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0 yntacik\Որոշման նախագծեր\Տնտեսում-outsuorce 2-րդ սեզոն\Ոչ գաղտնի +\"/>
    </mc:Choice>
  </mc:AlternateContent>
  <bookViews>
    <workbookView xWindow="0" yWindow="120" windowWidth="20490" windowHeight="7635" activeTab="3"/>
  </bookViews>
  <sheets>
    <sheet name="1" sheetId="9" r:id="rId1"/>
    <sheet name="2" sheetId="8" r:id="rId2"/>
    <sheet name="3" sheetId="7" r:id="rId3"/>
    <sheet name="4" sheetId="3" r:id="rId4"/>
    <sheet name="Sheet1" sheetId="4" state="hidden" r:id="rId5"/>
  </sheets>
  <externalReferences>
    <externalReference r:id="rId6"/>
  </externalReferences>
  <definedNames>
    <definedName name="_xlnm._FilterDatabase" localSheetId="3" hidden="1">'4'!$A$9:$G$12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_xlnm.Print_Titles" localSheetId="3">'4'!$8:$9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86" i="3" l="1"/>
  <c r="J12" i="8" l="1"/>
  <c r="I12" i="8"/>
  <c r="J37" i="8"/>
  <c r="I37" i="8"/>
  <c r="J29" i="8"/>
  <c r="I29" i="8"/>
  <c r="F105" i="7" l="1"/>
  <c r="E105" i="7"/>
  <c r="F98" i="7"/>
  <c r="E98" i="7"/>
  <c r="F100" i="7"/>
  <c r="E100" i="7"/>
  <c r="D105" i="7"/>
  <c r="D79" i="7"/>
  <c r="D59" i="7"/>
  <c r="E97" i="7" l="1"/>
  <c r="E96" i="7" s="1"/>
  <c r="F97" i="7"/>
  <c r="F96" i="7" s="1"/>
  <c r="G75" i="9"/>
  <c r="G69" i="9" s="1"/>
  <c r="G67" i="9" s="1"/>
  <c r="F75" i="9"/>
  <c r="F69" i="9" s="1"/>
  <c r="E71" i="9"/>
  <c r="E67" i="9" s="1"/>
  <c r="D71" i="9"/>
  <c r="D67" i="9"/>
  <c r="J116" i="8"/>
  <c r="I116" i="8"/>
  <c r="H116" i="8"/>
  <c r="J112" i="8"/>
  <c r="I112" i="8"/>
  <c r="H112" i="8"/>
  <c r="H109" i="8" s="1"/>
  <c r="H108" i="8" s="1"/>
  <c r="H106" i="8" s="1"/>
  <c r="H104" i="8" s="1"/>
  <c r="J110" i="8"/>
  <c r="J109" i="8" s="1"/>
  <c r="I110" i="8"/>
  <c r="I109" i="8" s="1"/>
  <c r="I108" i="8" s="1"/>
  <c r="I107" i="8" s="1"/>
  <c r="I106" i="8" s="1"/>
  <c r="I104" i="8" s="1"/>
  <c r="H110" i="8"/>
  <c r="G106" i="8"/>
  <c r="G104" i="8" s="1"/>
  <c r="F67" i="9" l="1"/>
  <c r="E79" i="7"/>
  <c r="F61" i="9"/>
  <c r="J108" i="8"/>
  <c r="J107" i="8" s="1"/>
  <c r="J106" i="8" s="1"/>
  <c r="J104" i="8" s="1"/>
  <c r="F79" i="7" l="1"/>
  <c r="G61" i="9"/>
  <c r="G826" i="3"/>
  <c r="G825" i="3"/>
  <c r="G824" i="3"/>
  <c r="G823" i="3"/>
  <c r="G822" i="3"/>
  <c r="G821" i="3"/>
  <c r="G820" i="3"/>
  <c r="G819" i="3"/>
  <c r="G818" i="3"/>
  <c r="J766" i="3"/>
  <c r="J722" i="3"/>
  <c r="J93" i="8"/>
  <c r="I93" i="8"/>
  <c r="J699" i="3"/>
  <c r="J102" i="8"/>
  <c r="J92" i="8" s="1"/>
  <c r="I102" i="8"/>
  <c r="I92" i="8" s="1"/>
  <c r="J98" i="8"/>
  <c r="I98" i="8"/>
  <c r="H98" i="8"/>
  <c r="J96" i="8"/>
  <c r="I96" i="8"/>
  <c r="H96" i="8"/>
  <c r="J94" i="8"/>
  <c r="I94" i="8"/>
  <c r="H94" i="8"/>
  <c r="H93" i="8"/>
  <c r="G720" i="3"/>
  <c r="E719" i="3"/>
  <c r="G719" i="3" s="1"/>
  <c r="G718" i="3"/>
  <c r="G717" i="3"/>
  <c r="G716" i="3"/>
  <c r="E715" i="3"/>
  <c r="G715" i="3" s="1"/>
  <c r="E714" i="3"/>
  <c r="G714" i="3" s="1"/>
  <c r="E713" i="3"/>
  <c r="G713" i="3" s="1"/>
  <c r="E712" i="3"/>
  <c r="G712" i="3" s="1"/>
  <c r="E711" i="3"/>
  <c r="G711" i="3" s="1"/>
  <c r="G710" i="3"/>
  <c r="G709" i="3"/>
  <c r="E708" i="3"/>
  <c r="G708" i="3" s="1"/>
  <c r="E707" i="3"/>
  <c r="G707" i="3" s="1"/>
  <c r="E706" i="3"/>
  <c r="G706" i="3" s="1"/>
  <c r="G705" i="3"/>
  <c r="G704" i="3"/>
  <c r="G703" i="3"/>
  <c r="G702" i="3"/>
  <c r="G701" i="3"/>
  <c r="G698" i="3"/>
  <c r="J453" i="3"/>
  <c r="J400" i="3"/>
  <c r="J119" i="3"/>
  <c r="J115" i="3"/>
  <c r="J113" i="3"/>
  <c r="J26" i="3"/>
  <c r="J22" i="3"/>
  <c r="J18" i="3"/>
  <c r="G12" i="3" l="1"/>
  <c r="J701" i="3"/>
  <c r="G721" i="3"/>
  <c r="J819" i="3"/>
  <c r="J704" i="3"/>
  <c r="J270" i="3"/>
  <c r="J13" i="3"/>
  <c r="J91" i="8" l="1"/>
  <c r="J90" i="8" s="1"/>
  <c r="J89" i="8" s="1"/>
  <c r="J87" i="8" s="1"/>
  <c r="I91" i="8"/>
  <c r="I90" i="8" s="1"/>
  <c r="I89" i="8" s="1"/>
  <c r="I87" i="8" s="1"/>
  <c r="H92" i="8"/>
  <c r="H91" i="8" s="1"/>
  <c r="H89" i="8" s="1"/>
  <c r="H87" i="8" s="1"/>
  <c r="G89" i="8"/>
  <c r="G87" i="8" s="1"/>
  <c r="J133" i="8"/>
  <c r="I133" i="8"/>
  <c r="H133" i="8"/>
  <c r="H132" i="8"/>
  <c r="H131" i="8" s="1"/>
  <c r="H130" i="8" s="1"/>
  <c r="H128" i="8" s="1"/>
  <c r="H126" i="8" s="1"/>
  <c r="H125" i="8" s="1"/>
  <c r="G128" i="8"/>
  <c r="G126" i="8" s="1"/>
  <c r="G55" i="9" l="1"/>
  <c r="F69" i="7"/>
  <c r="F55" i="9"/>
  <c r="E69" i="7"/>
  <c r="I132" i="8"/>
  <c r="I131" i="8" s="1"/>
  <c r="I130" i="8" s="1"/>
  <c r="I128" i="8" s="1"/>
  <c r="I126" i="8" s="1"/>
  <c r="I125" i="8" s="1"/>
  <c r="J132" i="8"/>
  <c r="J131" i="8" s="1"/>
  <c r="J130" i="8" s="1"/>
  <c r="J128" i="8" s="1"/>
  <c r="J126" i="8" s="1"/>
  <c r="J125" i="8" s="1"/>
  <c r="G122" i="8"/>
  <c r="G120" i="8" s="1"/>
  <c r="G118" i="8" s="1"/>
  <c r="G125" i="8"/>
  <c r="G124" i="8" s="1"/>
  <c r="H124" i="8"/>
  <c r="H122" i="8"/>
  <c r="H120" i="8" s="1"/>
  <c r="H118" i="8" s="1"/>
  <c r="J84" i="8"/>
  <c r="I84" i="8"/>
  <c r="H84" i="8"/>
  <c r="J82" i="8"/>
  <c r="I82" i="8"/>
  <c r="H82" i="8"/>
  <c r="H81" i="8"/>
  <c r="H80" i="8" s="1"/>
  <c r="H78" i="8" s="1"/>
  <c r="H76" i="8" s="1"/>
  <c r="G78" i="8"/>
  <c r="G76" i="8" s="1"/>
  <c r="I122" i="8" l="1"/>
  <c r="I120" i="8" s="1"/>
  <c r="I118" i="8" s="1"/>
  <c r="I124" i="8"/>
  <c r="J124" i="8"/>
  <c r="J122" i="8"/>
  <c r="J120" i="8" s="1"/>
  <c r="J118" i="8" s="1"/>
  <c r="J67" i="8"/>
  <c r="I67" i="8"/>
  <c r="J65" i="8"/>
  <c r="I65" i="8"/>
  <c r="H65" i="8"/>
  <c r="J63" i="8"/>
  <c r="I63" i="8"/>
  <c r="H63" i="8"/>
  <c r="J59" i="8"/>
  <c r="I59" i="8"/>
  <c r="J57" i="8"/>
  <c r="I57" i="8"/>
  <c r="H57" i="8"/>
  <c r="J53" i="8"/>
  <c r="I53" i="8"/>
  <c r="H53" i="8"/>
  <c r="J52" i="8" l="1"/>
  <c r="I52" i="8"/>
  <c r="G11" i="3" l="1"/>
  <c r="D69" i="7"/>
  <c r="J81" i="8" l="1"/>
  <c r="J80" i="8" s="1"/>
  <c r="J79" i="8" s="1"/>
  <c r="J78" i="8" s="1"/>
  <c r="J76" i="8" s="1"/>
  <c r="G29" i="9"/>
  <c r="F29" i="9"/>
  <c r="G23" i="9"/>
  <c r="F23" i="9"/>
  <c r="D21" i="7"/>
  <c r="J36" i="8"/>
  <c r="J35" i="8" s="1"/>
  <c r="J34" i="8" s="1"/>
  <c r="J32" i="8" s="1"/>
  <c r="J30" i="8" s="1"/>
  <c r="F31" i="7" s="1"/>
  <c r="I36" i="8"/>
  <c r="I35" i="8" s="1"/>
  <c r="I34" i="8" s="1"/>
  <c r="I32" i="8" s="1"/>
  <c r="I30" i="8" s="1"/>
  <c r="H35" i="8"/>
  <c r="H34" i="8" s="1"/>
  <c r="H32" i="8" s="1"/>
  <c r="H30" i="8" s="1"/>
  <c r="G32" i="8"/>
  <c r="G30" i="8" s="1"/>
  <c r="H27" i="8"/>
  <c r="G49" i="9" l="1"/>
  <c r="F59" i="7"/>
  <c r="I81" i="8"/>
  <c r="I80" i="8" s="1"/>
  <c r="I79" i="8" s="1"/>
  <c r="I78" i="8" s="1"/>
  <c r="I76" i="8" s="1"/>
  <c r="E31" i="7"/>
  <c r="J28" i="8"/>
  <c r="I28" i="8"/>
  <c r="I27" i="8" s="1"/>
  <c r="H26" i="8"/>
  <c r="H24" i="8" s="1"/>
  <c r="H22" i="8" s="1"/>
  <c r="H20" i="8" s="1"/>
  <c r="H19" i="8" s="1"/>
  <c r="G24" i="8"/>
  <c r="G22" i="8" s="1"/>
  <c r="E17" i="9"/>
  <c r="F17" i="9"/>
  <c r="G17" i="9"/>
  <c r="E15" i="9"/>
  <c r="D19" i="9"/>
  <c r="D15" i="9" s="1"/>
  <c r="F49" i="9" l="1"/>
  <c r="E59" i="7"/>
  <c r="J27" i="8"/>
  <c r="J26" i="8" s="1"/>
  <c r="J24" i="8" s="1"/>
  <c r="J22" i="8" s="1"/>
  <c r="G20" i="8"/>
  <c r="G19" i="8" s="1"/>
  <c r="G17" i="8"/>
  <c r="G15" i="8" s="1"/>
  <c r="G13" i="8" s="1"/>
  <c r="I26" i="8"/>
  <c r="I24" i="8" s="1"/>
  <c r="I22" i="8" s="1"/>
  <c r="H17" i="8"/>
  <c r="H15" i="8" s="1"/>
  <c r="H13" i="8" s="1"/>
  <c r="E21" i="7" l="1"/>
  <c r="I20" i="8"/>
  <c r="I19" i="8" s="1"/>
  <c r="J20" i="8"/>
  <c r="J19" i="8" s="1"/>
  <c r="F21" i="7"/>
  <c r="J74" i="8"/>
  <c r="I74" i="8"/>
  <c r="I51" i="8" l="1"/>
  <c r="I50" i="8" s="1"/>
  <c r="I48" i="8" s="1"/>
  <c r="I46" i="8" s="1"/>
  <c r="I45" i="8" s="1"/>
  <c r="D39" i="9"/>
  <c r="D35" i="9" s="1"/>
  <c r="D14" i="9" s="1"/>
  <c r="E39" i="9"/>
  <c r="E35" i="9" s="1"/>
  <c r="E14" i="9" s="1"/>
  <c r="G48" i="8"/>
  <c r="G46" i="8" s="1"/>
  <c r="H52" i="8"/>
  <c r="H51" i="8" s="1"/>
  <c r="H50" i="8" s="1"/>
  <c r="H48" i="8" s="1"/>
  <c r="H46" i="8" s="1"/>
  <c r="D49" i="7"/>
  <c r="I44" i="8" l="1"/>
  <c r="F43" i="9"/>
  <c r="E49" i="7"/>
  <c r="G42" i="8"/>
  <c r="G40" i="8" s="1"/>
  <c r="G38" i="8" s="1"/>
  <c r="G12" i="8" s="1"/>
  <c r="G45" i="8"/>
  <c r="G44" i="8" s="1"/>
  <c r="H67" i="8"/>
  <c r="H45" i="8"/>
  <c r="F37" i="9" l="1"/>
  <c r="F35" i="9" s="1"/>
  <c r="F14" i="9" s="1"/>
  <c r="H44" i="8"/>
  <c r="D31" i="7"/>
  <c r="J51" i="8"/>
  <c r="J50" i="8" s="1"/>
  <c r="J48" i="8" s="1"/>
  <c r="J46" i="8" s="1"/>
  <c r="J45" i="8" s="1"/>
  <c r="I42" i="8"/>
  <c r="I40" i="8" s="1"/>
  <c r="I38" i="8" s="1"/>
  <c r="F15" i="9"/>
  <c r="G15" i="9"/>
  <c r="H42" i="8"/>
  <c r="H59" i="8"/>
  <c r="J44" i="8" l="1"/>
  <c r="H40" i="8"/>
  <c r="H38" i="8" s="1"/>
  <c r="G43" i="9"/>
  <c r="G37" i="9" s="1"/>
  <c r="F49" i="7"/>
  <c r="G35" i="9" l="1"/>
  <c r="G14" i="9" s="1"/>
  <c r="J42" i="8"/>
  <c r="J40" i="8" s="1"/>
  <c r="J38" i="8" s="1"/>
  <c r="H12" i="8"/>
  <c r="I17" i="8"/>
  <c r="I15" i="8" s="1"/>
  <c r="I13" i="8" s="1"/>
  <c r="G10" i="3"/>
  <c r="J17" i="8" l="1"/>
  <c r="J15" i="8" s="1"/>
  <c r="J13" i="8" s="1"/>
</calcChain>
</file>

<file path=xl/sharedStrings.xml><?xml version="1.0" encoding="utf-8"?>
<sst xmlns="http://schemas.openxmlformats.org/spreadsheetml/2006/main" count="3700" uniqueCount="1368">
  <si>
    <t>________ N ____ որոշման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</si>
  <si>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</si>
  <si>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</si>
  <si>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</si>
  <si>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</si>
  <si>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</si>
  <si>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</si>
  <si>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</si>
  <si>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</si>
  <si>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</si>
  <si>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</si>
  <si>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 xml:space="preserve"> Ռազմական պաշտպանություն</t>
  </si>
  <si>
    <t>1169  11001</t>
  </si>
  <si>
    <t xml:space="preserve"> Ռազմական կարիքների բավարարում</t>
  </si>
  <si>
    <t>ՀՀ կառավարության 2020 թվականի</t>
  </si>
  <si>
    <t>Խումբ N01 Դաս N01</t>
  </si>
  <si>
    <t>Միջոցառում</t>
  </si>
  <si>
    <t>Ծրագիր</t>
  </si>
  <si>
    <t>______________ ի    ___Ն որոշման</t>
  </si>
  <si>
    <t xml:space="preserve">ՀՀ կառավարության  2020 թվականի </t>
  </si>
  <si>
    <t xml:space="preserve"> 43,404,210.90 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</si>
  <si>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</si>
  <si>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</si>
  <si>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</si>
  <si>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</si>
  <si>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</si>
  <si>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</si>
  <si>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</si>
  <si>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</si>
  <si>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</si>
  <si>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</si>
  <si>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Ինն ամիս </t>
  </si>
  <si>
    <t xml:space="preserve"> Առաջին կիսամյակ </t>
  </si>
  <si>
    <t xml:space="preserve"> Առաջին եռամսյակ </t>
  </si>
  <si>
    <t xml:space="preserve"> Միջոցառման դասիչը` </t>
  </si>
  <si>
    <t xml:space="preserve"> Ցուցանիշներ (ավելավումները նշված են դրական նշանով իսկ պակասեցումները փակագծերում)</t>
  </si>
  <si>
    <t xml:space="preserve"> 1169 </t>
  </si>
  <si>
    <t xml:space="preserve"> Ծրագրի դասիչը` </t>
  </si>
  <si>
    <t xml:space="preserve"> Ընթացիկ գործունեության ապահովման գործողություններ </t>
  </si>
  <si>
    <t xml:space="preserve"> Ռազմական կարիքների բավարարում </t>
  </si>
  <si>
    <t xml:space="preserve"> 11001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</si>
  <si>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</si>
  <si>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</si>
  <si>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</si>
  <si>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</si>
  <si>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</si>
  <si>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</si>
  <si>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</si>
  <si>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</si>
  <si>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- Հատուկ նպատակային այլ նյութեր</t>
  </si>
  <si>
    <t xml:space="preserve"> - Կենցաղային և հանրային սննդի նյութեր</t>
  </si>
  <si>
    <t xml:space="preserve"> - Տրանսպորտային նյութեր</t>
  </si>
  <si>
    <t>ՆՅՈՒԹԵՐ</t>
  </si>
  <si>
    <t xml:space="preserve"> ՊԱՅՄԱՆԱԳՐԱՅԻՆ ԾԱՌԱՅՈՒԹՅՈՒՆՆԵՐԻ ՁԵՌՔ ԲԵՐՈՒՄ</t>
  </si>
  <si>
    <t xml:space="preserve"> ԾԱՌԱՅՈՒԹՅՈՒՆՆԵՐԻ ԵՎ ԱՊՐԱՆՔՆԵՐԻ ՁԵՌՔ ԲԵՐՈՒՄ</t>
  </si>
  <si>
    <t xml:space="preserve"> ԸՆԹԱՑԻԿ ԾԱԽՍԵՐ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</si>
  <si>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</si>
  <si>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</si>
  <si>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</si>
  <si>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</si>
  <si>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</si>
  <si>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</si>
  <si>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</si>
  <si>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</si>
  <si>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</si>
  <si>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</si>
  <si>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Տարի</t>
  </si>
  <si>
    <t xml:space="preserve"> Ինն ամիս</t>
  </si>
  <si>
    <t xml:space="preserve"> Առաջին կիսամյակ</t>
  </si>
  <si>
    <t xml:space="preserve"> Առաջին եռամսյակ</t>
  </si>
  <si>
    <t>Ցուցանիշների փոփոխություն (ավելավումները նշված են դրական նշանով իսկ պակասեցումները փակագծերում)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</si>
  <si>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</si>
  <si>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</si>
  <si>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</si>
  <si>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հազար դրամներով</t>
  </si>
  <si>
    <t>ՀԱՅԱՍՏԱՆԻ ՀԱՆՐԱՊԵՏՈՒԹՅԱՆ ԿԱՌԱՎԱՐՈՒԹՅԱՆ 2019 ԹՎԱԿԱՆԻ ԴԵԿՏԵՄԲԵՐԻ 26-Ի N 1919-Ն ՈՐՈՇՄԱՆ N 3 և 4 ՀԱՎԵԼՎԱԾՆԵՐՈՒՄ  ԿԱՏԱՐՎՈՂ ՓՈՓՈԽՈՒԹՅՈՒՆՆԵՐԸ</t>
  </si>
  <si>
    <t>___________  ___-ի N _______ -Ն    որոշման</t>
  </si>
  <si>
    <t xml:space="preserve">ՀՀ կառավարության 2020 թվականի 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</si>
  <si>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</si>
  <si>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</si>
  <si>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</si>
  <si>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Ծառայությունների մատուցում</t>
  </si>
  <si>
    <t xml:space="preserve"> Ընթացիկ գործունեության ապահովման գործողություններ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</si>
  <si>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</si>
  <si>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</si>
  <si>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</si>
  <si>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</si>
  <si>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</si>
  <si>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</si>
  <si>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</si>
  <si>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</si>
  <si>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</si>
  <si>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</si>
  <si>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</si>
  <si>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 xml:space="preserve">Ինն ամիս    </t>
  </si>
  <si>
    <t xml:space="preserve">Առաջին կիսամյակ   </t>
  </si>
  <si>
    <t xml:space="preserve">Առաջին. եռամսյակ  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</si>
  <si>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</si>
  <si>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</si>
  <si>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Հավելված  N 1</t>
  </si>
  <si>
    <t xml:space="preserve"> - Ընդհանուր բնույթի այլ ծառայություններ</t>
  </si>
  <si>
    <t>Ցուցանիշների փոփոխություն (ավելացումները նշված են դրական նշանով իսկ պակասեցումները փակագծերում)</t>
  </si>
  <si>
    <t>ԱՅԼ  ԾԱԽՍԵՐ</t>
  </si>
  <si>
    <t xml:space="preserve"> - Այլ ծախսեր</t>
  </si>
  <si>
    <t xml:space="preserve">ՀԱՅԱՍՏԱՆԻ ՀԱՆՐԱՊԵՏՈՒԹՅԱՆ ԿԱՌԱՎԱՐՈՒԹՅԱՆ 2019 ԹՎԱԿԱՆԻ ԴԵԿՏԵՄԲԵՐԻ 26-Ի ԹԻՎ 1919-Ն ՈՐՈՇՄԱՆ N 9 ՀԱՎԵԼՎԱԾԻ N 9.15 ԵՎ N 9.1 ՀԱՎԵԼՎԱԾԻ N 9.1.15 ԱՂՅՈՒՍԱԿՆԵՐՈՒՄ ԿԱՏԱՐՎՈՂ ՓՈՓՈԽՈՒԹՅՈՒՆՆԵՐ </t>
  </si>
  <si>
    <t>«ՀԱՅԱՍՏԱՆԻ  ՀԱՆՐԱՊԵՏՈՒԹՅԱՆ  2020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2019 ԹՎԱԿԱՆԻ ԴԵԿՏԵՄԲԵՐԻ 26-Ի  N 1919-Ն ՈՐՈՇՄԱՆ N 5 ՀԱՎԵԼՎԱԾԻ N 1 ԱՂՅՈՒՍԱԿՈՒՄ ԿԱՏԱՐՎՈՂ  ՓՈՓՈԽՈՒԹՅՈՒՆՆԵՐԸ</t>
  </si>
  <si>
    <t>ՀՀ կառավարություն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</si>
  <si>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</si>
  <si>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
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</si>
  <si>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</si>
  <si>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</si>
  <si>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</si>
  <si>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</si>
  <si>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</si>
  <si>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- Պահուստային միջոցներ</t>
  </si>
  <si>
    <t xml:space="preserve">ՀԱՅԱՍՏԱՆԻ ՀԱՆՐԱՊԵՏՈՒԹՅԱՆ ԿԱՌԱՎԱՐՈՒԹՅԱՆ 2019 ԹՎԱԿԱՆԻ ԴԵԿՏԵՄԲԵՐԻ 26-Ի ԹԻՎ 1919-Ն ՈՐՈՇՄԱՆ N 9 ՀԱՎԵԼՎԱԾԻ N 9.47 ԵՎ N 9.1 ՀԱՎԵԼՎԱԾԻ N 9.1.58 ԱՂՅՈՒՍԱԿՆԵՐՈՒՄ ԿԱՏԱՐՎՈՂ ՓՈՓՈԽՈՒԹՅՈՒՆՆԵՐ </t>
  </si>
  <si>
    <t xml:space="preserve"> ՀՀ  կառավարություն</t>
  </si>
  <si>
    <t xml:space="preserve">  Պետական բյուջեում չկանխատեսված, ինչպես նաեւ բյուջետային երաշխիքների ապահովման ծախսերի ֆինանսավորման ապահովում</t>
  </si>
  <si>
    <t>ԲՄ</t>
  </si>
  <si>
    <t xml:space="preserve"> Ծառայությունների մատուցում</t>
  </si>
  <si>
    <t>98391170/1</t>
  </si>
  <si>
    <t>79921100/503</t>
  </si>
  <si>
    <t>15891400/501</t>
  </si>
  <si>
    <t>03221110/558</t>
  </si>
  <si>
    <t>03221100/548</t>
  </si>
  <si>
    <t>15331161/507</t>
  </si>
  <si>
    <t>65311100/1</t>
  </si>
  <si>
    <t>էլեկտրականության բաշխում</t>
  </si>
  <si>
    <t>ՄԱ</t>
  </si>
  <si>
    <t>դրամ</t>
  </si>
  <si>
    <t>65211100/1</t>
  </si>
  <si>
    <t>գազի բաշխում</t>
  </si>
  <si>
    <t>65111100/1</t>
  </si>
  <si>
    <t>խմելու ջրի բաշխում</t>
  </si>
  <si>
    <t>70221100/1</t>
  </si>
  <si>
    <t>ոչ բնակելի անշարժ գույքի վարձակալության կամ լիզինգի ծառայություններ</t>
  </si>
  <si>
    <t>99600000/2</t>
  </si>
  <si>
    <t>գնում չհանդիսացող այլ ծախսեր</t>
  </si>
  <si>
    <t>ԳՉԾ</t>
  </si>
  <si>
    <t>79991160/1</t>
  </si>
  <si>
    <t>արխիվացման ծառայություններ</t>
  </si>
  <si>
    <t>ԳՀ</t>
  </si>
  <si>
    <t>79821200/336</t>
  </si>
  <si>
    <t>այլ պոլիգրաֆիական արտադրանքի տպագրման ծառայություն</t>
  </si>
  <si>
    <t>հատ</t>
  </si>
  <si>
    <t>79821200/339</t>
  </si>
  <si>
    <t>79821200/340</t>
  </si>
  <si>
    <t>39281200/38</t>
  </si>
  <si>
    <t>խորհրդանշական նվերներ</t>
  </si>
  <si>
    <t>39281200/39</t>
  </si>
  <si>
    <t>39281200/41</t>
  </si>
  <si>
    <t>98391160/2</t>
  </si>
  <si>
    <t>ներկայացուցչական, արարողակարգային ծառայություններ</t>
  </si>
  <si>
    <t>63511500/1</t>
  </si>
  <si>
    <t>ճամփորդական ծառայություններ</t>
  </si>
  <si>
    <t>79821200/10</t>
  </si>
  <si>
    <t>79821200/102</t>
  </si>
  <si>
    <t>79821200/107</t>
  </si>
  <si>
    <t>79821200/110</t>
  </si>
  <si>
    <t>79821200/111</t>
  </si>
  <si>
    <t>79821200/112</t>
  </si>
  <si>
    <t>79821200/114</t>
  </si>
  <si>
    <t>79821200/118</t>
  </si>
  <si>
    <t>79821200/125</t>
  </si>
  <si>
    <t>79821200/13</t>
  </si>
  <si>
    <t>79821200/149</t>
  </si>
  <si>
    <t>79821200/151</t>
  </si>
  <si>
    <t>79821200/155</t>
  </si>
  <si>
    <t>79821200/156</t>
  </si>
  <si>
    <t>79821200/157</t>
  </si>
  <si>
    <t>79821200/16</t>
  </si>
  <si>
    <t>79821200/163</t>
  </si>
  <si>
    <t>79821200/165</t>
  </si>
  <si>
    <t>79821200/168</t>
  </si>
  <si>
    <t>79821200/17</t>
  </si>
  <si>
    <t>79821200/171</t>
  </si>
  <si>
    <t>79821200/18</t>
  </si>
  <si>
    <t>79821200/202</t>
  </si>
  <si>
    <t>79821200/204</t>
  </si>
  <si>
    <t>79821200/21</t>
  </si>
  <si>
    <t>79821200/226</t>
  </si>
  <si>
    <t>79821200/229</t>
  </si>
  <si>
    <t>79821200/247</t>
  </si>
  <si>
    <t>79821200/248</t>
  </si>
  <si>
    <t>79821200/252</t>
  </si>
  <si>
    <t>79821200/259</t>
  </si>
  <si>
    <t>79821200/261</t>
  </si>
  <si>
    <t>79821200/262</t>
  </si>
  <si>
    <t>79821200/263</t>
  </si>
  <si>
    <t>79821200/269</t>
  </si>
  <si>
    <t>79821200/274</t>
  </si>
  <si>
    <t>79821200/289</t>
  </si>
  <si>
    <t>79821200/290</t>
  </si>
  <si>
    <t>79821200/293</t>
  </si>
  <si>
    <t>79821200/3</t>
  </si>
  <si>
    <t>79821200/305</t>
  </si>
  <si>
    <t>79821200/306</t>
  </si>
  <si>
    <t>79821200/333</t>
  </si>
  <si>
    <t>79821200/41</t>
  </si>
  <si>
    <t>79821200/42</t>
  </si>
  <si>
    <t>79821200/43</t>
  </si>
  <si>
    <t>79821200/49</t>
  </si>
  <si>
    <t>79821200/54</t>
  </si>
  <si>
    <t>79821200/59</t>
  </si>
  <si>
    <t>79821200/6</t>
  </si>
  <si>
    <t>79821200/60</t>
  </si>
  <si>
    <t>79821200/61</t>
  </si>
  <si>
    <t>79821200/64</t>
  </si>
  <si>
    <t>79821200/65</t>
  </si>
  <si>
    <t>79821200/74</t>
  </si>
  <si>
    <t>79821200/75</t>
  </si>
  <si>
    <t>79821200/77</t>
  </si>
  <si>
    <t>79821200/78</t>
  </si>
  <si>
    <t>79821200/80</t>
  </si>
  <si>
    <t>79821200/84</t>
  </si>
  <si>
    <t>79821200/85</t>
  </si>
  <si>
    <t>79821200/88</t>
  </si>
  <si>
    <t>79821200/89</t>
  </si>
  <si>
    <t>79821200/9</t>
  </si>
  <si>
    <t>79821200/93</t>
  </si>
  <si>
    <t>79821200/97</t>
  </si>
  <si>
    <t>79821200/99</t>
  </si>
  <si>
    <t>փաթեթավորման ծառայություններ</t>
  </si>
  <si>
    <t>79951110/4</t>
  </si>
  <si>
    <t>մշակութային միջոցառումների կազմակերպման ծառայություններ</t>
  </si>
  <si>
    <t>79951110/5</t>
  </si>
  <si>
    <t>79951110/6</t>
  </si>
  <si>
    <t>98391120/1</t>
  </si>
  <si>
    <t>դերձակի ծառայություններ</t>
  </si>
  <si>
    <t>98391120/12</t>
  </si>
  <si>
    <t>98391120/17</t>
  </si>
  <si>
    <t>98391120/18</t>
  </si>
  <si>
    <t>98391120/2</t>
  </si>
  <si>
    <t>98391120/24</t>
  </si>
  <si>
    <t>98391120/3</t>
  </si>
  <si>
    <t>98391120/32</t>
  </si>
  <si>
    <t>98391120/34</t>
  </si>
  <si>
    <t>98391120/4</t>
  </si>
  <si>
    <t>98391120/5</t>
  </si>
  <si>
    <t>98391120/6</t>
  </si>
  <si>
    <t>հացամթերքի թխման ծառայություններ</t>
  </si>
  <si>
    <t>98391170/5</t>
  </si>
  <si>
    <t>98391170/6</t>
  </si>
  <si>
    <t>ԷԱՃ</t>
  </si>
  <si>
    <t>79311100/1</t>
  </si>
  <si>
    <t>ուսումնասիրությունների իրականացման ծառայություններ</t>
  </si>
  <si>
    <t>79211220/1</t>
  </si>
  <si>
    <t>գույքագրման ծառայություններ</t>
  </si>
  <si>
    <t>45251167/1</t>
  </si>
  <si>
    <t>կայանների վերանորոգում ― տեխնիկական սպասարկում</t>
  </si>
  <si>
    <t>50531150/1</t>
  </si>
  <si>
    <t>գազային սարքերի պահպանման ծառայություններ</t>
  </si>
  <si>
    <t>71331600/1</t>
  </si>
  <si>
    <t>օժանդակ ինժեներական ծառայություններ</t>
  </si>
  <si>
    <t>71631260/1</t>
  </si>
  <si>
    <t>ավտոմեխանիկայի երաշխիքային ― ետերաշխիքային սպասարկման ծառայություններ</t>
  </si>
  <si>
    <t>03111270/1</t>
  </si>
  <si>
    <t>քաթան</t>
  </si>
  <si>
    <t>կիլոգրամ</t>
  </si>
  <si>
    <t>18231410/2</t>
  </si>
  <si>
    <t>կիտել ― տաբատ</t>
  </si>
  <si>
    <t>լրակազմ</t>
  </si>
  <si>
    <t>18231410/4</t>
  </si>
  <si>
    <t>18231900/4</t>
  </si>
  <si>
    <t>բաճկոնակներ</t>
  </si>
  <si>
    <t>18231910/5</t>
  </si>
  <si>
    <t>բաճկոն ― տաբատ</t>
  </si>
  <si>
    <t>18421120/1</t>
  </si>
  <si>
    <t>փողկապներ</t>
  </si>
  <si>
    <t>18421120/2</t>
  </si>
  <si>
    <t>18421170/1</t>
  </si>
  <si>
    <t>գոտիներ</t>
  </si>
  <si>
    <t>18421200/1</t>
  </si>
  <si>
    <t>ենթաօձիքներ</t>
  </si>
  <si>
    <t>18421200/2</t>
  </si>
  <si>
    <t>18441100/1</t>
  </si>
  <si>
    <t>գլխարկներ</t>
  </si>
  <si>
    <t>18441100/2</t>
  </si>
  <si>
    <t>18441100/3</t>
  </si>
  <si>
    <t>18441100/4</t>
  </si>
  <si>
    <t>18441100/5</t>
  </si>
  <si>
    <t>18441100/8</t>
  </si>
  <si>
    <t>18441130/1</t>
  </si>
  <si>
    <t>բերետներ</t>
  </si>
  <si>
    <t>18441140/1</t>
  </si>
  <si>
    <t>պիլոտկա տեսակի գլխարկներ</t>
  </si>
  <si>
    <t>18441140/2</t>
  </si>
  <si>
    <t>18451100/1</t>
  </si>
  <si>
    <t>կոճակներ</t>
  </si>
  <si>
    <t>18451100/2</t>
  </si>
  <si>
    <t>18811180/1</t>
  </si>
  <si>
    <t>հողաթափեր</t>
  </si>
  <si>
    <t>զույգ</t>
  </si>
  <si>
    <t>18811210/1</t>
  </si>
  <si>
    <t>ճտքավոր կոշիկներ</t>
  </si>
  <si>
    <t>18811210/2</t>
  </si>
  <si>
    <t>18811210/3</t>
  </si>
  <si>
    <t>18931220/3</t>
  </si>
  <si>
    <t>ձեռքի պայուսակներ</t>
  </si>
  <si>
    <t>19431600/1</t>
  </si>
  <si>
    <t>կարի թել</t>
  </si>
  <si>
    <t>22811130/1</t>
  </si>
  <si>
    <t>տետրեր</t>
  </si>
  <si>
    <t>22811130/2</t>
  </si>
  <si>
    <t>22811150/1</t>
  </si>
  <si>
    <t>նոթատետրեր</t>
  </si>
  <si>
    <t>22991120/1</t>
  </si>
  <si>
    <t>թուղթ` քարտեզագրական</t>
  </si>
  <si>
    <t>22991130/1</t>
  </si>
  <si>
    <t>թուղթ` պլոտեր սարքի</t>
  </si>
  <si>
    <t>22991130/2</t>
  </si>
  <si>
    <t>22991130/3</t>
  </si>
  <si>
    <t>22991190/1</t>
  </si>
  <si>
    <t>կավճապատ թուղթ</t>
  </si>
  <si>
    <t>24911200/2</t>
  </si>
  <si>
    <t>սոսինձ, էմուլսիա</t>
  </si>
  <si>
    <t>24931100/2</t>
  </si>
  <si>
    <t>լուսանկարչական թիթեղիկներ կամ ժապավեններ</t>
  </si>
  <si>
    <t>30121460/15</t>
  </si>
  <si>
    <t>տոներային քարտրիջներ</t>
  </si>
  <si>
    <t>30121470/15</t>
  </si>
  <si>
    <t>տոներ լազերային տպիչների/հեռապատճենահանող մեքենաների համար</t>
  </si>
  <si>
    <t>30121500/10</t>
  </si>
  <si>
    <t>քարտրիջներ</t>
  </si>
  <si>
    <t>30121500/11</t>
  </si>
  <si>
    <t>30121500/12</t>
  </si>
  <si>
    <t>30121500/13</t>
  </si>
  <si>
    <t>30121500/14</t>
  </si>
  <si>
    <t>30121500/15</t>
  </si>
  <si>
    <t>30121500/16</t>
  </si>
  <si>
    <t>30121500/17</t>
  </si>
  <si>
    <t>30121500/18</t>
  </si>
  <si>
    <t>30121500/19</t>
  </si>
  <si>
    <t>30121500/20</t>
  </si>
  <si>
    <t>30121500/21</t>
  </si>
  <si>
    <t>30121500/22</t>
  </si>
  <si>
    <t>30121500/23</t>
  </si>
  <si>
    <t>30121500/24</t>
  </si>
  <si>
    <t>30121500/25</t>
  </si>
  <si>
    <t>30121500/31</t>
  </si>
  <si>
    <t>30121500/32</t>
  </si>
  <si>
    <t>30121500/33</t>
  </si>
  <si>
    <t>30121500/34</t>
  </si>
  <si>
    <t>30121500/35</t>
  </si>
  <si>
    <t>30121500/36</t>
  </si>
  <si>
    <t>30121500/37</t>
  </si>
  <si>
    <t>30121500/38</t>
  </si>
  <si>
    <t>30121500/39</t>
  </si>
  <si>
    <t>30121500/40</t>
  </si>
  <si>
    <t>30121500/41</t>
  </si>
  <si>
    <t>30121500/42</t>
  </si>
  <si>
    <t>30121500/43</t>
  </si>
  <si>
    <t>30121500/44</t>
  </si>
  <si>
    <t>30121500/45</t>
  </si>
  <si>
    <t>30121500/9</t>
  </si>
  <si>
    <t>30192100/1</t>
  </si>
  <si>
    <t>ռետին հասարակ</t>
  </si>
  <si>
    <t>30192114/1</t>
  </si>
  <si>
    <t>թանաք, կնիքի բարձիկի համար</t>
  </si>
  <si>
    <t>30192121/1</t>
  </si>
  <si>
    <t>գրիչ գնդիկավոր</t>
  </si>
  <si>
    <t>30192128/1</t>
  </si>
  <si>
    <t>գրիչ գելային</t>
  </si>
  <si>
    <t>30192150/2</t>
  </si>
  <si>
    <t>կնիք</t>
  </si>
  <si>
    <t>30192160/1</t>
  </si>
  <si>
    <t>շտրիխներ</t>
  </si>
  <si>
    <t>30192210/1</t>
  </si>
  <si>
    <t>պոլիմերային ինքնակպչուն ժապավեն, 48մմx100մ տնտեսական, մեծ</t>
  </si>
  <si>
    <t>30192220/1</t>
  </si>
  <si>
    <t>պոլիմերային ինքնակպչուն ժապավեն, 19մմx36մ գրասենյակային, փոքր</t>
  </si>
  <si>
    <t>30192720/1</t>
  </si>
  <si>
    <t>գծանշիչ</t>
  </si>
  <si>
    <t>30192720/2</t>
  </si>
  <si>
    <t>30192730/1</t>
  </si>
  <si>
    <t>կազմ, լամինացիայի թաղանթ, A4 ձ―աչափի</t>
  </si>
  <si>
    <t>30192744/1</t>
  </si>
  <si>
    <t>թուղթ` գունավոր պատճենահանման համար A4 300գ</t>
  </si>
  <si>
    <t>30192747/1</t>
  </si>
  <si>
    <t>թուղթ` գունավոր պատճենահանման համար` SRA3 300գ</t>
  </si>
  <si>
    <t>30192750/1</t>
  </si>
  <si>
    <t>ֆլոմաստերների հավաքածու</t>
  </si>
  <si>
    <t>տուփ</t>
  </si>
  <si>
    <t>30192770/1</t>
  </si>
  <si>
    <t>պլաստիլին, տուփով</t>
  </si>
  <si>
    <t>30194100/1</t>
  </si>
  <si>
    <t>գծագրական նյութեր</t>
  </si>
  <si>
    <t>30194320/1</t>
  </si>
  <si>
    <t>գծագրական թուղթ</t>
  </si>
  <si>
    <t>30197112/1</t>
  </si>
  <si>
    <t>կարիչի մետաղալարե կապեր, միջին</t>
  </si>
  <si>
    <t>30197231/1</t>
  </si>
  <si>
    <t>թղթապանակ, պոլիմերային թաղանթ, ֆայլ</t>
  </si>
  <si>
    <t>30197232/1</t>
  </si>
  <si>
    <t>թղթապանակ, արագակար, թղթյա</t>
  </si>
  <si>
    <t>30197233/1</t>
  </si>
  <si>
    <t>թղթապանակ, թելով, թղթյա</t>
  </si>
  <si>
    <t>30197234/1</t>
  </si>
  <si>
    <t>թղթապանակ, կոշտ կազմով</t>
  </si>
  <si>
    <t>30197235/1</t>
  </si>
  <si>
    <t>թղթապանակ` ամրակով</t>
  </si>
  <si>
    <t>30197322/1</t>
  </si>
  <si>
    <t>կարիչ, 20-50 թերթի համար</t>
  </si>
  <si>
    <t>30197332/1</t>
  </si>
  <si>
    <t>դակիչ միջին</t>
  </si>
  <si>
    <t>30197622/1</t>
  </si>
  <si>
    <t>թուղթ, A4 ֆորմատի</t>
  </si>
  <si>
    <t>30197624/1</t>
  </si>
  <si>
    <t>թուղթ (միլիմետրային) լայնությունը՝ 878մմ</t>
  </si>
  <si>
    <t>մետր</t>
  </si>
  <si>
    <t>30197633/1</t>
  </si>
  <si>
    <t>թուղթ ֆաքսի, ժապավեն</t>
  </si>
  <si>
    <t>30197638/1</t>
  </si>
  <si>
    <t>թուղթ` օֆսեթ, A1 ֆորմատի</t>
  </si>
  <si>
    <t>30197646/1</t>
  </si>
  <si>
    <t>թուղթ` A3 ֆորմատի</t>
  </si>
  <si>
    <t>30197646/2</t>
  </si>
  <si>
    <t>30197647/1</t>
  </si>
  <si>
    <t>թուղթ` օֆսեթային, 60գ</t>
  </si>
  <si>
    <t>30197653/1</t>
  </si>
  <si>
    <t>մագաղաթաթուղթ` A3 ձ―աչափի</t>
  </si>
  <si>
    <t>30199230/1</t>
  </si>
  <si>
    <t>նամակի ծրար, A5 ձ―աչափի</t>
  </si>
  <si>
    <t>30199232/1</t>
  </si>
  <si>
    <t>նամակի ծրար, A4 ձ―աչափի</t>
  </si>
  <si>
    <t>30199234/1</t>
  </si>
  <si>
    <t>նամակի ծրար, A3 ձ―աչափի</t>
  </si>
  <si>
    <t>30199238/1</t>
  </si>
  <si>
    <t>նամակի ծրար, A6 ձ―աչափի</t>
  </si>
  <si>
    <t>30199260/1</t>
  </si>
  <si>
    <t>հատուկ Ա4 ծրար</t>
  </si>
  <si>
    <t>30199270/1</t>
  </si>
  <si>
    <t>հատուկ Ա5 ծրար</t>
  </si>
  <si>
    <t>30199420/1</t>
  </si>
  <si>
    <t>թուղթ նշումների համար, սոսնձվածքով</t>
  </si>
  <si>
    <t>33761600/2</t>
  </si>
  <si>
    <t>սրբիչ` վաֆլե, բամբակյա</t>
  </si>
  <si>
    <t>33761700/1</t>
  </si>
  <si>
    <t>սրբիչ` խավավոր</t>
  </si>
  <si>
    <t>35811190/30</t>
  </si>
  <si>
    <t>ուսադիր</t>
  </si>
  <si>
    <t>35811190/32</t>
  </si>
  <si>
    <t>35811190/33</t>
  </si>
  <si>
    <t>35811190/34</t>
  </si>
  <si>
    <t>35811190/35</t>
  </si>
  <si>
    <t>35811190/37</t>
  </si>
  <si>
    <t>35811190/39</t>
  </si>
  <si>
    <t>35811190/40</t>
  </si>
  <si>
    <t>35811200/1</t>
  </si>
  <si>
    <t>աստղ</t>
  </si>
  <si>
    <t>35811210/3</t>
  </si>
  <si>
    <t>գլխարկանշան</t>
  </si>
  <si>
    <t>35811210/4</t>
  </si>
  <si>
    <t>35811240/19</t>
  </si>
  <si>
    <t>թ―քանշան ― այլ պարագաներ</t>
  </si>
  <si>
    <t>35811240/20</t>
  </si>
  <si>
    <t>35811240/7</t>
  </si>
  <si>
    <t>35811240/9</t>
  </si>
  <si>
    <t>37821130/1</t>
  </si>
  <si>
    <t>գունավոր մատիտներ</t>
  </si>
  <si>
    <t>39141190/1</t>
  </si>
  <si>
    <t>ներքնակի հիմնամասեր</t>
  </si>
  <si>
    <t>39141200/1</t>
  </si>
  <si>
    <t>ներքնակներ</t>
  </si>
  <si>
    <t>39241141/1</t>
  </si>
  <si>
    <t>դանակ` գրասենյակային</t>
  </si>
  <si>
    <t>39241210/1</t>
  </si>
  <si>
    <t>մկրատ, գրասենյակային</t>
  </si>
  <si>
    <t>39263410/1</t>
  </si>
  <si>
    <t>ամրակ, փոքր</t>
  </si>
  <si>
    <t>39263420/1</t>
  </si>
  <si>
    <t>ամրակ, մեծ</t>
  </si>
  <si>
    <t>39292150/1</t>
  </si>
  <si>
    <t>գծագրական գործիքներ</t>
  </si>
  <si>
    <t>39292510/1</t>
  </si>
  <si>
    <t>քանոն, պլաստիկ</t>
  </si>
  <si>
    <t>39511130/1</t>
  </si>
  <si>
    <t>սավաններ</t>
  </si>
  <si>
    <t>39511170/1</t>
  </si>
  <si>
    <t>բարձերեսներ</t>
  </si>
  <si>
    <t>39511170/501</t>
  </si>
  <si>
    <t>39511190/2</t>
  </si>
  <si>
    <t>բարձ` բամբակյա</t>
  </si>
  <si>
    <t>39561133/14</t>
  </si>
  <si>
    <t>տարբերանշաններ</t>
  </si>
  <si>
    <t>39561133/15</t>
  </si>
  <si>
    <t>39561133/16</t>
  </si>
  <si>
    <t>39561133/17</t>
  </si>
  <si>
    <t>39561133/4</t>
  </si>
  <si>
    <t>39561133/5</t>
  </si>
  <si>
    <t>42991310/1</t>
  </si>
  <si>
    <t>լամինացիայի պարագաներ</t>
  </si>
  <si>
    <t>44111420/1</t>
  </si>
  <si>
    <t>գուաշ</t>
  </si>
  <si>
    <t>44163280/1</t>
  </si>
  <si>
    <t>խողովակային ապրանքներ</t>
  </si>
  <si>
    <t>03211400/1</t>
  </si>
  <si>
    <t>գարի</t>
  </si>
  <si>
    <t>09131100/4</t>
  </si>
  <si>
    <t>ավիացիոն կերոսին</t>
  </si>
  <si>
    <t>տոննա</t>
  </si>
  <si>
    <t>09221600/1</t>
  </si>
  <si>
    <t>ուայթ սպիրիտ (լաքային բենզին)</t>
  </si>
  <si>
    <t>լիտր</t>
  </si>
  <si>
    <t>31442100/10</t>
  </si>
  <si>
    <t>կուտակիչ մարտկոցներ</t>
  </si>
  <si>
    <t>31442100/11</t>
  </si>
  <si>
    <t>31442100/12</t>
  </si>
  <si>
    <t>31442100/13</t>
  </si>
  <si>
    <t>31442100/8</t>
  </si>
  <si>
    <t>31442100/9</t>
  </si>
  <si>
    <t>34331300/172</t>
  </si>
  <si>
    <t>ավտոմեքենաների պահեստամասեր</t>
  </si>
  <si>
    <t>34331300/174</t>
  </si>
  <si>
    <t>34331300/175</t>
  </si>
  <si>
    <t>34331300/176</t>
  </si>
  <si>
    <t>34331300/177</t>
  </si>
  <si>
    <t>34331300/178</t>
  </si>
  <si>
    <t>34331300/179</t>
  </si>
  <si>
    <t>34331300/180</t>
  </si>
  <si>
    <t>34331300/181</t>
  </si>
  <si>
    <t>34331300/183</t>
  </si>
  <si>
    <t>34331300/184</t>
  </si>
  <si>
    <t>34331300/185</t>
  </si>
  <si>
    <t>34331300/186</t>
  </si>
  <si>
    <t>34331300/187</t>
  </si>
  <si>
    <t>34331300/188</t>
  </si>
  <si>
    <t>34331300/189</t>
  </si>
  <si>
    <t>34331300/190</t>
  </si>
  <si>
    <t>34331300/191</t>
  </si>
  <si>
    <t>34331300/192</t>
  </si>
  <si>
    <t>34331300/194</t>
  </si>
  <si>
    <t>34331300/195</t>
  </si>
  <si>
    <t>34331300/196</t>
  </si>
  <si>
    <t>34331300/197</t>
  </si>
  <si>
    <t>34331300/198</t>
  </si>
  <si>
    <t>34331300/199</t>
  </si>
  <si>
    <t>34331300/200</t>
  </si>
  <si>
    <t>34331300/204</t>
  </si>
  <si>
    <t>34331300/205</t>
  </si>
  <si>
    <t>34331300/206</t>
  </si>
  <si>
    <t>34331300/207</t>
  </si>
  <si>
    <t>34331300/209</t>
  </si>
  <si>
    <t>34331300/210</t>
  </si>
  <si>
    <t>34331300/211</t>
  </si>
  <si>
    <t>34331300/213</t>
  </si>
  <si>
    <t>34331300/214</t>
  </si>
  <si>
    <t>34331300/215</t>
  </si>
  <si>
    <t>34331300/216</t>
  </si>
  <si>
    <t>34331300/217</t>
  </si>
  <si>
    <t>34331300/218</t>
  </si>
  <si>
    <t>34331300/219</t>
  </si>
  <si>
    <t>34331300/221</t>
  </si>
  <si>
    <t>34331300/222</t>
  </si>
  <si>
    <t>34331300/223</t>
  </si>
  <si>
    <t>34331300/224</t>
  </si>
  <si>
    <t>34331300/225</t>
  </si>
  <si>
    <t>34331300/226</t>
  </si>
  <si>
    <t>34331300/227</t>
  </si>
  <si>
    <t>34331300/228</t>
  </si>
  <si>
    <t>34331300/229</t>
  </si>
  <si>
    <t>34331300/230</t>
  </si>
  <si>
    <t>34331300/231</t>
  </si>
  <si>
    <t>34331300/232</t>
  </si>
  <si>
    <t>34331300/233</t>
  </si>
  <si>
    <t>34331300/234</t>
  </si>
  <si>
    <t>34331300/235</t>
  </si>
  <si>
    <t>34331300/236</t>
  </si>
  <si>
    <t>34331300/238</t>
  </si>
  <si>
    <t>34331300/239</t>
  </si>
  <si>
    <t>34331300/240</t>
  </si>
  <si>
    <t>34331300/241</t>
  </si>
  <si>
    <t>34331300/242</t>
  </si>
  <si>
    <t>34331300/243</t>
  </si>
  <si>
    <t>34331300/244</t>
  </si>
  <si>
    <t>34331300/246</t>
  </si>
  <si>
    <t>34331300/248</t>
  </si>
  <si>
    <t>34331300/249</t>
  </si>
  <si>
    <t>34331300/250</t>
  </si>
  <si>
    <t>34331300/251</t>
  </si>
  <si>
    <t>34331300/252</t>
  </si>
  <si>
    <t>34331300/253</t>
  </si>
  <si>
    <t>34331300/32</t>
  </si>
  <si>
    <t>34331300/325</t>
  </si>
  <si>
    <t>34331300/326</t>
  </si>
  <si>
    <t>34331300/327</t>
  </si>
  <si>
    <t>34331300/330</t>
  </si>
  <si>
    <t>34331300/335</t>
  </si>
  <si>
    <t>34351200/10</t>
  </si>
  <si>
    <t>ավտոմեքենաների անիվներ</t>
  </si>
  <si>
    <t>34351200/12</t>
  </si>
  <si>
    <t>34351200/14</t>
  </si>
  <si>
    <t>34351200/20</t>
  </si>
  <si>
    <t>34351200/21</t>
  </si>
  <si>
    <t>34351200/22</t>
  </si>
  <si>
    <t>34351200/25</t>
  </si>
  <si>
    <t>34351200/27</t>
  </si>
  <si>
    <t>34351200/30</t>
  </si>
  <si>
    <t>34351200/32</t>
  </si>
  <si>
    <t>34351200/40</t>
  </si>
  <si>
    <t>34351200/41</t>
  </si>
  <si>
    <t>34351200/47</t>
  </si>
  <si>
    <t>34351200/49</t>
  </si>
  <si>
    <t>34351200/54</t>
  </si>
  <si>
    <t>34351200/56</t>
  </si>
  <si>
    <t>34351200/71</t>
  </si>
  <si>
    <t>34351200/72</t>
  </si>
  <si>
    <t>34351200/75</t>
  </si>
  <si>
    <t>34351200/77</t>
  </si>
  <si>
    <t>44111431/2</t>
  </si>
  <si>
    <t>ներկ` սպիտակ, ՆՑ-132</t>
  </si>
  <si>
    <t>44111432/2</t>
  </si>
  <si>
    <t>ներկ` ս―, ՆՑ-132</t>
  </si>
  <si>
    <t>44111433/2</t>
  </si>
  <si>
    <t>ներկ` կանաչ, ՆՑ-132</t>
  </si>
  <si>
    <t>44111434/2</t>
  </si>
  <si>
    <t>ներկ` ավազագույն, ՆՑ-132</t>
  </si>
  <si>
    <t>44111435/2</t>
  </si>
  <si>
    <t>ներկ` կարմիր, ՆՑ-132</t>
  </si>
  <si>
    <t>44111436/2</t>
  </si>
  <si>
    <t>ներկ` պաշտպանական, ԽՎ-518</t>
  </si>
  <si>
    <t>44831500/5</t>
  </si>
  <si>
    <t>լուծիչներ</t>
  </si>
  <si>
    <t>44831500/6</t>
  </si>
  <si>
    <t>33791300/1</t>
  </si>
  <si>
    <t>լաբորատոր ապակյա արտադրանք</t>
  </si>
  <si>
    <t>38421190/1</t>
  </si>
  <si>
    <t>մածուցիկության չափիչներ</t>
  </si>
  <si>
    <t>03142510/513</t>
  </si>
  <si>
    <t>ձու, 01 կարգ</t>
  </si>
  <si>
    <t>03221100/547</t>
  </si>
  <si>
    <t>բազուկ</t>
  </si>
  <si>
    <t>03221100/558</t>
  </si>
  <si>
    <t>03221110/547</t>
  </si>
  <si>
    <t>գազար</t>
  </si>
  <si>
    <t>03221110/548</t>
  </si>
  <si>
    <t>03221124/503</t>
  </si>
  <si>
    <t>վարունգ</t>
  </si>
  <si>
    <t>03221410/549</t>
  </si>
  <si>
    <t>կաղամբ մաքրած</t>
  </si>
  <si>
    <t>03221410/559</t>
  </si>
  <si>
    <t>03221410/560</t>
  </si>
  <si>
    <t>03221410/562</t>
  </si>
  <si>
    <t>03222128/501</t>
  </si>
  <si>
    <t>խնձոր</t>
  </si>
  <si>
    <t>03222128/502</t>
  </si>
  <si>
    <t>03222128/503</t>
  </si>
  <si>
    <t>03222128/504</t>
  </si>
  <si>
    <t>03222128/505</t>
  </si>
  <si>
    <t>03222128/506</t>
  </si>
  <si>
    <t>15112180/3</t>
  </si>
  <si>
    <t>հավի ազդրամիս</t>
  </si>
  <si>
    <t>15131122/1</t>
  </si>
  <si>
    <t>երշիկ, կիսաապխտած</t>
  </si>
  <si>
    <t>15131700/503</t>
  </si>
  <si>
    <t>ճարպ խոզի</t>
  </si>
  <si>
    <t>15211110/2</t>
  </si>
  <si>
    <t>ձկան պահածո</t>
  </si>
  <si>
    <t>15331139/503</t>
  </si>
  <si>
    <t>լոլիկ</t>
  </si>
  <si>
    <t>15331161/502</t>
  </si>
  <si>
    <t>սոխ, գլուխ</t>
  </si>
  <si>
    <t>15331178/1</t>
  </si>
  <si>
    <t>պահածոյացված բանջարեղեն</t>
  </si>
  <si>
    <t>15331178/13</t>
  </si>
  <si>
    <t>15331178/14</t>
  </si>
  <si>
    <t>15331178/15</t>
  </si>
  <si>
    <t>15331178/2</t>
  </si>
  <si>
    <t>15331178/534</t>
  </si>
  <si>
    <t>15331490/1</t>
  </si>
  <si>
    <t>մարինացված վարունգ</t>
  </si>
  <si>
    <t>15332230/1</t>
  </si>
  <si>
    <t>մուրաբա</t>
  </si>
  <si>
    <t>15332230/2</t>
  </si>
  <si>
    <t>15332230/3</t>
  </si>
  <si>
    <t>15332230/4</t>
  </si>
  <si>
    <t>15332230/5</t>
  </si>
  <si>
    <t>15332230/6</t>
  </si>
  <si>
    <t>15332230/7</t>
  </si>
  <si>
    <t>15332230/8</t>
  </si>
  <si>
    <t>15332230/9</t>
  </si>
  <si>
    <t>15332290/1</t>
  </si>
  <si>
    <t>ջեմեր</t>
  </si>
  <si>
    <t>15332290/2</t>
  </si>
  <si>
    <t>15332290/3</t>
  </si>
  <si>
    <t>15511600/503</t>
  </si>
  <si>
    <t>խտացրած կաթ</t>
  </si>
  <si>
    <t>15542290/1</t>
  </si>
  <si>
    <t>հալած պանիր</t>
  </si>
  <si>
    <t>15821500/505</t>
  </si>
  <si>
    <t>թխվածքաբլիթներ</t>
  </si>
  <si>
    <t>15871257/5</t>
  </si>
  <si>
    <t>համեմունքներ</t>
  </si>
  <si>
    <t>15871257/6</t>
  </si>
  <si>
    <t>ապուրներ</t>
  </si>
  <si>
    <t>33761000/1</t>
  </si>
  <si>
    <t>զուգարանի թուղթ, ռուլոնով</t>
  </si>
  <si>
    <t>39812220/1</t>
  </si>
  <si>
    <t>քսուք, կոշիկի փայլեցման համար</t>
  </si>
  <si>
    <t>39831100/507</t>
  </si>
  <si>
    <t>լվացող նյութեր</t>
  </si>
  <si>
    <t>09211641/505</t>
  </si>
  <si>
    <t>էլեկտրամեկուսիչ յուղեր</t>
  </si>
  <si>
    <t>18141100/1</t>
  </si>
  <si>
    <t>աշխատանքային ձեռնոցներ</t>
  </si>
  <si>
    <t>18511180/1</t>
  </si>
  <si>
    <t>մեդալներ, կրծքանշաններ</t>
  </si>
  <si>
    <t>18511180/2</t>
  </si>
  <si>
    <t>18511180/3</t>
  </si>
  <si>
    <t>18511180/4</t>
  </si>
  <si>
    <t>18511180/5</t>
  </si>
  <si>
    <t>18531100/1</t>
  </si>
  <si>
    <t>նվերներ ― պարգ―ներ</t>
  </si>
  <si>
    <t>18931130/504</t>
  </si>
  <si>
    <t>ծանրոցների պարկեր</t>
  </si>
  <si>
    <t>22461310/1</t>
  </si>
  <si>
    <t>գովազդային նյութեր</t>
  </si>
  <si>
    <t>քմ</t>
  </si>
  <si>
    <t>24111160/1</t>
  </si>
  <si>
    <t>ազոտ</t>
  </si>
  <si>
    <t>խմ</t>
  </si>
  <si>
    <t>24111180/502</t>
  </si>
  <si>
    <t>թթվածին</t>
  </si>
  <si>
    <t>24911200/505</t>
  </si>
  <si>
    <t>24931100/501</t>
  </si>
  <si>
    <t>24931300/502</t>
  </si>
  <si>
    <t>լուսանկարչական եր―ակիչ</t>
  </si>
  <si>
    <t>24931400/502</t>
  </si>
  <si>
    <t>լուսանկարչական կայունացուցիչներ</t>
  </si>
  <si>
    <t>30121450/10</t>
  </si>
  <si>
    <t>լուսապատճենահանող սարքավորումների մասեր ― պարագաներ</t>
  </si>
  <si>
    <t>30121450/13</t>
  </si>
  <si>
    <t>30121450/14</t>
  </si>
  <si>
    <t>30121450/2</t>
  </si>
  <si>
    <t>30121450/4</t>
  </si>
  <si>
    <t>30121450/5</t>
  </si>
  <si>
    <t>30121450/6</t>
  </si>
  <si>
    <t>30121450/7</t>
  </si>
  <si>
    <t>30121460/27</t>
  </si>
  <si>
    <t>30192112/1</t>
  </si>
  <si>
    <t>թանաք տպագրական մեքենաների համար</t>
  </si>
  <si>
    <t>30197100/1</t>
  </si>
  <si>
    <t>կարիչի մետաղալարե կապեր, մեծ</t>
  </si>
  <si>
    <t>30197100/2</t>
  </si>
  <si>
    <t>30199798/1</t>
  </si>
  <si>
    <t>պատի ժամացույցներ</t>
  </si>
  <si>
    <t>30237111/1</t>
  </si>
  <si>
    <t>սնուցման մարտկոց</t>
  </si>
  <si>
    <t>31211180/526</t>
  </si>
  <si>
    <t>ավտոմատ անջատիչներ</t>
  </si>
  <si>
    <t>31211180/527</t>
  </si>
  <si>
    <t>31211180/528</t>
  </si>
  <si>
    <t>31211180/529</t>
  </si>
  <si>
    <t>31211180/535</t>
  </si>
  <si>
    <t>31211180/536</t>
  </si>
  <si>
    <t>31211340/511</t>
  </si>
  <si>
    <t>էլեկտրաէներգիայի հոսանքափոխարկիչ</t>
  </si>
  <si>
    <t>31221160/504</t>
  </si>
  <si>
    <t>ժամանակի ռելեներ</t>
  </si>
  <si>
    <t>31221190/511</t>
  </si>
  <si>
    <t>միացուցիչներ ― կոնտակտային տարրեր</t>
  </si>
  <si>
    <t>31221190/512</t>
  </si>
  <si>
    <t>31321170/2</t>
  </si>
  <si>
    <t>էկրանացված մալուխներ</t>
  </si>
  <si>
    <t>31321170/3</t>
  </si>
  <si>
    <t>31321170/4</t>
  </si>
  <si>
    <t>31321170/5</t>
  </si>
  <si>
    <t>31321170/6</t>
  </si>
  <si>
    <t>31321260/503</t>
  </si>
  <si>
    <t>էլեկտրական լար` ԱՊՊՎ, 2x2.5 մմ2</t>
  </si>
  <si>
    <t>31321270/503</t>
  </si>
  <si>
    <t>էլեկտրական լար` ԱՊՎ, 1x6 մմ2</t>
  </si>
  <si>
    <t>31321280/503</t>
  </si>
  <si>
    <t>էլեկտրական լար` ԱՊՎ, 1x10 մմ2</t>
  </si>
  <si>
    <t>31321290/503</t>
  </si>
  <si>
    <t>էլեկտրական լար` ԱՊՎ, 1Ց16 մմ2</t>
  </si>
  <si>
    <t>31331100/503</t>
  </si>
  <si>
    <t>էլեկտրական մալուխ` ԱՎՎԳ, 2x6 մմ2</t>
  </si>
  <si>
    <t>31331120/503</t>
  </si>
  <si>
    <t>էլեկտրական մալուխ` ԱՎՎԳ, 4x10 մմ2</t>
  </si>
  <si>
    <t>31331280/503</t>
  </si>
  <si>
    <t>էլեկտրական լար` պղնձյա, բազմաջիղ, ՊՊՎ, 2x2.5 մմ2</t>
  </si>
  <si>
    <t>31331290/503</t>
  </si>
  <si>
    <t>էլեկտրական լար` պղնձյա, բազմաջիղ, ՊՊՎ, 2x4.0 մմ2</t>
  </si>
  <si>
    <t>31421200/2</t>
  </si>
  <si>
    <t>մարտկոցների տուփ</t>
  </si>
  <si>
    <t>31442000/1</t>
  </si>
  <si>
    <t>մարտկոց, AA տեսակի</t>
  </si>
  <si>
    <t>31442150/1</t>
  </si>
  <si>
    <t>մարտկոց` 6v4(5)Ա/Ժ</t>
  </si>
  <si>
    <t>31521560/503</t>
  </si>
  <si>
    <t>արտաքին լուսավորման լամպեր</t>
  </si>
  <si>
    <t>31531300/513</t>
  </si>
  <si>
    <t>տնտեսող լամպեր</t>
  </si>
  <si>
    <t>31531300/514</t>
  </si>
  <si>
    <t>31531300/515</t>
  </si>
  <si>
    <t>31531300/516</t>
  </si>
  <si>
    <t>31531730/1</t>
  </si>
  <si>
    <t>լուսամփոփներ</t>
  </si>
  <si>
    <t>31588100/503</t>
  </si>
  <si>
    <t>էլեկտրական վարդակ` միաբ―եռ, ներքին մոնտաժի-հողանցումով</t>
  </si>
  <si>
    <t>31588400/501</t>
  </si>
  <si>
    <t>էլեկտրական վարդակ` միաբ―եռ, բաց մոնտաժի-հողանցումով</t>
  </si>
  <si>
    <t>31651400/1</t>
  </si>
  <si>
    <t>մեկուսիչ ժապավեններ</t>
  </si>
  <si>
    <t>31686100/503</t>
  </si>
  <si>
    <t>էլեկտրական խրոց` միաբ―եռ, հողանցումով, -16Ա</t>
  </si>
  <si>
    <t>31711160/1</t>
  </si>
  <si>
    <t>էլեկտրոդներ</t>
  </si>
  <si>
    <t>31711160/3</t>
  </si>
  <si>
    <t>32571500/7</t>
  </si>
  <si>
    <t>հաղորդակցման մալուխներ հատուկ կիրառման համար</t>
  </si>
  <si>
    <t>33691147/1</t>
  </si>
  <si>
    <t>թունանյութեր</t>
  </si>
  <si>
    <t>33691410/1</t>
  </si>
  <si>
    <t>քիմիական ազդանյութեր (ռեագենտներ) հեղուկ</t>
  </si>
  <si>
    <t>33691411/1</t>
  </si>
  <si>
    <t>քիմիական ազդանյութեր (ռեագենտներ) փոշի կամ գրանուլներ</t>
  </si>
  <si>
    <t>34911230/1</t>
  </si>
  <si>
    <t>վերանորոգման ծախսային նյութեր ― պահեստամասեր</t>
  </si>
  <si>
    <t>34921220/1</t>
  </si>
  <si>
    <t>անվտանգության արգելապատնեշներ</t>
  </si>
  <si>
    <t>34921410/1</t>
  </si>
  <si>
    <t>ճանապարհային նշաններ</t>
  </si>
  <si>
    <t>34921410/2</t>
  </si>
  <si>
    <t>35111120/1</t>
  </si>
  <si>
    <t>հակահրդեհային նյութեր</t>
  </si>
  <si>
    <t>35111350/1</t>
  </si>
  <si>
    <t>պաշտպանիչ թիկնոցներ կամ պոնչոներ</t>
  </si>
  <si>
    <t>35421300/1</t>
  </si>
  <si>
    <t>ռազմական տեխնիկայի հատուկ սարքավորումներ ― գործիքներ</t>
  </si>
  <si>
    <t>35421300/2</t>
  </si>
  <si>
    <t>35821400/1</t>
  </si>
  <si>
    <t>դրոշներ</t>
  </si>
  <si>
    <t>39191100/505</t>
  </si>
  <si>
    <t>պատերի երեսպատման թղթե կամ ստվարաթղթե պաստառներ</t>
  </si>
  <si>
    <t>39191100/506</t>
  </si>
  <si>
    <t>39221312/1</t>
  </si>
  <si>
    <t>կաթսա մետաղական</t>
  </si>
  <si>
    <t>39263510/1</t>
  </si>
  <si>
    <t>սեղմակ, փոքր</t>
  </si>
  <si>
    <t>39281200/1</t>
  </si>
  <si>
    <t>39281200/2</t>
  </si>
  <si>
    <t>39281200/3</t>
  </si>
  <si>
    <t>39281200/4</t>
  </si>
  <si>
    <t>39561110/2</t>
  </si>
  <si>
    <t>երիզներ</t>
  </si>
  <si>
    <t>39713510/1</t>
  </si>
  <si>
    <t>արդուկ, ջերմակարգավորիչ, գոլորշիով</t>
  </si>
  <si>
    <t>39721310/507</t>
  </si>
  <si>
    <t>օդատաքացուցիչներ</t>
  </si>
  <si>
    <t>39721310/508</t>
  </si>
  <si>
    <t>39721310/509</t>
  </si>
  <si>
    <t>39721500/508</t>
  </si>
  <si>
    <t>էլեկտրական տաքացուցիչ` ջերմային կարգավորիչով</t>
  </si>
  <si>
    <t>39721510/1</t>
  </si>
  <si>
    <t>ջրատաքացուցիչ</t>
  </si>
  <si>
    <t>42131100/2</t>
  </si>
  <si>
    <t>փականներ` ըստ գործառույթների</t>
  </si>
  <si>
    <t>42131100/3</t>
  </si>
  <si>
    <t>42131100/4</t>
  </si>
  <si>
    <t>42131110/503</t>
  </si>
  <si>
    <t>կենտրոնական ջեռուցման ռադիատորների փականներ</t>
  </si>
  <si>
    <t>42131260/3</t>
  </si>
  <si>
    <t>փականներ` ըստ իրենց կառուցվածքի</t>
  </si>
  <si>
    <t>42131260/507</t>
  </si>
  <si>
    <t>42131260/508</t>
  </si>
  <si>
    <t>42131330/508</t>
  </si>
  <si>
    <t>խցանային փականներ</t>
  </si>
  <si>
    <t>42661400/506</t>
  </si>
  <si>
    <t>եռակցման էլեկտրական սարքեր</t>
  </si>
  <si>
    <t>44111200/503</t>
  </si>
  <si>
    <t>ցեմենտ</t>
  </si>
  <si>
    <t>44111411/2</t>
  </si>
  <si>
    <t>ներկ, ջրաէմուլսիոն, ակրիլ</t>
  </si>
  <si>
    <t>44111411/503</t>
  </si>
  <si>
    <t>44111413/508</t>
  </si>
  <si>
    <t>յուղաներկ</t>
  </si>
  <si>
    <t>44111413/509</t>
  </si>
  <si>
    <t>44111413/511</t>
  </si>
  <si>
    <t>44111414/503</t>
  </si>
  <si>
    <t>ներկ` լատեքսային</t>
  </si>
  <si>
    <t>44111416/503</t>
  </si>
  <si>
    <t>ներկ` ճակատային</t>
  </si>
  <si>
    <t>44111440/503</t>
  </si>
  <si>
    <t>ներկ-էմալ, գույնը` ս―</t>
  </si>
  <si>
    <t>44111443/503</t>
  </si>
  <si>
    <t>ներկ-էմալ, գույնը` շականակագույն</t>
  </si>
  <si>
    <t>44111445/2</t>
  </si>
  <si>
    <t>ներկ-էմալ, գույնը` սպիտակ</t>
  </si>
  <si>
    <t>44111445/503</t>
  </si>
  <si>
    <t>44111448/505</t>
  </si>
  <si>
    <t>ջերմային մեկուսիչ նյութեր</t>
  </si>
  <si>
    <t>44111450/1</t>
  </si>
  <si>
    <t>մեկուսիչ ապակիներ</t>
  </si>
  <si>
    <t>44111600/1</t>
  </si>
  <si>
    <t>քառակող սալեր</t>
  </si>
  <si>
    <t>44111600/2</t>
  </si>
  <si>
    <t>44111710/505</t>
  </si>
  <si>
    <t>սալիկ, կերամիկական, հատակի համար</t>
  </si>
  <si>
    <t>44111720/503</t>
  </si>
  <si>
    <t>սալիկ, կերամիկական, պատերի համար</t>
  </si>
  <si>
    <t>44112140/503</t>
  </si>
  <si>
    <t>լամինատ</t>
  </si>
  <si>
    <t>44112170/504</t>
  </si>
  <si>
    <t>լինոլեում</t>
  </si>
  <si>
    <t>44112250/505</t>
  </si>
  <si>
    <t>տանիքի նյութեր</t>
  </si>
  <si>
    <t>44112250/506</t>
  </si>
  <si>
    <t>44112410/1</t>
  </si>
  <si>
    <t>բիտում</t>
  </si>
  <si>
    <t>44112730/1</t>
  </si>
  <si>
    <t>կտրող սկավառակ</t>
  </si>
  <si>
    <t>44117100/504</t>
  </si>
  <si>
    <t>ԴՎՊ 1,170x210սմ չափերով, 2.5մմ հաստությամբ</t>
  </si>
  <si>
    <t>44118300/2</t>
  </si>
  <si>
    <t>թիթեղ` մետաղական</t>
  </si>
  <si>
    <t>44118300/509</t>
  </si>
  <si>
    <t>44118300/511</t>
  </si>
  <si>
    <t>44118300/512</t>
  </si>
  <si>
    <t>44118400/507</t>
  </si>
  <si>
    <t>պրոֆնաստիլ</t>
  </si>
  <si>
    <t>44118400/508</t>
  </si>
  <si>
    <t>44118400/509</t>
  </si>
  <si>
    <t>44119100/506</t>
  </si>
  <si>
    <t>տախտակ</t>
  </si>
  <si>
    <t>44119100/509</t>
  </si>
  <si>
    <t>44119100/510</t>
  </si>
  <si>
    <t>44161130/548</t>
  </si>
  <si>
    <t>ջրատար խողովակաշարեր</t>
  </si>
  <si>
    <t>44161130/549</t>
  </si>
  <si>
    <t>44161130/550</t>
  </si>
  <si>
    <t>44161130/551</t>
  </si>
  <si>
    <t>44161130/552</t>
  </si>
  <si>
    <t>44161130/553</t>
  </si>
  <si>
    <t>44161130/554</t>
  </si>
  <si>
    <t>44161130/555</t>
  </si>
  <si>
    <t>44161130/556</t>
  </si>
  <si>
    <t>44161130/557</t>
  </si>
  <si>
    <t>44161130/558</t>
  </si>
  <si>
    <t>44161130/559</t>
  </si>
  <si>
    <t>44161130/560</t>
  </si>
  <si>
    <t>44161130/561</t>
  </si>
  <si>
    <t>44161130/562</t>
  </si>
  <si>
    <t>44161130/563</t>
  </si>
  <si>
    <t>44161130/564</t>
  </si>
  <si>
    <t>44161130/565</t>
  </si>
  <si>
    <t>44161130/567</t>
  </si>
  <si>
    <t>44161130/568</t>
  </si>
  <si>
    <t>44161130/569</t>
  </si>
  <si>
    <t>44161130/570</t>
  </si>
  <si>
    <t>44161130/571</t>
  </si>
  <si>
    <t>44161170/2</t>
  </si>
  <si>
    <t>ցածր ճնշման խողովակաշարեր</t>
  </si>
  <si>
    <t>44161170/513</t>
  </si>
  <si>
    <t>44161170/515</t>
  </si>
  <si>
    <t>44161170/516</t>
  </si>
  <si>
    <t>44161230/1</t>
  </si>
  <si>
    <t>խողովակների պարագաներ</t>
  </si>
  <si>
    <t>44161230/2</t>
  </si>
  <si>
    <t>44161250/507</t>
  </si>
  <si>
    <t>ջրերի հեռացման խողովակներ</t>
  </si>
  <si>
    <t>44163130/2</t>
  </si>
  <si>
    <t>կոյուղու խողովակներ</t>
  </si>
  <si>
    <t>44163130/3</t>
  </si>
  <si>
    <t>44163130/4</t>
  </si>
  <si>
    <t>44163130/5</t>
  </si>
  <si>
    <t>44163200/525</t>
  </si>
  <si>
    <t>խողովակների միացման մասեր</t>
  </si>
  <si>
    <t>44163200/526</t>
  </si>
  <si>
    <t>44163200/527</t>
  </si>
  <si>
    <t>44191100/1</t>
  </si>
  <si>
    <t>նրբատախտակ</t>
  </si>
  <si>
    <t>44191100/2</t>
  </si>
  <si>
    <t>44192500/503</t>
  </si>
  <si>
    <t>կավիճ, աղացած</t>
  </si>
  <si>
    <t>44221100/505</t>
  </si>
  <si>
    <t>պատուհաններ</t>
  </si>
  <si>
    <t>44221140/1</t>
  </si>
  <si>
    <t>դռներ</t>
  </si>
  <si>
    <t>44221140/3</t>
  </si>
  <si>
    <t>44221140/510</t>
  </si>
  <si>
    <t>44311120/1</t>
  </si>
  <si>
    <t>փշալարեր</t>
  </si>
  <si>
    <t>44311210/508</t>
  </si>
  <si>
    <t>երկաթյա ապրանքներ</t>
  </si>
  <si>
    <t>44311210/509</t>
  </si>
  <si>
    <t>44311210/510</t>
  </si>
  <si>
    <t>44311210/511</t>
  </si>
  <si>
    <t>44311210/512</t>
  </si>
  <si>
    <t>44311210/513</t>
  </si>
  <si>
    <t>44311210/514</t>
  </si>
  <si>
    <t>44311250/2</t>
  </si>
  <si>
    <t>երկաթյա արտադրանք</t>
  </si>
  <si>
    <t>44311250/501</t>
  </si>
  <si>
    <t>44311250/502</t>
  </si>
  <si>
    <t>44311250/503</t>
  </si>
  <si>
    <t>44322260/503</t>
  </si>
  <si>
    <t>մալուխ АВВГ ալյումինե 4x16մմ2</t>
  </si>
  <si>
    <t>44331300/1</t>
  </si>
  <si>
    <t>մետաղալարեր</t>
  </si>
  <si>
    <t>44331300/2</t>
  </si>
  <si>
    <t>44411110/505</t>
  </si>
  <si>
    <t>ջրի ծորակ, 1 փականով</t>
  </si>
  <si>
    <t>44411300/1</t>
  </si>
  <si>
    <t>լվացարաններ</t>
  </si>
  <si>
    <t>44411900/503</t>
  </si>
  <si>
    <t>կերամիկական սանտեխնիկա</t>
  </si>
  <si>
    <t>44421700/3</t>
  </si>
  <si>
    <t>արկղեր</t>
  </si>
  <si>
    <t>44423680/519</t>
  </si>
  <si>
    <t>շինարարության մեջ օգտագործվող զանազան այլ ապրանքներ</t>
  </si>
  <si>
    <t>44423680/521</t>
  </si>
  <si>
    <t>44423680/522</t>
  </si>
  <si>
    <t>44423680/523</t>
  </si>
  <si>
    <t>44511100/1</t>
  </si>
  <si>
    <t>ձեռքի գործիքներ</t>
  </si>
  <si>
    <t>44511100/2</t>
  </si>
  <si>
    <t>44511100/3</t>
  </si>
  <si>
    <t>44511100/4</t>
  </si>
  <si>
    <t>44511150/509</t>
  </si>
  <si>
    <t>հատիչներ</t>
  </si>
  <si>
    <t>44511220/1</t>
  </si>
  <si>
    <t>տարատեսակ ձեռքի գործիքներ</t>
  </si>
  <si>
    <t>44511240/1</t>
  </si>
  <si>
    <t>աքցաններ</t>
  </si>
  <si>
    <t>44511330/1</t>
  </si>
  <si>
    <t>պտուտակահաններ</t>
  </si>
  <si>
    <t>44511330/2</t>
  </si>
  <si>
    <t>44621110/507</t>
  </si>
  <si>
    <t>կենտրոնացված ջեռուցման ռադիատորներ</t>
  </si>
  <si>
    <t>44621150/505</t>
  </si>
  <si>
    <t>ջրատաքացուցիչ կաթսաներ</t>
  </si>
  <si>
    <t>44831500/2</t>
  </si>
  <si>
    <t>44831500/3</t>
  </si>
  <si>
    <t>44921110/503</t>
  </si>
  <si>
    <t>գիպս, շինարարական, մոխրագույն</t>
  </si>
  <si>
    <t>44921500/503</t>
  </si>
  <si>
    <t>ծեփամածիկ` գիպսային</t>
  </si>
  <si>
    <t>45221143/2</t>
  </si>
  <si>
    <t>մետաղական կրող կոնստրուկցիաներ</t>
  </si>
  <si>
    <t>45221143/501</t>
  </si>
  <si>
    <t>18931200/1</t>
  </si>
  <si>
    <t>փաթեթավորման ինգիբիտոր թուղթ</t>
  </si>
  <si>
    <t>24451120/1</t>
  </si>
  <si>
    <t>մոլախոտերի դեմ պայքարող նյութեր</t>
  </si>
  <si>
    <t>30199130/1</t>
  </si>
  <si>
    <t>մոմաթուղթ</t>
  </si>
  <si>
    <t>31442000/3</t>
  </si>
  <si>
    <t>31442110/1</t>
  </si>
  <si>
    <t>մարտկոց` 3V (1/3N)</t>
  </si>
  <si>
    <t>31442120/1</t>
  </si>
  <si>
    <t>մարտկոց` 3V(123)</t>
  </si>
  <si>
    <t>31442130/1</t>
  </si>
  <si>
    <t>մարտկոց` 3V(CR2)</t>
  </si>
  <si>
    <t>31442140/1</t>
  </si>
  <si>
    <t>մարտկոց` 9V(R61)</t>
  </si>
  <si>
    <t>31711160/8</t>
  </si>
  <si>
    <t>31711160/9</t>
  </si>
  <si>
    <t>33141114/1</t>
  </si>
  <si>
    <t>բժշկական թանզիֆ (մարլյա) լայնությունը՝ 90սմ</t>
  </si>
  <si>
    <t>33141129/1</t>
  </si>
  <si>
    <t>դիմակ</t>
  </si>
  <si>
    <t>35121150/1</t>
  </si>
  <si>
    <t>կապարակնիքներ</t>
  </si>
  <si>
    <t>39221420/1</t>
  </si>
  <si>
    <t>խոզանակներ</t>
  </si>
  <si>
    <t>39221420/2</t>
  </si>
  <si>
    <t>39221420/3</t>
  </si>
  <si>
    <t>39221420/4</t>
  </si>
  <si>
    <t>42141150/1</t>
  </si>
  <si>
    <t>թափանիվներ ― փոկանիվներ</t>
  </si>
  <si>
    <t>44192620/1</t>
  </si>
  <si>
    <t>մեխ մետաղական</t>
  </si>
  <si>
    <t>44311190/2</t>
  </si>
  <si>
    <t>փափուկ զոդանյութեր</t>
  </si>
  <si>
    <t>44531110/1</t>
  </si>
  <si>
    <t>փայտի պտուտակներ</t>
  </si>
  <si>
    <t>1169  31001</t>
  </si>
  <si>
    <t>ՀՀ պաշտպանության նախարարության շենքային պայմանների բարելավում</t>
  </si>
  <si>
    <t>30121210/1</t>
  </si>
  <si>
    <t>գրասենյակային ― բիզնես մեքենաներ</t>
  </si>
  <si>
    <t>30121210/2</t>
  </si>
  <si>
    <t>30121210/3</t>
  </si>
  <si>
    <t>30121210/4</t>
  </si>
  <si>
    <t>30192170/507</t>
  </si>
  <si>
    <t>հայտարարությունների փակցման գրատախտակ</t>
  </si>
  <si>
    <t>30192170/509</t>
  </si>
  <si>
    <t>30193300/503</t>
  </si>
  <si>
    <t>կախովի հարմարանքներ` իրերի դասավորման համար</t>
  </si>
  <si>
    <t>30232410/1</t>
  </si>
  <si>
    <t>մատնահետք կարդացող սարքեր</t>
  </si>
  <si>
    <t>31521190/503</t>
  </si>
  <si>
    <t>լամպ` ինքնալիցքավորվող</t>
  </si>
  <si>
    <t>34921190/1</t>
  </si>
  <si>
    <t>անցակետային հսոկղության սարքեր</t>
  </si>
  <si>
    <t>39111140/511</t>
  </si>
  <si>
    <t>աթոռներ</t>
  </si>
  <si>
    <t>39111190/507</t>
  </si>
  <si>
    <t>բազկաթոռներ</t>
  </si>
  <si>
    <t>39111220/505</t>
  </si>
  <si>
    <t>բազկաթոռ` ղեկավարի</t>
  </si>
  <si>
    <t>39111220/506</t>
  </si>
  <si>
    <t>39111230/507</t>
  </si>
  <si>
    <t>փոքր բազմոցներ</t>
  </si>
  <si>
    <t>39111230/508</t>
  </si>
  <si>
    <t>39111260/503</t>
  </si>
  <si>
    <t>աթոռակներ</t>
  </si>
  <si>
    <t>39121100/505</t>
  </si>
  <si>
    <t>գրասեղաններ</t>
  </si>
  <si>
    <t>39121100/506</t>
  </si>
  <si>
    <t>39121360/505</t>
  </si>
  <si>
    <t>սեղան` ղեկավարի</t>
  </si>
  <si>
    <t>39121360/506</t>
  </si>
  <si>
    <t>39121490/504</t>
  </si>
  <si>
    <t>սեղան` ծալովի, դաշտային</t>
  </si>
  <si>
    <t>39121520/505</t>
  </si>
  <si>
    <t>գրապահարաններ</t>
  </si>
  <si>
    <t>39121520/506</t>
  </si>
  <si>
    <t>39132220/511</t>
  </si>
  <si>
    <t>կախիչներ</t>
  </si>
  <si>
    <t>39141120/2</t>
  </si>
  <si>
    <t>դարակներով պահարաններ</t>
  </si>
  <si>
    <t>39141170/3</t>
  </si>
  <si>
    <t>ննջասենյակի կահույք</t>
  </si>
  <si>
    <t>39141260/505</t>
  </si>
  <si>
    <t>զգեստապահարաններ</t>
  </si>
  <si>
    <t>39141260/506</t>
  </si>
  <si>
    <t>39141340/505</t>
  </si>
  <si>
    <t>հյուրասենյակի կահույք</t>
  </si>
  <si>
    <t>39292110/503</t>
  </si>
  <si>
    <t>գրատախտակներ</t>
  </si>
  <si>
    <t>39515440/503</t>
  </si>
  <si>
    <t>ուղղահայաց շերտավարագույր</t>
  </si>
  <si>
    <t>39522170/504</t>
  </si>
  <si>
    <t>արշավի մահճակալներ</t>
  </si>
  <si>
    <t>39711140/505</t>
  </si>
  <si>
    <t>կենցաղային սառնարաններ</t>
  </si>
  <si>
    <t>39714200/503</t>
  </si>
  <si>
    <t>օդորակիչ</t>
  </si>
  <si>
    <t>39714200/504</t>
  </si>
  <si>
    <t>42941110/501</t>
  </si>
  <si>
    <t>վառարաններ ― դրանց պարագաներ</t>
  </si>
  <si>
    <t>44141200/1</t>
  </si>
  <si>
    <t>շրջանակներ</t>
  </si>
  <si>
    <t>44421300/510</t>
  </si>
  <si>
    <t>չհրկիզվող պահարաններ</t>
  </si>
  <si>
    <t>44421700/509</t>
  </si>
  <si>
    <t>44423400/511</t>
  </si>
  <si>
    <t>ցուցանակներ եւ հարակից առարկաներ</t>
  </si>
  <si>
    <t>44423400/512</t>
  </si>
  <si>
    <t>44423400/513</t>
  </si>
  <si>
    <t>44423400/514</t>
  </si>
  <si>
    <t>16311400/1</t>
  </si>
  <si>
    <t>խոտհնձիչ մեքենաներ</t>
  </si>
  <si>
    <t>16311400/2</t>
  </si>
  <si>
    <t>30211250/503</t>
  </si>
  <si>
    <t>աշխատանքային կայան</t>
  </si>
  <si>
    <t>31211210/505</t>
  </si>
  <si>
    <t>էլեկտրական շղթայի ստուգման սարքեր</t>
  </si>
  <si>
    <t>31211340/1</t>
  </si>
  <si>
    <t>31211450/505</t>
  </si>
  <si>
    <t>միջին լարում ունեցող վահանակներ</t>
  </si>
  <si>
    <t>31211450/506</t>
  </si>
  <si>
    <t>31211450/507</t>
  </si>
  <si>
    <t>31531730/505</t>
  </si>
  <si>
    <t>31681810/503</t>
  </si>
  <si>
    <t>բազմասակագնային էլեկտրոնային էլեկտրական հաշվիչ` ՍՏԵՄ-3Վ-5 (50) Ա</t>
  </si>
  <si>
    <t>31681820/504</t>
  </si>
  <si>
    <t>բազմասակագնային էլեկտրոնային էլեկտրական հաշվիչ` ՍԷՄ-1Վ-50 Ա</t>
  </si>
  <si>
    <t>32321120/1</t>
  </si>
  <si>
    <t>տեսաձայնային սարքեր</t>
  </si>
  <si>
    <t>32324800/503</t>
  </si>
  <si>
    <t>հեռուստացույց, հեղուկ բյուրեղային LCD, 32'</t>
  </si>
  <si>
    <t>32341160/507</t>
  </si>
  <si>
    <t>ձայնային սարքավորումներ</t>
  </si>
  <si>
    <t>32341160/508</t>
  </si>
  <si>
    <t>32341240/503</t>
  </si>
  <si>
    <t>ուժեղացուցիչներ</t>
  </si>
  <si>
    <t>32341300/1</t>
  </si>
  <si>
    <t>ռադիոընդունիչներ</t>
  </si>
  <si>
    <t>34931800/501</t>
  </si>
  <si>
    <t>նավիգացիոն սարքեր</t>
  </si>
  <si>
    <t>35261100/502</t>
  </si>
  <si>
    <t>տեղեկատվական վահանակներ</t>
  </si>
  <si>
    <t>37311260/501</t>
  </si>
  <si>
    <t>վալտորններ</t>
  </si>
  <si>
    <t>37311550/501</t>
  </si>
  <si>
    <t>թմբուկներ (երաժշտական գործիք)</t>
  </si>
  <si>
    <t>37491000/5</t>
  </si>
  <si>
    <t>համալիր վարժասարքեր</t>
  </si>
  <si>
    <t>37821100/1</t>
  </si>
  <si>
    <t>նկարչական վրձիններ</t>
  </si>
  <si>
    <t>38121200/505</t>
  </si>
  <si>
    <t>օդեր―ութաբանական կայաններ</t>
  </si>
  <si>
    <t>38291600/501</t>
  </si>
  <si>
    <t>գեոդեզիական գործիքներ</t>
  </si>
  <si>
    <t>38291600/502</t>
  </si>
  <si>
    <t>38651160/510</t>
  </si>
  <si>
    <t>թվային լուսանկարչական ապարատներ</t>
  </si>
  <si>
    <t>38651170/501</t>
  </si>
  <si>
    <t>հատուկ լուսանկարչական խցիկներ</t>
  </si>
  <si>
    <t>38651220/507</t>
  </si>
  <si>
    <t>տեսապրոյեկտորներ</t>
  </si>
  <si>
    <t>38651220/508</t>
  </si>
  <si>
    <t>39522100/2</t>
  </si>
  <si>
    <t>անջրանցիկ բրեզենտ</t>
  </si>
  <si>
    <t>39522180/3</t>
  </si>
  <si>
    <t>վրաններ</t>
  </si>
  <si>
    <t>42121190/501</t>
  </si>
  <si>
    <t>ջրի պոմպեր</t>
  </si>
  <si>
    <t>42121190/502</t>
  </si>
  <si>
    <t>42121190/503</t>
  </si>
  <si>
    <t>42121190/504</t>
  </si>
  <si>
    <t>42121350/511</t>
  </si>
  <si>
    <t>կենտրոնախույս պոմպեր</t>
  </si>
  <si>
    <t>42121460/1</t>
  </si>
  <si>
    <t>օդի ճնշակներ (կոմպրեսորներ)</t>
  </si>
  <si>
    <t>42412100/1</t>
  </si>
  <si>
    <t>փոխադրամիջոցների ամբարձիչներ</t>
  </si>
  <si>
    <t>42651100/1</t>
  </si>
  <si>
    <t>օդաճնշիչ (պն―մատիկ) ձեռքի գործիքներ</t>
  </si>
  <si>
    <t>42651200/507</t>
  </si>
  <si>
    <t>ձեռքի էլեկտրամեխանիկական գործիքներ</t>
  </si>
  <si>
    <t>42651200/508</t>
  </si>
  <si>
    <t>42981200/3</t>
  </si>
  <si>
    <t>դիզել գեներատոր</t>
  </si>
  <si>
    <t>42981200/5</t>
  </si>
  <si>
    <t>42981200/507</t>
  </si>
  <si>
    <t>42981200/508</t>
  </si>
  <si>
    <t>42981200/509</t>
  </si>
  <si>
    <t>42981200/7</t>
  </si>
  <si>
    <t>44511370/1</t>
  </si>
  <si>
    <t>գործիքների հավաքածուներ</t>
  </si>
  <si>
    <t>44511370/24</t>
  </si>
  <si>
    <t>44611560/1</t>
  </si>
  <si>
    <t xml:space="preserve"> փայտե արկղեր</t>
  </si>
  <si>
    <t>44611560/2</t>
  </si>
  <si>
    <t>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</si>
  <si>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</si>
  <si>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</si>
  <si>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Գույքի և սարքավորումների վարձակալություն</t>
  </si>
  <si>
    <t>ԾԱՌԱՅՈՂԱԿԱՆ ԳՈՐԾՈՒՂՈՒՄՆԵՐԻ ԳԾՈՎ ԾԱԽՍԵՐ</t>
  </si>
  <si>
    <t xml:space="preserve"> - Արտասահմանյան գործուղումների գծով ծախսեր</t>
  </si>
  <si>
    <t xml:space="preserve"> - Տեղեկատվական ծառայություններ</t>
  </si>
  <si>
    <t xml:space="preserve"> - Ներկայացուցչական ծախսեր</t>
  </si>
  <si>
    <t>ԱՅԼ ՄԱՍՆԱԳԻՏԱԿԱՆ ԾԱՌԱՅՈՒԹՅՈՒՆՆԵՐԻ ՁԵՌՔ ԲԵՐՈՒՄ</t>
  </si>
  <si>
    <t xml:space="preserve"> - Մասնագիտական ծառայություններ</t>
  </si>
  <si>
    <t>ԸՆԹԱՑԻԿ ՆՈՐՈԳՈՒՄ ԵՎ ՊԱՀՊԱՆՈՒՄ (ԾԱՌԱՅՈՒԹՅՈՒՆՆԵՐ ԵՎ ՆՅՈՒԹԵՐ)</t>
  </si>
  <si>
    <t xml:space="preserve"> - Մեքենաների և սարքավորումների ընթացիկ նորոգում և պահպանում</t>
  </si>
  <si>
    <t xml:space="preserve"> - Գրասենյակային նյութեր և հագուստ</t>
  </si>
  <si>
    <t xml:space="preserve"> - Գյուղատնտեսական ապրանքներ</t>
  </si>
  <si>
    <t xml:space="preserve"> - Առողջապահական և լաբորատոր նյութեր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</si>
  <si>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</si>
  <si>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</si>
  <si>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</si>
  <si>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</si>
  <si>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կառուցում</t>
  </si>
  <si>
    <t>ՄԵՔԵՆԱՆԵՐ ԵՎ ՍԱՐՔԱՎՈՐՈՒՄՆԵՐ</t>
  </si>
  <si>
    <t xml:space="preserve"> - Վարչական սարքավորումներ</t>
  </si>
  <si>
    <t xml:space="preserve"> - Այլ մեքենաներ և սարքավորումներ</t>
  </si>
  <si>
    <t>ՍՈՑԻԱԼԱԿԱՆ ՊԱՇՏՊԱՆՈՒԹՅՈՒՆ</t>
  </si>
  <si>
    <t>06</t>
  </si>
  <si>
    <t xml:space="preserve"> Բնակարանային ապահովում</t>
  </si>
  <si>
    <t>ՀՀ  աշխատանքի և սոցիալական հարցերի նախարարություն</t>
  </si>
  <si>
    <t xml:space="preserve">  Զոհված (մահացած) առաջին, երկրորդ և երրորդ կարգի հաշմանդամ զինծառայողների անօթևան ընտանիքներին բնակարանով ապահովում և բնակարանային պայմանների բարելավում</t>
  </si>
  <si>
    <t>ԴՐԱՄԱՇՆՈՐՀՆԵՐ</t>
  </si>
  <si>
    <t xml:space="preserve"> Կապիտալ դրամաշնորհներ պետական հատվածի այլ մակարդակներին</t>
  </si>
  <si>
    <t xml:space="preserve"> - Կապիտալ դրամաշնորհներ պետական կառավարման հատվածին</t>
  </si>
  <si>
    <t xml:space="preserve"> 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</si>
  <si>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</si>
  <si>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09211110/4</t>
  </si>
  <si>
    <t xml:space="preserve"> շարժիչի յուղեր</t>
  </si>
  <si>
    <t>09211110/5</t>
  </si>
  <si>
    <t>09211110/6</t>
  </si>
  <si>
    <t>09211660/4</t>
  </si>
  <si>
    <t xml:space="preserve"> հիդրավլիկ համակարգերում և այլ նպատակներով օգտագործվող յուղեր</t>
  </si>
  <si>
    <t>09211631/2</t>
  </si>
  <si>
    <t>հակակոռոզիոն յուղեր</t>
  </si>
  <si>
    <t>09211310/1</t>
  </si>
  <si>
    <t>տուրբինի քսայուղեր</t>
  </si>
  <si>
    <t>09211150/1</t>
  </si>
  <si>
    <t>լիտոլ-24</t>
  </si>
  <si>
    <t>24951100/4</t>
  </si>
  <si>
    <t>քսուքներ</t>
  </si>
  <si>
    <t>24951100/8</t>
  </si>
  <si>
    <t>24951100/10</t>
  </si>
  <si>
    <t>24951100/21</t>
  </si>
  <si>
    <t>24951100/23</t>
  </si>
  <si>
    <t>09211631/3</t>
  </si>
  <si>
    <t>09211611/2</t>
  </si>
  <si>
    <t xml:space="preserve"> հիդրավլիկ փոխանցումների համար օգտագործվող հեղուկներ</t>
  </si>
  <si>
    <t>09211660/14</t>
  </si>
  <si>
    <t>39831120/3</t>
  </si>
  <si>
    <t xml:space="preserve"> նավթային լուծիչ</t>
  </si>
  <si>
    <t>03411115/501</t>
  </si>
  <si>
    <t xml:space="preserve"> փայտի թեփ</t>
  </si>
  <si>
    <t>50881300/15</t>
  </si>
  <si>
    <t>հանրային սննդի կազմակերպման սարքերի վերանորոգման և պահպանման ծառայություններ</t>
  </si>
  <si>
    <t>50881300/16</t>
  </si>
  <si>
    <t>22991130/501</t>
  </si>
  <si>
    <t>30121460/502</t>
  </si>
  <si>
    <t>Տոներային քարտրիջներ</t>
  </si>
  <si>
    <t>30121460/503</t>
  </si>
  <si>
    <t>09211631/4</t>
  </si>
  <si>
    <t>09211310/2</t>
  </si>
  <si>
    <t>09211150/2</t>
  </si>
  <si>
    <t>24951100/24</t>
  </si>
  <si>
    <t>24951100/25</t>
  </si>
  <si>
    <t>24951100/26</t>
  </si>
  <si>
    <t>24951100/27</t>
  </si>
  <si>
    <t>24951100/28</t>
  </si>
  <si>
    <t>09211631/5</t>
  </si>
  <si>
    <t>09211611/6</t>
  </si>
  <si>
    <t>09211660/16</t>
  </si>
  <si>
    <t>09211660/15</t>
  </si>
  <si>
    <t>09211110/10</t>
  </si>
  <si>
    <t>09211110/11</t>
  </si>
  <si>
    <t>09211110/12</t>
  </si>
  <si>
    <t>39831120/4</t>
  </si>
  <si>
    <t>42941110/504</t>
  </si>
  <si>
    <t xml:space="preserve"> վառարաններ և դրանց պարագաներ</t>
  </si>
  <si>
    <t>43261100/2</t>
  </si>
  <si>
    <t>միաշերեփ էքսկավատորներ</t>
  </si>
  <si>
    <t>ՀԲՄ</t>
  </si>
  <si>
    <t>39711140/2</t>
  </si>
  <si>
    <t xml:space="preserve"> կենցաղային սառնարաններ</t>
  </si>
  <si>
    <t>30211280/501</t>
  </si>
  <si>
    <t>համակարգիչ ամբողջը մեկում</t>
  </si>
  <si>
    <t>30211280/502</t>
  </si>
  <si>
    <t>30232140/501</t>
  </si>
  <si>
    <t xml:space="preserve"> պլոտերներ</t>
  </si>
  <si>
    <t>30232110/501</t>
  </si>
  <si>
    <t xml:space="preserve"> լազերային տպիչներ</t>
  </si>
  <si>
    <t>30232110/502</t>
  </si>
  <si>
    <t>39714250/501</t>
  </si>
  <si>
    <t>օդորակիչ 30000 BTU</t>
  </si>
  <si>
    <t>48211200/501</t>
  </si>
  <si>
    <t>լիցենզիաների կառավարման համակարգչային ծրագրային փաթեթներ</t>
  </si>
  <si>
    <t xml:space="preserve"> - Տրանսպորտային սարքավորումներ</t>
  </si>
  <si>
    <t>ԱՅԼ ՀԻՄՆԱԿԱՆ ՄԻՋՈՑՆԵՐ</t>
  </si>
  <si>
    <t xml:space="preserve"> - Ոչ նյութական հիմնական միջոցներ</t>
  </si>
  <si>
    <t>Հանրապետությունում մշտական բնակության վայր չունեցող անօթևան անձանց բնակարանային ապահովմանն աջակցություն</t>
  </si>
  <si>
    <t>Հանրապետությունում մշտական բնակության վայր չունեցող անօթևան անձանց բնակարանային ապահովվածության բարելավում</t>
  </si>
  <si>
    <t xml:space="preserve"> Զոհված (մահացած) առաջին, երկրորդ և երրորդ կարգի հաշմանդամ զինծառայողների անօթևան ընտանիքներին բնակարանով ապահովում և բնակարանային պայմանների բարելավում</t>
  </si>
  <si>
    <t xml:space="preserve"> Գնահատման չափանիշների համաձայն բնակարանի բարելավման կարիք ունեցող կարիքավորների ճանաչում, հաշվառում և նրանց անհատույց ֆինասական աջակցության տրամադրման եղանակով բնակարանային խնդիրների լուծում</t>
  </si>
  <si>
    <t>Տրանսֆերտների տրամադրում</t>
  </si>
  <si>
    <t>ՀՀ աշխատանքի և սոցիալական հարցերի նախարարություն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</si>
  <si>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</si>
  <si>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</si>
  <si>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 xml:space="preserve">ՀԱՅԱՍՏԱՆԻ ՀԱՆՐԱՊԵՏՈՒԹՅԱՆ ԿԱՌԱՎԱՐՈՒԹՅԱՆ 2019 ԹՎԱԿԱՆԻ ԴԵԿՏԵՄԲԵՐԻ 26-Ի ԹԻՎ 1919-Ն ՈՐՈՇՄԱՆ N 9 ՀԱՎԵԼՎԱԾԻ N 9.16 ԵՎ N 9.1 ՀԱՎԵԼՎԱԾԻ N 9.1.15 ԱՂՅՈՒՍԱԿՆԵՐՈՒՄ ԿԱՏԱՐՎՈՂ ՓՈՓՈԽՈՒԹՅՈՒՆՆԵՐ </t>
  </si>
  <si>
    <t>Բնակարանային ապահովում</t>
  </si>
  <si>
    <t xml:space="preserve"> Տրանսֆերտների տրամադրում</t>
  </si>
  <si>
    <t>Շահառուների ընտրության
չափանիշներ</t>
  </si>
  <si>
    <t xml:space="preserve"> Զոհված (մահացած) առաջին« երկրորդ և երրորդ կարգի հաշմանդամ զինծառայողների անօթևան և բնակարանային պայմանների բարելավման կարիք
ունեցող ընտանիքներ</t>
  </si>
  <si>
    <t>Բնակարանային ապահովման և պայմանների μարելավման նպատակով աջակցություն ստացող շահառուների թիվ, ադ թվում`</t>
  </si>
  <si>
    <t>1. Զոհված (մահացած) զինծառայողների ընտանիքներ, այդ թվում</t>
  </si>
  <si>
    <t>1.1. ք. Երևան, որից`</t>
  </si>
  <si>
    <t>անօթևան և μնակարանային պայմանների μարելավման կարիք ունեցող ընտանիքների թիվ, հատ</t>
  </si>
  <si>
    <t>անօթևան և բնակարանային պայմանների բարելավման կարիք ունեցող ընտանիքների թիվ, հատ</t>
  </si>
  <si>
    <t>1.2. ՀՀ մարզեր, որից`</t>
  </si>
  <si>
    <t>2. Առաջին, երկրորդ և երրորդ կարգի հաշմանդամ զինծառայողների ընտանիքներ, այդ թվում`</t>
  </si>
  <si>
    <t>Աջակցություն ստացած անօթևան շահառուների տեսակարար կշիռը, որպես բնակարանային
պայմանների կարիքավոր հաշվառված շահառուների նկատմամբ, տոկոս</t>
  </si>
  <si>
    <t>Միանվագ</t>
  </si>
  <si>
    <t>Հավելված  N 2</t>
  </si>
  <si>
    <t>Հավելված N 3</t>
  </si>
  <si>
    <t xml:space="preserve">                  Հավելված N 4</t>
  </si>
  <si>
    <t>ՀԱՅԱՍՏԱՆԻ ՀԱՆՐԱՊԵՏՈՒԹՅԱՆ ԿԱՌԱՎԱՐՈՒԹՅԱՆ 2019 ԹՎԱԿԱՆԻ ԴԵԿՏԵՄԲԵՐԻ 26-Ի N 1919-Ն ՈՐՈՇՄԱՆ N 10 ՀԱՎԵԼՎԱԾՈՒՄ  ԿԱՏԱՐՎՈՂ ՓՈՓՈԽՈՒԹՅՈՒՆՆԵՐԸ ՈՒ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</si>
</sst>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#,##0.0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_-* #,##0.0_р_._-;\-* #,##0.0_р_._-;_-* &quot;-&quot;??_р_._-;_-@_-"/>
    <numFmt numFmtId="169" formatCode="##,##0.0;\(##,##0.0\);\-"/>
    <numFmt numFmtId="170" formatCode="0.00_);\(0.00\)"/>
  </numFmts>
  <fonts count="34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name val="GHEA Grapalat"/>
      <family val="2"/>
    </font>
    <font>
      <sz val="10"/>
      <name val="GHEA Grapalat"/>
      <family val="2"/>
    </font>
    <font>
      <sz val="9"/>
      <name val="GHEA Grapalat"/>
      <family val="3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2" fillId="0" borderId="0"/>
    <xf numFmtId="0" fontId="23" fillId="0" borderId="0"/>
    <xf numFmtId="0" fontId="24" fillId="0" borderId="0">
      <alignment horizontal="left" vertical="top" wrapText="1"/>
    </xf>
    <xf numFmtId="9" fontId="11" fillId="0" borderId="0" applyFont="0" applyFill="0" applyBorder="0" applyAlignment="0" applyProtection="0"/>
    <xf numFmtId="169" fontId="24" fillId="0" borderId="0" applyFill="0" applyBorder="0" applyProtection="0">
      <alignment horizontal="right" vertical="top"/>
    </xf>
    <xf numFmtId="169" fontId="25" fillId="0" borderId="0" applyFill="0" applyBorder="0" applyProtection="0">
      <alignment horizontal="right" vertical="top"/>
    </xf>
  </cellStyleXfs>
  <cellXfs count="261">
    <xf numFmtId="0" fontId="0" fillId="0" borderId="0" xfId="0"/>
    <xf numFmtId="49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vertical="center" wrapText="1"/>
    </xf>
    <xf numFmtId="164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 wrapText="1"/>
    </xf>
    <xf numFmtId="0" fontId="4" fillId="2" borderId="8" xfId="4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165" fontId="2" fillId="2" borderId="0" xfId="1" applyNumberFormat="1" applyFont="1" applyFill="1" applyAlignment="1">
      <alignment vertical="center"/>
    </xf>
    <xf numFmtId="165" fontId="2" fillId="2" borderId="0" xfId="1" applyNumberFormat="1" applyFont="1" applyFill="1" applyAlignment="1">
      <alignment horizontal="left" vertical="center"/>
    </xf>
    <xf numFmtId="165" fontId="2" fillId="2" borderId="0" xfId="1" applyNumberFormat="1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7" xfId="4" applyNumberFormat="1" applyFont="1" applyFill="1" applyBorder="1" applyAlignment="1">
      <alignment vertical="center" wrapText="1"/>
    </xf>
    <xf numFmtId="166" fontId="9" fillId="2" borderId="0" xfId="7" applyNumberFormat="1" applyFont="1" applyFill="1" applyAlignment="1">
      <alignment horizontal="center" vertical="center" wrapText="1"/>
    </xf>
    <xf numFmtId="43" fontId="4" fillId="2" borderId="1" xfId="7" applyFont="1" applyFill="1" applyBorder="1" applyAlignment="1">
      <alignment horizontal="center"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0" fontId="4" fillId="2" borderId="6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vertical="center" wrapText="1"/>
    </xf>
    <xf numFmtId="0" fontId="15" fillId="0" borderId="0" xfId="3" applyFont="1"/>
    <xf numFmtId="168" fontId="15" fillId="0" borderId="0" xfId="10" applyNumberFormat="1" applyFont="1" applyBorder="1" applyAlignment="1">
      <alignment horizontal="right"/>
    </xf>
    <xf numFmtId="0" fontId="15" fillId="0" borderId="0" xfId="3" applyFont="1" applyBorder="1"/>
    <xf numFmtId="168" fontId="15" fillId="0" borderId="11" xfId="10" applyNumberFormat="1" applyFont="1" applyBorder="1" applyAlignment="1">
      <alignment horizontal="right"/>
    </xf>
    <xf numFmtId="0" fontId="15" fillId="0" borderId="12" xfId="3" applyFont="1" applyBorder="1"/>
    <xf numFmtId="0" fontId="15" fillId="0" borderId="13" xfId="3" applyFont="1" applyBorder="1"/>
    <xf numFmtId="37" fontId="16" fillId="0" borderId="14" xfId="10" applyNumberFormat="1" applyFont="1" applyFill="1" applyBorder="1" applyAlignment="1">
      <alignment horizontal="center" vertical="center" wrapText="1"/>
    </xf>
    <xf numFmtId="37" fontId="16" fillId="0" borderId="1" xfId="10" applyNumberFormat="1" applyFont="1" applyFill="1" applyBorder="1" applyAlignment="1">
      <alignment horizontal="center" vertical="center" wrapText="1"/>
    </xf>
    <xf numFmtId="0" fontId="15" fillId="2" borderId="8" xfId="3" applyFont="1" applyFill="1" applyBorder="1" applyAlignment="1">
      <alignment horizontal="left" vertical="top"/>
    </xf>
    <xf numFmtId="0" fontId="15" fillId="2" borderId="15" xfId="3" applyFont="1" applyFill="1" applyBorder="1" applyAlignment="1">
      <alignment horizontal="left" vertical="top"/>
    </xf>
    <xf numFmtId="0" fontId="15" fillId="2" borderId="16" xfId="3" applyFont="1" applyFill="1" applyBorder="1" applyAlignment="1">
      <alignment vertical="top" wrapText="1"/>
    </xf>
    <xf numFmtId="0" fontId="15" fillId="2" borderId="10" xfId="3" applyFont="1" applyFill="1" applyBorder="1" applyAlignment="1">
      <alignment vertical="top" wrapText="1"/>
    </xf>
    <xf numFmtId="0" fontId="17" fillId="2" borderId="8" xfId="3" applyFont="1" applyFill="1" applyBorder="1" applyAlignment="1">
      <alignment vertical="top" wrapText="1"/>
    </xf>
    <xf numFmtId="0" fontId="15" fillId="2" borderId="15" xfId="3" applyFont="1" applyFill="1" applyBorder="1" applyAlignment="1">
      <alignment vertical="center" wrapText="1"/>
    </xf>
    <xf numFmtId="0" fontId="15" fillId="2" borderId="17" xfId="3" applyFont="1" applyFill="1" applyBorder="1" applyAlignment="1">
      <alignment vertical="top" wrapText="1"/>
    </xf>
    <xf numFmtId="0" fontId="15" fillId="2" borderId="18" xfId="3" applyFont="1" applyFill="1" applyBorder="1" applyAlignment="1">
      <alignment vertical="top" wrapText="1"/>
    </xf>
    <xf numFmtId="0" fontId="16" fillId="2" borderId="1" xfId="3" applyFont="1" applyFill="1" applyBorder="1" applyAlignment="1">
      <alignment vertical="center" wrapText="1"/>
    </xf>
    <xf numFmtId="0" fontId="15" fillId="2" borderId="19" xfId="3" applyFont="1" applyFill="1" applyBorder="1" applyAlignment="1">
      <alignment horizontal="left" vertical="top" wrapText="1"/>
    </xf>
    <xf numFmtId="0" fontId="15" fillId="2" borderId="20" xfId="3" applyFont="1" applyFill="1" applyBorder="1" applyAlignment="1">
      <alignment horizontal="left" vertical="center" wrapText="1"/>
    </xf>
    <xf numFmtId="0" fontId="18" fillId="0" borderId="1" xfId="8" applyFont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19" fillId="2" borderId="14" xfId="3" applyFont="1" applyFill="1" applyBorder="1" applyAlignment="1">
      <alignment horizontal="center" vertical="center" wrapTex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1" xfId="3" applyFont="1" applyFill="1" applyBorder="1" applyAlignment="1">
      <alignment horizontal="center" vertical="top" wrapText="1"/>
    </xf>
    <xf numFmtId="0" fontId="20" fillId="2" borderId="1" xfId="3" applyFont="1" applyFill="1" applyBorder="1" applyAlignment="1">
      <alignment horizontal="left" vertical="center" wrapText="1"/>
    </xf>
    <xf numFmtId="0" fontId="20" fillId="2" borderId="24" xfId="3" applyFont="1" applyFill="1" applyBorder="1" applyAlignment="1">
      <alignment horizontal="left" vertical="top" wrapText="1"/>
    </xf>
    <xf numFmtId="0" fontId="15" fillId="2" borderId="25" xfId="3" applyFont="1" applyFill="1" applyBorder="1" applyAlignment="1">
      <alignment horizontal="left" vertical="center" wrapText="1"/>
    </xf>
    <xf numFmtId="168" fontId="15" fillId="0" borderId="12" xfId="10" applyNumberFormat="1" applyFont="1" applyBorder="1" applyAlignment="1">
      <alignment horizontal="right"/>
    </xf>
    <xf numFmtId="0" fontId="15" fillId="0" borderId="0" xfId="3" applyFont="1" applyAlignment="1">
      <alignment horizontal="justify"/>
    </xf>
    <xf numFmtId="0" fontId="13" fillId="0" borderId="0" xfId="3" applyFont="1" applyFill="1" applyBorder="1" applyAlignment="1">
      <alignment vertical="top"/>
    </xf>
    <xf numFmtId="0" fontId="18" fillId="0" borderId="1" xfId="3" applyFont="1" applyBorder="1" applyAlignment="1">
      <alignment vertical="center" wrapText="1"/>
    </xf>
    <xf numFmtId="0" fontId="18" fillId="0" borderId="1" xfId="3" applyFont="1" applyBorder="1" applyAlignment="1">
      <alignment horizontal="center" vertical="center" wrapText="1"/>
    </xf>
    <xf numFmtId="0" fontId="21" fillId="2" borderId="1" xfId="3" applyFont="1" applyFill="1" applyBorder="1" applyAlignment="1">
      <alignment vertical="top" wrapText="1"/>
    </xf>
    <xf numFmtId="0" fontId="15" fillId="0" borderId="0" xfId="3" applyFont="1" applyAlignment="1">
      <alignment horizontal="center" vertical="center"/>
    </xf>
    <xf numFmtId="0" fontId="26" fillId="2" borderId="0" xfId="19" applyFont="1" applyFill="1">
      <alignment horizontal="left" vertical="top" wrapText="1"/>
    </xf>
    <xf numFmtId="0" fontId="26" fillId="2" borderId="0" xfId="19" applyFont="1" applyFill="1" applyAlignment="1">
      <alignment horizontal="left" vertical="top" wrapText="1"/>
    </xf>
    <xf numFmtId="169" fontId="2" fillId="2" borderId="12" xfId="21" applyNumberFormat="1" applyFont="1" applyFill="1" applyBorder="1" applyAlignment="1">
      <alignment horizontal="right" vertical="top"/>
    </xf>
    <xf numFmtId="0" fontId="26" fillId="2" borderId="12" xfId="19" applyFont="1" applyFill="1" applyBorder="1" applyAlignment="1">
      <alignment horizontal="left" vertical="top" wrapText="1"/>
    </xf>
    <xf numFmtId="0" fontId="15" fillId="2" borderId="12" xfId="3" applyFont="1" applyFill="1" applyBorder="1" applyAlignment="1">
      <alignment vertical="center" wrapText="1"/>
    </xf>
    <xf numFmtId="0" fontId="26" fillId="2" borderId="12" xfId="19" applyFont="1" applyFill="1" applyBorder="1">
      <alignment horizontal="left" vertical="top" wrapText="1"/>
    </xf>
    <xf numFmtId="0" fontId="26" fillId="2" borderId="13" xfId="19" applyFont="1" applyFill="1" applyBorder="1">
      <alignment horizontal="left" vertical="top" wrapText="1"/>
    </xf>
    <xf numFmtId="169" fontId="2" fillId="2" borderId="1" xfId="19" applyNumberFormat="1" applyFont="1" applyFill="1" applyBorder="1" applyAlignment="1">
      <alignment horizontal="right" vertical="top" wrapText="1"/>
    </xf>
    <xf numFmtId="0" fontId="26" fillId="2" borderId="1" xfId="19" applyFont="1" applyFill="1" applyBorder="1" applyAlignment="1">
      <alignment horizontal="left" vertical="top" wrapText="1"/>
    </xf>
    <xf numFmtId="0" fontId="15" fillId="2" borderId="1" xfId="3" applyFont="1" applyFill="1" applyBorder="1" applyAlignment="1">
      <alignment vertical="center" wrapText="1"/>
    </xf>
    <xf numFmtId="0" fontId="26" fillId="2" borderId="1" xfId="19" applyFont="1" applyFill="1" applyBorder="1">
      <alignment horizontal="left" vertical="top" wrapText="1"/>
    </xf>
    <xf numFmtId="0" fontId="26" fillId="2" borderId="20" xfId="19" applyFont="1" applyFill="1" applyBorder="1">
      <alignment horizontal="left" vertical="top" wrapText="1"/>
    </xf>
    <xf numFmtId="169" fontId="2" fillId="2" borderId="1" xfId="21" applyNumberFormat="1" applyFont="1" applyFill="1" applyBorder="1" applyAlignment="1">
      <alignment horizontal="right" vertical="top"/>
    </xf>
    <xf numFmtId="169" fontId="26" fillId="2" borderId="1" xfId="21" applyNumberFormat="1" applyFont="1" applyFill="1" applyBorder="1" applyAlignment="1">
      <alignment horizontal="right" vertical="top"/>
    </xf>
    <xf numFmtId="0" fontId="26" fillId="2" borderId="20" xfId="19" applyFont="1" applyFill="1" applyBorder="1" applyAlignment="1">
      <alignment horizontal="left" vertical="top" wrapText="1"/>
    </xf>
    <xf numFmtId="0" fontId="2" fillId="2" borderId="1" xfId="19" applyFont="1" applyFill="1" applyBorder="1" applyAlignment="1">
      <alignment horizontal="left" vertical="top" wrapText="1"/>
    </xf>
    <xf numFmtId="169" fontId="2" fillId="2" borderId="1" xfId="22" applyNumberFormat="1" applyFont="1" applyFill="1" applyBorder="1" applyAlignment="1">
      <alignment horizontal="right" vertical="top"/>
    </xf>
    <xf numFmtId="169" fontId="27" fillId="2" borderId="1" xfId="22" applyNumberFormat="1" applyFont="1" applyFill="1" applyBorder="1" applyAlignment="1">
      <alignment horizontal="right" vertical="top"/>
    </xf>
    <xf numFmtId="169" fontId="2" fillId="2" borderId="10" xfId="19" applyNumberFormat="1" applyFont="1" applyFill="1" applyBorder="1" applyAlignment="1">
      <alignment horizontal="center" vertical="top" wrapText="1"/>
    </xf>
    <xf numFmtId="169" fontId="26" fillId="2" borderId="10" xfId="19" applyNumberFormat="1" applyFont="1" applyFill="1" applyBorder="1" applyAlignment="1">
      <alignment horizontal="center" vertical="top" wrapText="1"/>
    </xf>
    <xf numFmtId="0" fontId="27" fillId="0" borderId="1" xfId="3" applyFont="1" applyBorder="1" applyAlignment="1">
      <alignment horizontal="left" vertical="center" wrapText="1"/>
    </xf>
    <xf numFmtId="0" fontId="26" fillId="2" borderId="1" xfId="19" applyFont="1" applyFill="1" applyBorder="1" applyAlignment="1">
      <alignment horizontal="center" vertical="top" wrapText="1"/>
    </xf>
    <xf numFmtId="0" fontId="26" fillId="2" borderId="20" xfId="19" applyFont="1" applyFill="1" applyBorder="1" applyAlignment="1">
      <alignment horizontal="center" vertical="top" wrapText="1"/>
    </xf>
    <xf numFmtId="0" fontId="29" fillId="2" borderId="1" xfId="19" applyFont="1" applyFill="1" applyBorder="1" applyAlignment="1">
      <alignment horizontal="center" vertical="center" wrapText="1"/>
    </xf>
    <xf numFmtId="0" fontId="29" fillId="2" borderId="20" xfId="19" applyFont="1" applyFill="1" applyBorder="1" applyAlignment="1">
      <alignment horizontal="center" vertical="center" wrapText="1"/>
    </xf>
    <xf numFmtId="0" fontId="27" fillId="2" borderId="0" xfId="19" applyFont="1" applyFill="1" applyAlignment="1">
      <alignment horizontal="left" vertical="top" wrapText="1"/>
    </xf>
    <xf numFmtId="0" fontId="17" fillId="0" borderId="0" xfId="3" applyFont="1"/>
    <xf numFmtId="0" fontId="17" fillId="0" borderId="0" xfId="3" applyFont="1" applyFill="1" applyAlignment="1">
      <alignment horizontal="right"/>
    </xf>
    <xf numFmtId="0" fontId="32" fillId="0" borderId="0" xfId="3" applyFont="1"/>
    <xf numFmtId="0" fontId="32" fillId="0" borderId="0" xfId="3" applyFont="1" applyBorder="1"/>
    <xf numFmtId="0" fontId="32" fillId="0" borderId="0" xfId="3" applyFont="1" applyFill="1" applyAlignment="1"/>
    <xf numFmtId="0" fontId="17" fillId="0" borderId="0" xfId="3" applyFont="1" applyFill="1" applyAlignment="1"/>
    <xf numFmtId="0" fontId="17" fillId="0" borderId="0" xfId="3" applyFont="1" applyFill="1"/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/>
    </xf>
    <xf numFmtId="0" fontId="15" fillId="0" borderId="1" xfId="3" applyFont="1" applyBorder="1"/>
    <xf numFmtId="0" fontId="15" fillId="0" borderId="9" xfId="3" applyFont="1" applyBorder="1"/>
    <xf numFmtId="0" fontId="15" fillId="0" borderId="18" xfId="3" applyFont="1" applyBorder="1" applyAlignment="1"/>
    <xf numFmtId="0" fontId="15" fillId="0" borderId="1" xfId="3" applyFont="1" applyBorder="1" applyAlignment="1"/>
    <xf numFmtId="0" fontId="15" fillId="0" borderId="20" xfId="3" applyFont="1" applyBorder="1" applyAlignment="1">
      <alignment vertical="center"/>
    </xf>
    <xf numFmtId="0" fontId="15" fillId="0" borderId="1" xfId="3" applyFont="1" applyBorder="1" applyAlignment="1">
      <alignment horizontal="center" vertical="center"/>
    </xf>
    <xf numFmtId="0" fontId="21" fillId="0" borderId="1" xfId="3" applyFont="1" applyBorder="1" applyAlignment="1">
      <alignment vertical="center"/>
    </xf>
    <xf numFmtId="164" fontId="15" fillId="0" borderId="10" xfId="3" applyNumberFormat="1" applyFont="1" applyBorder="1" applyAlignment="1">
      <alignment horizontal="center" vertical="center" wrapText="1"/>
    </xf>
    <xf numFmtId="0" fontId="14" fillId="0" borderId="10" xfId="3" applyFont="1" applyBorder="1" applyAlignment="1">
      <alignment horizontal="center" vertical="center" wrapText="1"/>
    </xf>
    <xf numFmtId="0" fontId="15" fillId="0" borderId="8" xfId="3" applyFont="1" applyBorder="1" applyAlignment="1">
      <alignment vertical="center"/>
    </xf>
    <xf numFmtId="0" fontId="15" fillId="0" borderId="15" xfId="3" applyFont="1" applyBorder="1" applyAlignment="1">
      <alignment vertical="center"/>
    </xf>
    <xf numFmtId="0" fontId="15" fillId="0" borderId="1" xfId="3" applyFont="1" applyBorder="1" applyAlignment="1">
      <alignment vertical="center"/>
    </xf>
    <xf numFmtId="0" fontId="14" fillId="0" borderId="0" xfId="3" applyFont="1" applyFill="1" applyAlignment="1">
      <alignment horizontal="center" wrapText="1"/>
    </xf>
    <xf numFmtId="0" fontId="33" fillId="0" borderId="0" xfId="3" applyFont="1" applyFill="1" applyAlignment="1">
      <alignment horizontal="right"/>
    </xf>
    <xf numFmtId="0" fontId="13" fillId="0" borderId="0" xfId="3" applyFont="1" applyAlignment="1">
      <alignment horizontal="right"/>
    </xf>
    <xf numFmtId="0" fontId="13" fillId="2" borderId="0" xfId="3" applyFont="1" applyFill="1" applyBorder="1" applyAlignment="1">
      <alignment horizontal="right"/>
    </xf>
    <xf numFmtId="166" fontId="13" fillId="0" borderId="0" xfId="16" applyNumberFormat="1" applyFont="1" applyFill="1" applyBorder="1" applyAlignment="1">
      <alignment horizontal="right" vertical="center"/>
    </xf>
    <xf numFmtId="165" fontId="2" fillId="2" borderId="14" xfId="10" applyNumberFormat="1" applyFont="1" applyFill="1" applyBorder="1" applyAlignment="1">
      <alignment horizontal="right" vertical="top" wrapText="1"/>
    </xf>
    <xf numFmtId="43" fontId="2" fillId="2" borderId="14" xfId="7" applyFont="1" applyFill="1" applyBorder="1" applyAlignment="1">
      <alignment horizontal="right" vertical="top" wrapText="1"/>
    </xf>
    <xf numFmtId="165" fontId="15" fillId="0" borderId="12" xfId="10" applyNumberFormat="1" applyFont="1" applyBorder="1" applyAlignment="1">
      <alignment horizontal="right"/>
    </xf>
    <xf numFmtId="165" fontId="15" fillId="0" borderId="11" xfId="10" applyNumberFormat="1" applyFont="1" applyBorder="1" applyAlignment="1">
      <alignment horizontal="right"/>
    </xf>
    <xf numFmtId="166" fontId="15" fillId="0" borderId="10" xfId="7" applyNumberFormat="1" applyFont="1" applyBorder="1" applyAlignment="1">
      <alignment horizontal="right" vertical="center" wrapText="1"/>
    </xf>
    <xf numFmtId="166" fontId="15" fillId="0" borderId="9" xfId="7" applyNumberFormat="1" applyFont="1" applyBorder="1" applyAlignment="1">
      <alignment horizontal="right" vertical="center" indent="1"/>
    </xf>
    <xf numFmtId="166" fontId="15" fillId="0" borderId="27" xfId="7" applyNumberFormat="1" applyFont="1" applyBorder="1" applyAlignment="1">
      <alignment horizontal="right" vertical="center" indent="1"/>
    </xf>
    <xf numFmtId="166" fontId="15" fillId="0" borderId="1" xfId="7" applyNumberFormat="1" applyFont="1" applyBorder="1" applyAlignment="1">
      <alignment horizontal="right"/>
    </xf>
    <xf numFmtId="166" fontId="15" fillId="0" borderId="6" xfId="7" applyNumberFormat="1" applyFont="1" applyBorder="1" applyAlignment="1">
      <alignment horizontal="right"/>
    </xf>
    <xf numFmtId="166" fontId="15" fillId="0" borderId="14" xfId="7" applyNumberFormat="1" applyFont="1" applyBorder="1" applyAlignment="1">
      <alignment horizontal="right"/>
    </xf>
    <xf numFmtId="166" fontId="15" fillId="0" borderId="9" xfId="7" applyNumberFormat="1" applyFont="1" applyBorder="1" applyAlignment="1">
      <alignment horizontal="right" vertical="center" indent="1"/>
    </xf>
    <xf numFmtId="165" fontId="15" fillId="0" borderId="0" xfId="10" applyNumberFormat="1" applyFont="1" applyBorder="1" applyAlignment="1">
      <alignment horizontal="right"/>
    </xf>
    <xf numFmtId="166" fontId="4" fillId="2" borderId="1" xfId="7" applyNumberFormat="1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 wrapText="1"/>
    </xf>
    <xf numFmtId="43" fontId="4" fillId="2" borderId="7" xfId="7" applyFont="1" applyFill="1" applyBorder="1" applyAlignment="1">
      <alignment horizontal="center" vertical="center" wrapText="1"/>
    </xf>
    <xf numFmtId="43" fontId="4" fillId="2" borderId="8" xfId="7" applyFont="1" applyFill="1" applyBorder="1" applyAlignment="1">
      <alignment horizontal="center" vertical="center" wrapText="1"/>
    </xf>
    <xf numFmtId="166" fontId="15" fillId="0" borderId="9" xfId="7" applyNumberFormat="1" applyFont="1" applyBorder="1" applyAlignment="1">
      <alignment horizontal="right" vertical="center" indent="1"/>
    </xf>
    <xf numFmtId="43" fontId="9" fillId="2" borderId="0" xfId="2" applyNumberFormat="1" applyFont="1" applyFill="1" applyAlignment="1">
      <alignment horizontal="center" vertical="center" wrapText="1"/>
    </xf>
    <xf numFmtId="0" fontId="9" fillId="2" borderId="0" xfId="2" applyFont="1" applyFill="1" applyAlignment="1">
      <alignment horizontal="center" vertical="center"/>
    </xf>
    <xf numFmtId="166" fontId="4" fillId="2" borderId="1" xfId="6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6" xfId="4" applyFont="1" applyFill="1" applyBorder="1" applyAlignment="1">
      <alignment horizontal="left" vertical="center"/>
    </xf>
    <xf numFmtId="0" fontId="4" fillId="2" borderId="7" xfId="4" applyFont="1" applyFill="1" applyBorder="1" applyAlignment="1">
      <alignment horizontal="left" vertical="center"/>
    </xf>
    <xf numFmtId="49" fontId="15" fillId="2" borderId="12" xfId="3" applyNumberFormat="1" applyFont="1" applyFill="1" applyBorder="1" applyAlignment="1">
      <alignment vertical="center" wrapText="1"/>
    </xf>
    <xf numFmtId="49" fontId="26" fillId="2" borderId="1" xfId="19" applyNumberFormat="1" applyFont="1" applyFill="1" applyBorder="1" applyAlignment="1">
      <alignment horizontal="left" vertical="top" wrapText="1"/>
    </xf>
    <xf numFmtId="166" fontId="2" fillId="2" borderId="14" xfId="7" applyNumberFormat="1" applyFont="1" applyFill="1" applyBorder="1" applyAlignment="1">
      <alignment horizontal="right" vertical="top" wrapText="1"/>
    </xf>
    <xf numFmtId="0" fontId="15" fillId="0" borderId="12" xfId="3" applyFont="1" applyBorder="1" applyAlignment="1">
      <alignment wrapText="1"/>
    </xf>
    <xf numFmtId="0" fontId="15" fillId="2" borderId="9" xfId="3" applyFont="1" applyFill="1" applyBorder="1" applyAlignment="1">
      <alignment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0" fontId="4" fillId="0" borderId="6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43" fontId="9" fillId="0" borderId="0" xfId="2" applyNumberFormat="1" applyFont="1" applyFill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right" vertical="center" wrapText="1"/>
    </xf>
    <xf numFmtId="166" fontId="4" fillId="0" borderId="1" xfId="6" applyNumberFormat="1" applyFont="1" applyFill="1" applyBorder="1" applyAlignment="1">
      <alignment horizontal="center" vertical="center" wrapText="1"/>
    </xf>
    <xf numFmtId="0" fontId="26" fillId="2" borderId="26" xfId="19" applyFont="1" applyFill="1" applyBorder="1">
      <alignment horizontal="left" vertical="top" wrapText="1"/>
    </xf>
    <xf numFmtId="0" fontId="26" fillId="2" borderId="9" xfId="19" applyFont="1" applyFill="1" applyBorder="1">
      <alignment horizontal="left" vertical="top" wrapText="1"/>
    </xf>
    <xf numFmtId="0" fontId="26" fillId="2" borderId="9" xfId="19" applyFont="1" applyFill="1" applyBorder="1" applyAlignment="1">
      <alignment horizontal="left" vertical="top" wrapText="1"/>
    </xf>
    <xf numFmtId="169" fontId="2" fillId="2" borderId="9" xfId="21" applyNumberFormat="1" applyFont="1" applyFill="1" applyBorder="1" applyAlignment="1">
      <alignment horizontal="right" vertical="top"/>
    </xf>
    <xf numFmtId="39" fontId="15" fillId="0" borderId="11" xfId="10" applyNumberFormat="1" applyFont="1" applyBorder="1" applyAlignment="1">
      <alignment horizontal="right"/>
    </xf>
    <xf numFmtId="0" fontId="14" fillId="0" borderId="0" xfId="3" applyFont="1" applyFill="1" applyAlignment="1">
      <alignment horizontal="center" vertical="center" wrapText="1"/>
    </xf>
    <xf numFmtId="0" fontId="14" fillId="0" borderId="0" xfId="3" applyFont="1" applyFill="1" applyAlignment="1">
      <alignment horizontal="center" wrapText="1"/>
    </xf>
    <xf numFmtId="170" fontId="12" fillId="2" borderId="10" xfId="3" applyNumberFormat="1" applyFont="1" applyFill="1" applyBorder="1" applyAlignment="1">
      <alignment vertical="top" wrapText="1"/>
    </xf>
    <xf numFmtId="170" fontId="12" fillId="2" borderId="16" xfId="3" applyNumberFormat="1" applyFont="1" applyFill="1" applyBorder="1" applyAlignment="1">
      <alignment vertical="top" wrapText="1"/>
    </xf>
    <xf numFmtId="170" fontId="15" fillId="2" borderId="10" xfId="3" applyNumberFormat="1" applyFont="1" applyFill="1" applyBorder="1" applyAlignment="1">
      <alignment vertical="top" wrapText="1"/>
    </xf>
    <xf numFmtId="170" fontId="15" fillId="2" borderId="16" xfId="3" applyNumberFormat="1" applyFont="1" applyFill="1" applyBorder="1" applyAlignment="1">
      <alignment vertical="top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166" fontId="4" fillId="2" borderId="7" xfId="4" applyNumberFormat="1" applyFont="1" applyFill="1" applyBorder="1" applyAlignment="1">
      <alignment horizontal="left" vertical="center"/>
    </xf>
    <xf numFmtId="166" fontId="4" fillId="2" borderId="8" xfId="4" applyNumberFormat="1" applyFont="1" applyFill="1" applyBorder="1" applyAlignment="1">
      <alignment horizontal="left" vertical="center"/>
    </xf>
    <xf numFmtId="166" fontId="4" fillId="2" borderId="1" xfId="2" applyNumberFormat="1" applyFont="1" applyFill="1" applyBorder="1" applyAlignment="1">
      <alignment horizontal="right" vertical="center"/>
    </xf>
    <xf numFmtId="166" fontId="4" fillId="2" borderId="1" xfId="6" applyNumberFormat="1" applyFont="1" applyFill="1" applyBorder="1" applyAlignment="1">
      <alignment horizontal="right" vertical="center" wrapText="1"/>
    </xf>
    <xf numFmtId="166" fontId="4" fillId="2" borderId="1" xfId="7" applyNumberFormat="1" applyFont="1" applyFill="1" applyBorder="1" applyAlignment="1">
      <alignment horizontal="right" vertical="center" wrapText="1"/>
    </xf>
    <xf numFmtId="166" fontId="4" fillId="0" borderId="1" xfId="6" applyNumberFormat="1" applyFont="1" applyFill="1" applyBorder="1" applyAlignment="1">
      <alignment horizontal="right" vertical="center" wrapText="1"/>
    </xf>
    <xf numFmtId="166" fontId="4" fillId="0" borderId="1" xfId="7" applyNumberFormat="1" applyFont="1" applyFill="1" applyBorder="1" applyAlignment="1">
      <alignment horizontal="right" vertical="center" wrapText="1"/>
    </xf>
    <xf numFmtId="166" fontId="4" fillId="2" borderId="1" xfId="7" applyNumberFormat="1" applyFont="1" applyFill="1" applyBorder="1" applyAlignment="1">
      <alignment vertical="center" wrapText="1"/>
    </xf>
    <xf numFmtId="166" fontId="15" fillId="0" borderId="9" xfId="7" applyNumberFormat="1" applyFont="1" applyBorder="1" applyAlignment="1">
      <alignment horizontal="right" vertical="center" indent="1"/>
    </xf>
    <xf numFmtId="166" fontId="15" fillId="0" borderId="18" xfId="7" applyNumberFormat="1" applyFont="1" applyBorder="1" applyAlignment="1">
      <alignment horizontal="right" vertical="center" indent="1"/>
    </xf>
    <xf numFmtId="166" fontId="15" fillId="0" borderId="35" xfId="7" applyNumberFormat="1" applyFont="1" applyBorder="1" applyAlignment="1">
      <alignment horizontal="right" vertical="center" indent="1"/>
    </xf>
    <xf numFmtId="166" fontId="15" fillId="0" borderId="9" xfId="7" applyNumberFormat="1" applyFont="1" applyBorder="1" applyAlignment="1">
      <alignment horizontal="right" vertical="center"/>
    </xf>
    <xf numFmtId="166" fontId="15" fillId="0" borderId="18" xfId="7" applyNumberFormat="1" applyFont="1" applyBorder="1" applyAlignment="1">
      <alignment horizontal="right" vertical="center"/>
    </xf>
    <xf numFmtId="166" fontId="15" fillId="0" borderId="35" xfId="7" applyNumberFormat="1" applyFont="1" applyBorder="1" applyAlignment="1">
      <alignment horizontal="right" vertical="center"/>
    </xf>
    <xf numFmtId="0" fontId="15" fillId="2" borderId="15" xfId="3" applyFont="1" applyFill="1" applyBorder="1" applyAlignment="1">
      <alignment horizontal="center" vertical="center"/>
    </xf>
    <xf numFmtId="0" fontId="15" fillId="2" borderId="7" xfId="3" applyFont="1" applyFill="1" applyBorder="1" applyAlignment="1">
      <alignment horizontal="center" vertical="center"/>
    </xf>
    <xf numFmtId="0" fontId="15" fillId="2" borderId="8" xfId="3" applyFont="1" applyFill="1" applyBorder="1" applyAlignment="1">
      <alignment horizontal="center" vertical="center"/>
    </xf>
    <xf numFmtId="0" fontId="15" fillId="0" borderId="26" xfId="3" applyFont="1" applyBorder="1" applyAlignment="1">
      <alignment horizontal="center"/>
    </xf>
    <xf numFmtId="0" fontId="15" fillId="0" borderId="37" xfId="3" applyFont="1" applyBorder="1" applyAlignment="1">
      <alignment horizontal="center"/>
    </xf>
    <xf numFmtId="0" fontId="15" fillId="0" borderId="36" xfId="3" applyFont="1" applyBorder="1" applyAlignment="1">
      <alignment horizontal="center"/>
    </xf>
    <xf numFmtId="0" fontId="15" fillId="0" borderId="9" xfId="3" applyFont="1" applyBorder="1" applyAlignment="1">
      <alignment horizontal="center" vertical="top"/>
    </xf>
    <xf numFmtId="0" fontId="15" fillId="0" borderId="18" xfId="3" applyFont="1" applyBorder="1" applyAlignment="1">
      <alignment horizontal="center" vertical="top"/>
    </xf>
    <xf numFmtId="0" fontId="15" fillId="0" borderId="35" xfId="3" applyFont="1" applyBorder="1" applyAlignment="1">
      <alignment horizontal="center" vertical="top"/>
    </xf>
    <xf numFmtId="0" fontId="15" fillId="0" borderId="9" xfId="3" applyFont="1" applyBorder="1" applyAlignment="1">
      <alignment horizontal="center" vertical="center"/>
    </xf>
    <xf numFmtId="0" fontId="15" fillId="0" borderId="18" xfId="3" applyFont="1" applyBorder="1" applyAlignment="1">
      <alignment horizontal="center" vertical="center"/>
    </xf>
    <xf numFmtId="0" fontId="15" fillId="0" borderId="35" xfId="3" applyFont="1" applyBorder="1" applyAlignment="1">
      <alignment horizontal="center" vertical="center"/>
    </xf>
    <xf numFmtId="0" fontId="15" fillId="0" borderId="15" xfId="3" applyFont="1" applyBorder="1" applyAlignment="1">
      <alignment horizontal="center"/>
    </xf>
    <xf numFmtId="0" fontId="15" fillId="0" borderId="8" xfId="3" applyFont="1" applyBorder="1" applyAlignment="1">
      <alignment horizontal="center"/>
    </xf>
    <xf numFmtId="0" fontId="15" fillId="0" borderId="26" xfId="3" applyFont="1" applyBorder="1" applyAlignment="1">
      <alignment horizontal="center" vertical="top"/>
    </xf>
    <xf numFmtId="0" fontId="15" fillId="0" borderId="37" xfId="3" applyFont="1" applyBorder="1" applyAlignment="1">
      <alignment horizontal="center" vertical="top"/>
    </xf>
    <xf numFmtId="0" fontId="15" fillId="0" borderId="38" xfId="3" applyFont="1" applyBorder="1" applyAlignment="1">
      <alignment horizontal="center" vertical="top"/>
    </xf>
    <xf numFmtId="0" fontId="15" fillId="0" borderId="18" xfId="3" applyFont="1" applyBorder="1" applyAlignment="1">
      <alignment horizontal="center"/>
    </xf>
    <xf numFmtId="0" fontId="15" fillId="0" borderId="10" xfId="3" applyFont="1" applyBorder="1" applyAlignment="1">
      <alignment horizontal="center"/>
    </xf>
    <xf numFmtId="0" fontId="15" fillId="0" borderId="10" xfId="3" applyFont="1" applyBorder="1" applyAlignment="1">
      <alignment horizontal="center" vertical="center"/>
    </xf>
    <xf numFmtId="0" fontId="17" fillId="0" borderId="0" xfId="3" applyFont="1" applyFill="1" applyAlignment="1">
      <alignment horizontal="right"/>
    </xf>
    <xf numFmtId="0" fontId="14" fillId="0" borderId="0" xfId="3" applyFont="1" applyFill="1" applyAlignment="1">
      <alignment horizontal="center" vertical="center" wrapText="1"/>
    </xf>
    <xf numFmtId="0" fontId="15" fillId="0" borderId="9" xfId="3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5" fillId="0" borderId="16" xfId="3" applyFont="1" applyBorder="1" applyAlignment="1">
      <alignment horizontal="center" vertical="center" wrapText="1"/>
    </xf>
    <xf numFmtId="0" fontId="33" fillId="0" borderId="24" xfId="3" applyFont="1" applyFill="1" applyBorder="1" applyAlignment="1">
      <alignment horizontal="center" vertical="center" wrapText="1"/>
    </xf>
    <xf numFmtId="0" fontId="33" fillId="0" borderId="29" xfId="3" applyFont="1" applyFill="1" applyBorder="1" applyAlignment="1">
      <alignment horizontal="center" vertical="center" wrapText="1"/>
    </xf>
    <xf numFmtId="0" fontId="15" fillId="0" borderId="30" xfId="3" applyFont="1" applyBorder="1" applyAlignment="1">
      <alignment horizontal="center" vertical="center" wrapText="1"/>
    </xf>
    <xf numFmtId="0" fontId="15" fillId="0" borderId="18" xfId="3" applyFont="1" applyBorder="1" applyAlignment="1">
      <alignment horizontal="center" vertical="center" wrapText="1"/>
    </xf>
    <xf numFmtId="0" fontId="15" fillId="0" borderId="34" xfId="3" applyFont="1" applyBorder="1" applyAlignment="1">
      <alignment horizontal="center" vertical="center"/>
    </xf>
    <xf numFmtId="0" fontId="15" fillId="0" borderId="31" xfId="3" applyFont="1" applyBorder="1" applyAlignment="1">
      <alignment horizontal="center" vertical="center"/>
    </xf>
    <xf numFmtId="0" fontId="15" fillId="0" borderId="28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0" fontId="14" fillId="0" borderId="0" xfId="3" applyFont="1" applyFill="1" applyAlignment="1">
      <alignment horizontal="center" wrapText="1"/>
    </xf>
    <xf numFmtId="0" fontId="27" fillId="2" borderId="0" xfId="19" applyFont="1" applyFill="1" applyBorder="1" applyAlignment="1">
      <alignment horizontal="center" vertical="top" wrapText="1"/>
    </xf>
    <xf numFmtId="0" fontId="29" fillId="2" borderId="34" xfId="19" applyFont="1" applyFill="1" applyBorder="1" applyAlignment="1">
      <alignment horizontal="center" vertical="center" wrapText="1"/>
    </xf>
    <xf numFmtId="0" fontId="29" fillId="2" borderId="33" xfId="19" applyFont="1" applyFill="1" applyBorder="1" applyAlignment="1">
      <alignment horizontal="center" vertical="center" wrapText="1"/>
    </xf>
    <xf numFmtId="0" fontId="29" fillId="2" borderId="31" xfId="19" applyFont="1" applyFill="1" applyBorder="1" applyAlignment="1">
      <alignment horizontal="center" vertical="center" wrapText="1"/>
    </xf>
    <xf numFmtId="0" fontId="29" fillId="2" borderId="28" xfId="19" applyFont="1" applyFill="1" applyBorder="1" applyAlignment="1">
      <alignment horizontal="center" vertical="center" wrapText="1"/>
    </xf>
    <xf numFmtId="0" fontId="29" fillId="2" borderId="4" xfId="19" applyFont="1" applyFill="1" applyBorder="1" applyAlignment="1">
      <alignment horizontal="center" vertical="center" wrapText="1"/>
    </xf>
    <xf numFmtId="0" fontId="29" fillId="2" borderId="5" xfId="19" applyFont="1" applyFill="1" applyBorder="1" applyAlignment="1">
      <alignment horizontal="center" vertical="center" wrapText="1"/>
    </xf>
    <xf numFmtId="0" fontId="31" fillId="2" borderId="0" xfId="19" applyFont="1" applyFill="1" applyAlignment="1">
      <alignment horizontal="right" vertical="top"/>
    </xf>
    <xf numFmtId="0" fontId="28" fillId="2" borderId="9" xfId="19" applyFont="1" applyFill="1" applyBorder="1" applyAlignment="1">
      <alignment horizontal="center" vertical="center" wrapText="1"/>
    </xf>
    <xf numFmtId="0" fontId="28" fillId="2" borderId="10" xfId="19" applyFont="1" applyFill="1" applyBorder="1" applyAlignment="1">
      <alignment horizontal="center" vertical="center" wrapText="1"/>
    </xf>
    <xf numFmtId="0" fontId="28" fillId="2" borderId="27" xfId="19" applyFont="1" applyFill="1" applyBorder="1" applyAlignment="1">
      <alignment horizontal="center" vertical="center" wrapText="1"/>
    </xf>
    <xf numFmtId="0" fontId="28" fillId="2" borderId="16" xfId="19" applyFont="1" applyFill="1" applyBorder="1" applyAlignment="1">
      <alignment horizontal="center" vertical="center" wrapText="1"/>
    </xf>
    <xf numFmtId="0" fontId="30" fillId="2" borderId="24" xfId="19" applyFont="1" applyFill="1" applyBorder="1" applyAlignment="1">
      <alignment horizontal="center" vertical="top" wrapText="1"/>
    </xf>
    <xf numFmtId="0" fontId="30" fillId="2" borderId="29" xfId="19" applyFont="1" applyFill="1" applyBorder="1" applyAlignment="1">
      <alignment horizontal="center" vertical="top" wrapText="1"/>
    </xf>
    <xf numFmtId="0" fontId="29" fillId="2" borderId="32" xfId="19" applyFont="1" applyFill="1" applyBorder="1" applyAlignment="1">
      <alignment horizontal="center" vertical="center" wrapText="1"/>
    </xf>
    <xf numFmtId="0" fontId="29" fillId="2" borderId="3" xfId="19" applyFont="1" applyFill="1" applyBorder="1" applyAlignment="1">
      <alignment horizontal="center" vertical="center" wrapText="1"/>
    </xf>
    <xf numFmtId="0" fontId="29" fillId="2" borderId="30" xfId="19" applyFont="1" applyFill="1" applyBorder="1" applyAlignment="1">
      <alignment horizontal="center" vertical="center" wrapText="1"/>
    </xf>
    <xf numFmtId="0" fontId="29" fillId="2" borderId="18" xfId="19" applyFont="1" applyFill="1" applyBorder="1" applyAlignment="1">
      <alignment horizontal="center" vertical="center" wrapText="1"/>
    </xf>
    <xf numFmtId="0" fontId="29" fillId="2" borderId="10" xfId="19" applyFont="1" applyFill="1" applyBorder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32" fillId="0" borderId="0" xfId="3" applyFont="1" applyFill="1" applyAlignment="1">
      <alignment horizontal="right"/>
    </xf>
    <xf numFmtId="0" fontId="15" fillId="2" borderId="15" xfId="3" applyFont="1" applyFill="1" applyBorder="1" applyAlignment="1">
      <alignment horizontal="left" vertical="center" wrapText="1"/>
    </xf>
    <xf numFmtId="0" fontId="15" fillId="2" borderId="8" xfId="3" applyFont="1" applyFill="1" applyBorder="1" applyAlignment="1">
      <alignment horizontal="left" vertical="center" wrapText="1"/>
    </xf>
    <xf numFmtId="0" fontId="15" fillId="2" borderId="23" xfId="3" applyFont="1" applyFill="1" applyBorder="1" applyAlignment="1">
      <alignment horizontal="center" wrapText="1"/>
    </xf>
    <xf numFmtId="0" fontId="15" fillId="2" borderId="22" xfId="3" applyFont="1" applyFill="1" applyBorder="1" applyAlignment="1">
      <alignment horizontal="center" wrapText="1"/>
    </xf>
    <xf numFmtId="0" fontId="15" fillId="2" borderId="21" xfId="3" applyFont="1" applyFill="1" applyBorder="1" applyAlignment="1">
      <alignment horizontal="center" wrapText="1"/>
    </xf>
    <xf numFmtId="0" fontId="14" fillId="0" borderId="0" xfId="3" applyFont="1" applyAlignment="1">
      <alignment horizontal="center" vertical="center" wrapText="1"/>
    </xf>
    <xf numFmtId="0" fontId="15" fillId="2" borderId="23" xfId="3" applyFont="1" applyFill="1" applyBorder="1" applyAlignment="1">
      <alignment horizontal="center" vertical="center" wrapText="1"/>
    </xf>
    <xf numFmtId="0" fontId="15" fillId="2" borderId="22" xfId="3" applyFont="1" applyFill="1" applyBorder="1" applyAlignment="1">
      <alignment horizontal="center" vertical="center" wrapText="1"/>
    </xf>
    <xf numFmtId="0" fontId="15" fillId="2" borderId="21" xfId="3" applyFont="1" applyFill="1" applyBorder="1" applyAlignment="1">
      <alignment horizontal="center" vertical="center" wrapText="1"/>
    </xf>
    <xf numFmtId="0" fontId="15" fillId="0" borderId="0" xfId="3" applyFont="1" applyAlignment="1">
      <alignment horizontal="right"/>
    </xf>
    <xf numFmtId="0" fontId="4" fillId="2" borderId="6" xfId="4" applyFont="1" applyFill="1" applyBorder="1" applyAlignment="1">
      <alignment horizontal="left" vertical="center" wrapText="1"/>
    </xf>
    <xf numFmtId="0" fontId="4" fillId="2" borderId="7" xfId="4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0" fillId="2" borderId="3" xfId="0" applyFill="1" applyBorder="1"/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</cellXfs>
  <cellStyles count="23">
    <cellStyle name="_artabyuje" xfId="11"/>
    <cellStyle name="Comma" xfId="7" builtinId="3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_General 17.02.04" xfId="16"/>
    <cellStyle name="Normal" xfId="0" builtinId="0"/>
    <cellStyle name="Normal 2" xfId="8"/>
    <cellStyle name="Normal 3" xfId="17"/>
    <cellStyle name="Normal 4" xfId="18"/>
    <cellStyle name="Normal 5" xfId="1"/>
    <cellStyle name="Normal 5 2" xfId="3"/>
    <cellStyle name="Normal 8" xfId="19"/>
    <cellStyle name="Normal 9 3_հավ1-3" xfId="5"/>
    <cellStyle name="Normal_2017 PLAN VERJNAKAN.23.12.16" xfId="2"/>
    <cellStyle name="Normal_Book1_1_2010 nax" xfId="4"/>
    <cellStyle name="Percent 2" xfId="20"/>
    <cellStyle name="SN_241" xfId="21"/>
    <cellStyle name="SN_b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shxatanqayin/2020%20yntacik/&#1352;&#1408;&#1400;&#1399;&#1396;&#1377;&#1398;%20&#1398;&#1377;&#1389;&#1377;&#1379;&#1390;&#1381;&#1408;/&#1359;&#1398;&#1407;&#1381;&#1405;&#1400;&#1410;&#1396;-&#1402;&#1377;&#1399;&#1377;&#1408;%20-%20av/&#1352;&#1401;%20&#1379;&#1377;&#1394;&#1407;&#1398;&#1387;%20+/Havelvac%206-1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Sheet1"/>
    </sheetNames>
    <sheetDataSet>
      <sheetData sheetId="0" refreshError="1"/>
      <sheetData sheetId="1"/>
      <sheetData sheetId="2">
        <row r="64">
          <cell r="H64">
            <v>0</v>
          </cell>
        </row>
        <row r="84">
          <cell r="H84">
            <v>0</v>
          </cell>
        </row>
      </sheetData>
      <sheetData sheetId="3"/>
      <sheetData sheetId="4" refreshError="1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"/>
  <sheetViews>
    <sheetView topLeftCell="A21" workbookViewId="0">
      <selection activeCell="B18" sqref="B18:B21"/>
    </sheetView>
  </sheetViews>
  <sheetFormatPr defaultColWidth="9.140625" defaultRowHeight="17.25" x14ac:dyDescent="0.3"/>
  <cols>
    <col min="1" max="1" width="9.140625" style="90" customWidth="1"/>
    <col min="2" max="2" width="13.85546875" style="90" customWidth="1"/>
    <col min="3" max="3" width="57.85546875" style="90" customWidth="1"/>
    <col min="4" max="4" width="11.85546875" style="90" hidden="1" customWidth="1"/>
    <col min="5" max="5" width="18.7109375" style="90" hidden="1" customWidth="1"/>
    <col min="6" max="6" width="15.7109375" style="90" customWidth="1"/>
    <col min="7" max="7" width="14.7109375" style="90" customWidth="1"/>
    <col min="8" max="16384" width="9.140625" style="90"/>
  </cols>
  <sheetData>
    <row r="1" spans="1:43" ht="20.25" customHeight="1" x14ac:dyDescent="0.3">
      <c r="D1" s="117"/>
      <c r="E1" s="117"/>
      <c r="G1" s="117" t="s">
        <v>99</v>
      </c>
      <c r="H1" s="91"/>
    </row>
    <row r="2" spans="1:43" s="92" customFormat="1" ht="16.5" x14ac:dyDescent="0.3">
      <c r="E2" s="116"/>
      <c r="G2" s="116" t="s">
        <v>77</v>
      </c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</row>
    <row r="3" spans="1:43" s="92" customFormat="1" ht="19.5" customHeight="1" x14ac:dyDescent="0.3">
      <c r="E3" s="115"/>
      <c r="G3" s="115" t="s">
        <v>76</v>
      </c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</row>
    <row r="4" spans="1:43" hidden="1" x14ac:dyDescent="0.3">
      <c r="D4" s="204"/>
      <c r="E4" s="204"/>
      <c r="F4" s="204"/>
      <c r="G4" s="91"/>
      <c r="H4" s="91"/>
    </row>
    <row r="5" spans="1:43" ht="15.75" hidden="1" customHeight="1" x14ac:dyDescent="0.3">
      <c r="D5" s="204"/>
      <c r="E5" s="204"/>
      <c r="F5" s="204"/>
      <c r="G5" s="91"/>
      <c r="H5" s="91"/>
    </row>
    <row r="6" spans="1:43" ht="15.75" customHeight="1" x14ac:dyDescent="0.3">
      <c r="D6" s="91"/>
      <c r="E6" s="91"/>
      <c r="F6" s="91"/>
      <c r="G6" s="91"/>
      <c r="H6" s="91"/>
    </row>
    <row r="7" spans="1:43" ht="15.75" customHeight="1" x14ac:dyDescent="0.3">
      <c r="D7" s="91"/>
      <c r="E7" s="91"/>
      <c r="F7" s="91"/>
      <c r="G7" s="91"/>
      <c r="H7" s="91"/>
    </row>
    <row r="8" spans="1:43" ht="99.75" customHeight="1" x14ac:dyDescent="0.3">
      <c r="A8" s="205" t="s">
        <v>105</v>
      </c>
      <c r="B8" s="205"/>
      <c r="C8" s="205"/>
      <c r="D8" s="205"/>
      <c r="E8" s="205"/>
      <c r="F8" s="205"/>
      <c r="G8" s="205"/>
      <c r="H8" s="113"/>
    </row>
    <row r="9" spans="1:43" x14ac:dyDescent="0.3">
      <c r="A9" s="162"/>
      <c r="B9" s="162"/>
      <c r="C9" s="162"/>
      <c r="D9" s="162"/>
      <c r="E9" s="162"/>
      <c r="F9" s="162"/>
      <c r="G9" s="162"/>
      <c r="H9" s="163"/>
    </row>
    <row r="10" spans="1:43" ht="22.5" customHeight="1" thickBot="1" x14ac:dyDescent="0.35">
      <c r="B10" s="113"/>
      <c r="C10" s="113"/>
      <c r="D10" s="113"/>
      <c r="E10" s="113"/>
      <c r="G10" s="114" t="s">
        <v>74</v>
      </c>
      <c r="H10" s="113"/>
    </row>
    <row r="11" spans="1:43" ht="72" customHeight="1" x14ac:dyDescent="0.3">
      <c r="A11" s="214" t="s">
        <v>98</v>
      </c>
      <c r="B11" s="215"/>
      <c r="C11" s="212" t="s">
        <v>97</v>
      </c>
      <c r="D11" s="210" t="s">
        <v>70</v>
      </c>
      <c r="E11" s="210"/>
      <c r="F11" s="210"/>
      <c r="G11" s="211"/>
      <c r="H11" s="113"/>
    </row>
    <row r="12" spans="1:43" s="30" customFormat="1" ht="17.25" customHeight="1" x14ac:dyDescent="0.25">
      <c r="A12" s="216"/>
      <c r="B12" s="217"/>
      <c r="C12" s="213"/>
      <c r="D12" s="206" t="s">
        <v>96</v>
      </c>
      <c r="E12" s="206" t="s">
        <v>95</v>
      </c>
      <c r="F12" s="206" t="s">
        <v>94</v>
      </c>
      <c r="G12" s="208" t="s">
        <v>93</v>
      </c>
    </row>
    <row r="13" spans="1:43" s="30" customFormat="1" ht="17.25" customHeight="1" x14ac:dyDescent="0.25">
      <c r="A13" s="105" t="s">
        <v>17</v>
      </c>
      <c r="B13" s="112" t="s">
        <v>92</v>
      </c>
      <c r="C13" s="207"/>
      <c r="D13" s="207"/>
      <c r="E13" s="207"/>
      <c r="F13" s="207"/>
      <c r="G13" s="209"/>
    </row>
    <row r="14" spans="1:43" s="30" customFormat="1" ht="23.25" customHeight="1" x14ac:dyDescent="0.25">
      <c r="A14" s="111"/>
      <c r="B14" s="110"/>
      <c r="C14" s="109" t="s">
        <v>91</v>
      </c>
      <c r="D14" s="108" t="e">
        <f>+D35-#REF!</f>
        <v>#REF!</v>
      </c>
      <c r="E14" s="122" t="e">
        <f>E35+E15</f>
        <v>#REF!</v>
      </c>
      <c r="F14" s="122">
        <f>(F35+F15+F67)*-1</f>
        <v>9.3132257461547852E-10</v>
      </c>
      <c r="G14" s="122">
        <f>(G35+G15+G67)*-1</f>
        <v>9.3132257461547852E-10</v>
      </c>
    </row>
    <row r="15" spans="1:43" s="30" customFormat="1" ht="36" customHeight="1" x14ac:dyDescent="0.25">
      <c r="A15" s="196" t="s">
        <v>90</v>
      </c>
      <c r="B15" s="197"/>
      <c r="C15" s="107" t="s">
        <v>106</v>
      </c>
      <c r="D15" s="106">
        <f>+D19</f>
        <v>12835</v>
      </c>
      <c r="E15" s="128">
        <f>+E19</f>
        <v>0</v>
      </c>
      <c r="F15" s="128">
        <f>+F19</f>
        <v>0</v>
      </c>
      <c r="G15" s="124">
        <f>+G17</f>
        <v>0</v>
      </c>
    </row>
    <row r="16" spans="1:43" s="30" customFormat="1" ht="24.75" customHeight="1" x14ac:dyDescent="0.25">
      <c r="A16" s="105"/>
      <c r="B16" s="104"/>
      <c r="C16" s="100" t="s">
        <v>89</v>
      </c>
      <c r="D16" s="101"/>
      <c r="E16" s="125"/>
      <c r="F16" s="126"/>
      <c r="G16" s="127"/>
    </row>
    <row r="17" spans="1:7" s="30" customFormat="1" ht="19.899999999999999" customHeight="1" x14ac:dyDescent="0.25">
      <c r="A17" s="198">
        <v>1139</v>
      </c>
      <c r="B17" s="103"/>
      <c r="C17" s="73" t="s">
        <v>107</v>
      </c>
      <c r="D17" s="101"/>
      <c r="E17" s="181">
        <f>+E23+E29</f>
        <v>0</v>
      </c>
      <c r="F17" s="181">
        <f>+F23+F29</f>
        <v>0</v>
      </c>
      <c r="G17" s="181">
        <f>+G23+G29</f>
        <v>0</v>
      </c>
    </row>
    <row r="18" spans="1:7" s="30" customFormat="1" ht="19.899999999999999" customHeight="1" x14ac:dyDescent="0.25">
      <c r="A18" s="199"/>
      <c r="B18" s="201"/>
      <c r="C18" s="73" t="s">
        <v>87</v>
      </c>
      <c r="D18" s="102"/>
      <c r="E18" s="182"/>
      <c r="F18" s="182"/>
      <c r="G18" s="182"/>
    </row>
    <row r="19" spans="1:7" s="30" customFormat="1" ht="51" customHeight="1" x14ac:dyDescent="0.25">
      <c r="A19" s="199"/>
      <c r="B19" s="201"/>
      <c r="C19" s="50" t="s">
        <v>117</v>
      </c>
      <c r="D19" s="193">
        <f>+D23</f>
        <v>12835</v>
      </c>
      <c r="E19" s="182"/>
      <c r="F19" s="182"/>
      <c r="G19" s="182"/>
    </row>
    <row r="20" spans="1:7" s="30" customFormat="1" ht="13.5" x14ac:dyDescent="0.25">
      <c r="A20" s="199"/>
      <c r="B20" s="201"/>
      <c r="C20" s="97" t="s">
        <v>85</v>
      </c>
      <c r="D20" s="194"/>
      <c r="E20" s="182"/>
      <c r="F20" s="182"/>
      <c r="G20" s="182"/>
    </row>
    <row r="21" spans="1:7" s="30" customFormat="1" ht="41.25" customHeight="1" x14ac:dyDescent="0.25">
      <c r="A21" s="200"/>
      <c r="B21" s="202"/>
      <c r="C21" s="73" t="s">
        <v>108</v>
      </c>
      <c r="D21" s="203"/>
      <c r="E21" s="182"/>
      <c r="F21" s="182"/>
      <c r="G21" s="182"/>
    </row>
    <row r="22" spans="1:7" s="30" customFormat="1" ht="21" customHeight="1" x14ac:dyDescent="0.25">
      <c r="A22" s="184" t="s">
        <v>83</v>
      </c>
      <c r="B22" s="185"/>
      <c r="C22" s="186"/>
      <c r="D22" s="101"/>
      <c r="E22" s="125"/>
      <c r="F22" s="126"/>
      <c r="G22" s="127"/>
    </row>
    <row r="23" spans="1:7" s="99" customFormat="1" ht="20.25" customHeight="1" x14ac:dyDescent="0.25">
      <c r="A23" s="187"/>
      <c r="B23" s="190">
        <v>11001</v>
      </c>
      <c r="C23" s="100" t="s">
        <v>80</v>
      </c>
      <c r="D23" s="193">
        <v>12835</v>
      </c>
      <c r="E23" s="178">
        <v>0</v>
      </c>
      <c r="F23" s="178">
        <f>+'2'!I29</f>
        <v>-6766795.7440700009</v>
      </c>
      <c r="G23" s="178">
        <f>+'2'!J29</f>
        <v>-6766795.7440700009</v>
      </c>
    </row>
    <row r="24" spans="1:7" s="30" customFormat="1" ht="23.25" customHeight="1" x14ac:dyDescent="0.25">
      <c r="A24" s="188"/>
      <c r="B24" s="191"/>
      <c r="C24" s="97" t="s">
        <v>109</v>
      </c>
      <c r="D24" s="194"/>
      <c r="E24" s="179"/>
      <c r="F24" s="179"/>
      <c r="G24" s="179"/>
    </row>
    <row r="25" spans="1:7" s="30" customFormat="1" ht="14.25" customHeight="1" x14ac:dyDescent="0.25">
      <c r="A25" s="188"/>
      <c r="B25" s="191"/>
      <c r="C25" s="97" t="s">
        <v>79</v>
      </c>
      <c r="D25" s="194"/>
      <c r="E25" s="179"/>
      <c r="F25" s="179"/>
      <c r="G25" s="179"/>
    </row>
    <row r="26" spans="1:7" s="30" customFormat="1" ht="69" customHeight="1" x14ac:dyDescent="0.25">
      <c r="A26" s="188"/>
      <c r="B26" s="191"/>
      <c r="C26" s="98" t="s">
        <v>110</v>
      </c>
      <c r="D26" s="194"/>
      <c r="E26" s="179"/>
      <c r="F26" s="179"/>
      <c r="G26" s="179"/>
    </row>
    <row r="27" spans="1:7" s="30" customFormat="1" ht="15.75" customHeight="1" x14ac:dyDescent="0.25">
      <c r="A27" s="188"/>
      <c r="B27" s="191"/>
      <c r="C27" s="97" t="s">
        <v>78</v>
      </c>
      <c r="D27" s="194"/>
      <c r="E27" s="179"/>
      <c r="F27" s="179"/>
      <c r="G27" s="179"/>
    </row>
    <row r="28" spans="1:7" s="30" customFormat="1" ht="19.5" customHeight="1" thickBot="1" x14ac:dyDescent="0.3">
      <c r="A28" s="189"/>
      <c r="B28" s="192"/>
      <c r="C28" s="34" t="s">
        <v>81</v>
      </c>
      <c r="D28" s="195"/>
      <c r="E28" s="180"/>
      <c r="F28" s="180"/>
      <c r="G28" s="180"/>
    </row>
    <row r="29" spans="1:7" s="99" customFormat="1" ht="20.25" customHeight="1" x14ac:dyDescent="0.25">
      <c r="A29" s="187"/>
      <c r="B29" s="190">
        <v>11001</v>
      </c>
      <c r="C29" s="100" t="s">
        <v>80</v>
      </c>
      <c r="D29" s="193">
        <v>12835</v>
      </c>
      <c r="E29" s="178">
        <v>0</v>
      </c>
      <c r="F29" s="178">
        <f>+'2'!I37</f>
        <v>6766795.7440699991</v>
      </c>
      <c r="G29" s="178">
        <f>+'2'!J37</f>
        <v>6766795.7440699991</v>
      </c>
    </row>
    <row r="30" spans="1:7" s="30" customFormat="1" ht="23.25" customHeight="1" x14ac:dyDescent="0.25">
      <c r="A30" s="188"/>
      <c r="B30" s="191"/>
      <c r="C30" s="97" t="s">
        <v>109</v>
      </c>
      <c r="D30" s="194"/>
      <c r="E30" s="179"/>
      <c r="F30" s="179"/>
      <c r="G30" s="179"/>
    </row>
    <row r="31" spans="1:7" s="30" customFormat="1" ht="14.25" customHeight="1" x14ac:dyDescent="0.25">
      <c r="A31" s="188"/>
      <c r="B31" s="191"/>
      <c r="C31" s="97" t="s">
        <v>79</v>
      </c>
      <c r="D31" s="194"/>
      <c r="E31" s="179"/>
      <c r="F31" s="179"/>
      <c r="G31" s="179"/>
    </row>
    <row r="32" spans="1:7" s="30" customFormat="1" ht="64.5" customHeight="1" x14ac:dyDescent="0.25">
      <c r="A32" s="188"/>
      <c r="B32" s="191"/>
      <c r="C32" s="98" t="s">
        <v>110</v>
      </c>
      <c r="D32" s="194"/>
      <c r="E32" s="179"/>
      <c r="F32" s="179"/>
      <c r="G32" s="179"/>
    </row>
    <row r="33" spans="1:7" s="30" customFormat="1" ht="15.75" customHeight="1" x14ac:dyDescent="0.25">
      <c r="A33" s="188"/>
      <c r="B33" s="191"/>
      <c r="C33" s="97" t="s">
        <v>78</v>
      </c>
      <c r="D33" s="194"/>
      <c r="E33" s="179"/>
      <c r="F33" s="179"/>
      <c r="G33" s="179"/>
    </row>
    <row r="34" spans="1:7" s="30" customFormat="1" ht="24.75" customHeight="1" thickBot="1" x14ac:dyDescent="0.3">
      <c r="A34" s="189"/>
      <c r="B34" s="192"/>
      <c r="C34" s="34" t="s">
        <v>81</v>
      </c>
      <c r="D34" s="195"/>
      <c r="E34" s="180"/>
      <c r="F34" s="180"/>
      <c r="G34" s="180"/>
    </row>
    <row r="35" spans="1:7" s="30" customFormat="1" ht="39.75" customHeight="1" x14ac:dyDescent="0.25">
      <c r="A35" s="196" t="s">
        <v>90</v>
      </c>
      <c r="B35" s="197"/>
      <c r="C35" s="107" t="s">
        <v>9</v>
      </c>
      <c r="D35" s="106">
        <f>+D39</f>
        <v>12835</v>
      </c>
      <c r="E35" s="123" t="e">
        <f>+E39</f>
        <v>#REF!</v>
      </c>
      <c r="F35" s="124">
        <f>+F37</f>
        <v>249999.99999999907</v>
      </c>
      <c r="G35" s="124">
        <f>+G37</f>
        <v>249999.99999999907</v>
      </c>
    </row>
    <row r="36" spans="1:7" s="30" customFormat="1" ht="20.25" customHeight="1" x14ac:dyDescent="0.25">
      <c r="A36" s="105"/>
      <c r="B36" s="104"/>
      <c r="C36" s="100" t="s">
        <v>89</v>
      </c>
      <c r="D36" s="101"/>
      <c r="E36" s="125"/>
      <c r="F36" s="126"/>
      <c r="G36" s="127"/>
    </row>
    <row r="37" spans="1:7" s="30" customFormat="1" ht="19.899999999999999" customHeight="1" x14ac:dyDescent="0.25">
      <c r="A37" s="198">
        <v>1169</v>
      </c>
      <c r="B37" s="103"/>
      <c r="C37" s="73" t="s">
        <v>88</v>
      </c>
      <c r="D37" s="101"/>
      <c r="E37" s="181">
        <v>0</v>
      </c>
      <c r="F37" s="181">
        <f>+F43+F55+F49+F61</f>
        <v>249999.99999999907</v>
      </c>
      <c r="G37" s="181">
        <f>+G43+G55+G49+G61</f>
        <v>249999.99999999907</v>
      </c>
    </row>
    <row r="38" spans="1:7" s="30" customFormat="1" ht="19.899999999999999" customHeight="1" x14ac:dyDescent="0.25">
      <c r="A38" s="199"/>
      <c r="B38" s="201"/>
      <c r="C38" s="73" t="s">
        <v>87</v>
      </c>
      <c r="D38" s="102"/>
      <c r="E38" s="182"/>
      <c r="F38" s="182"/>
      <c r="G38" s="182"/>
    </row>
    <row r="39" spans="1:7" s="30" customFormat="1" ht="49.5" customHeight="1" x14ac:dyDescent="0.25">
      <c r="A39" s="199"/>
      <c r="B39" s="201"/>
      <c r="C39" s="50" t="s">
        <v>86</v>
      </c>
      <c r="D39" s="193">
        <f>+D43</f>
        <v>12835</v>
      </c>
      <c r="E39" s="182" t="e">
        <f>+E43+#REF!</f>
        <v>#REF!</v>
      </c>
      <c r="F39" s="182"/>
      <c r="G39" s="182"/>
    </row>
    <row r="40" spans="1:7" s="30" customFormat="1" ht="13.5" x14ac:dyDescent="0.25">
      <c r="A40" s="199"/>
      <c r="B40" s="201"/>
      <c r="C40" s="97" t="s">
        <v>85</v>
      </c>
      <c r="D40" s="194"/>
      <c r="E40" s="182"/>
      <c r="F40" s="182"/>
      <c r="G40" s="182"/>
    </row>
    <row r="41" spans="1:7" s="30" customFormat="1" ht="41.25" customHeight="1" x14ac:dyDescent="0.25">
      <c r="A41" s="200"/>
      <c r="B41" s="202"/>
      <c r="C41" s="98" t="s">
        <v>84</v>
      </c>
      <c r="D41" s="203"/>
      <c r="E41" s="182"/>
      <c r="F41" s="182"/>
      <c r="G41" s="182"/>
    </row>
    <row r="42" spans="1:7" s="30" customFormat="1" ht="21" customHeight="1" x14ac:dyDescent="0.25">
      <c r="A42" s="184" t="s">
        <v>83</v>
      </c>
      <c r="B42" s="185"/>
      <c r="C42" s="186"/>
      <c r="D42" s="101"/>
      <c r="E42" s="125"/>
      <c r="F42" s="126"/>
      <c r="G42" s="127"/>
    </row>
    <row r="43" spans="1:7" s="99" customFormat="1" ht="20.25" customHeight="1" x14ac:dyDescent="0.25">
      <c r="A43" s="187"/>
      <c r="B43" s="190">
        <v>11001</v>
      </c>
      <c r="C43" s="100" t="s">
        <v>80</v>
      </c>
      <c r="D43" s="193">
        <v>12835</v>
      </c>
      <c r="E43" s="178">
        <v>0</v>
      </c>
      <c r="F43" s="178">
        <f>+'2'!I46</f>
        <v>-3991167.3928700006</v>
      </c>
      <c r="G43" s="181">
        <f>+'2'!J46</f>
        <v>-3991167.3928700006</v>
      </c>
    </row>
    <row r="44" spans="1:7" s="30" customFormat="1" ht="23.25" customHeight="1" x14ac:dyDescent="0.25">
      <c r="A44" s="188"/>
      <c r="B44" s="191"/>
      <c r="C44" s="97" t="s">
        <v>13</v>
      </c>
      <c r="D44" s="194"/>
      <c r="E44" s="179"/>
      <c r="F44" s="179"/>
      <c r="G44" s="182"/>
    </row>
    <row r="45" spans="1:7" s="30" customFormat="1" ht="14.25" customHeight="1" x14ac:dyDescent="0.25">
      <c r="A45" s="188"/>
      <c r="B45" s="191"/>
      <c r="C45" s="97" t="s">
        <v>79</v>
      </c>
      <c r="D45" s="194"/>
      <c r="E45" s="179"/>
      <c r="F45" s="179"/>
      <c r="G45" s="182"/>
    </row>
    <row r="46" spans="1:7" s="30" customFormat="1" ht="21" customHeight="1" x14ac:dyDescent="0.25">
      <c r="A46" s="188"/>
      <c r="B46" s="191"/>
      <c r="C46" s="97" t="s">
        <v>82</v>
      </c>
      <c r="D46" s="194"/>
      <c r="E46" s="179"/>
      <c r="F46" s="179"/>
      <c r="G46" s="182"/>
    </row>
    <row r="47" spans="1:7" s="30" customFormat="1" ht="15.75" customHeight="1" x14ac:dyDescent="0.25">
      <c r="A47" s="188"/>
      <c r="B47" s="191"/>
      <c r="C47" s="97" t="s">
        <v>78</v>
      </c>
      <c r="D47" s="194"/>
      <c r="E47" s="179"/>
      <c r="F47" s="179"/>
      <c r="G47" s="182"/>
    </row>
    <row r="48" spans="1:7" s="30" customFormat="1" ht="19.5" customHeight="1" thickBot="1" x14ac:dyDescent="0.3">
      <c r="A48" s="189"/>
      <c r="B48" s="192"/>
      <c r="C48" s="34" t="s">
        <v>81</v>
      </c>
      <c r="D48" s="195"/>
      <c r="E48" s="180"/>
      <c r="F48" s="180"/>
      <c r="G48" s="183"/>
    </row>
    <row r="49" spans="1:7" s="99" customFormat="1" ht="20.25" customHeight="1" x14ac:dyDescent="0.25">
      <c r="A49" s="187"/>
      <c r="B49" s="190">
        <v>31001</v>
      </c>
      <c r="C49" s="100" t="s">
        <v>80</v>
      </c>
      <c r="D49" s="193">
        <v>12835</v>
      </c>
      <c r="E49" s="178">
        <v>0</v>
      </c>
      <c r="F49" s="178">
        <f>+'2'!I76</f>
        <v>-2525628.3511999999</v>
      </c>
      <c r="G49" s="178">
        <f>+'2'!J76</f>
        <v>-2525628.3511999999</v>
      </c>
    </row>
    <row r="50" spans="1:7" s="30" customFormat="1" ht="33.75" customHeight="1" x14ac:dyDescent="0.25">
      <c r="A50" s="188"/>
      <c r="B50" s="191"/>
      <c r="C50" s="98" t="s">
        <v>1079</v>
      </c>
      <c r="D50" s="194"/>
      <c r="E50" s="179"/>
      <c r="F50" s="179"/>
      <c r="G50" s="179"/>
    </row>
    <row r="51" spans="1:7" s="30" customFormat="1" ht="14.25" customHeight="1" x14ac:dyDescent="0.25">
      <c r="A51" s="188"/>
      <c r="B51" s="191"/>
      <c r="C51" s="97" t="s">
        <v>79</v>
      </c>
      <c r="D51" s="194"/>
      <c r="E51" s="179"/>
      <c r="F51" s="179"/>
      <c r="G51" s="179"/>
    </row>
    <row r="52" spans="1:7" s="30" customFormat="1" ht="33.75" customHeight="1" x14ac:dyDescent="0.25">
      <c r="A52" s="188"/>
      <c r="B52" s="191"/>
      <c r="C52" s="98" t="s">
        <v>1269</v>
      </c>
      <c r="D52" s="194"/>
      <c r="E52" s="179"/>
      <c r="F52" s="179"/>
      <c r="G52" s="179"/>
    </row>
    <row r="53" spans="1:7" s="30" customFormat="1" ht="15.75" customHeight="1" x14ac:dyDescent="0.25">
      <c r="A53" s="188"/>
      <c r="B53" s="191"/>
      <c r="C53" s="97" t="s">
        <v>78</v>
      </c>
      <c r="D53" s="194"/>
      <c r="E53" s="179"/>
      <c r="F53" s="179"/>
      <c r="G53" s="179"/>
    </row>
    <row r="54" spans="1:7" s="30" customFormat="1" ht="36.75" customHeight="1" thickBot="1" x14ac:dyDescent="0.3">
      <c r="A54" s="189"/>
      <c r="B54" s="192"/>
      <c r="C54" s="145" t="s">
        <v>1270</v>
      </c>
      <c r="D54" s="195"/>
      <c r="E54" s="180"/>
      <c r="F54" s="180"/>
      <c r="G54" s="180"/>
    </row>
    <row r="55" spans="1:7" s="99" customFormat="1" ht="20.25" customHeight="1" x14ac:dyDescent="0.25">
      <c r="A55" s="187"/>
      <c r="B55" s="190">
        <v>11001</v>
      </c>
      <c r="C55" s="100" t="s">
        <v>80</v>
      </c>
      <c r="D55" s="193">
        <v>12835</v>
      </c>
      <c r="E55" s="178">
        <v>0</v>
      </c>
      <c r="F55" s="178">
        <f>+'2'!I87</f>
        <v>4241167.3928699996</v>
      </c>
      <c r="G55" s="178">
        <f>+'2'!J87</f>
        <v>4241167.3928699996</v>
      </c>
    </row>
    <row r="56" spans="1:7" s="30" customFormat="1" ht="33.75" customHeight="1" x14ac:dyDescent="0.25">
      <c r="A56" s="188"/>
      <c r="B56" s="191"/>
      <c r="C56" s="97" t="s">
        <v>13</v>
      </c>
      <c r="D56" s="194"/>
      <c r="E56" s="179"/>
      <c r="F56" s="179"/>
      <c r="G56" s="179"/>
    </row>
    <row r="57" spans="1:7" s="30" customFormat="1" ht="14.25" customHeight="1" x14ac:dyDescent="0.25">
      <c r="A57" s="188"/>
      <c r="B57" s="191"/>
      <c r="C57" s="97" t="s">
        <v>79</v>
      </c>
      <c r="D57" s="194"/>
      <c r="E57" s="179"/>
      <c r="F57" s="179"/>
      <c r="G57" s="179"/>
    </row>
    <row r="58" spans="1:7" s="30" customFormat="1" ht="33.75" customHeight="1" x14ac:dyDescent="0.25">
      <c r="A58" s="188"/>
      <c r="B58" s="191"/>
      <c r="C58" s="97" t="s">
        <v>82</v>
      </c>
      <c r="D58" s="194"/>
      <c r="E58" s="179"/>
      <c r="F58" s="179"/>
      <c r="G58" s="179"/>
    </row>
    <row r="59" spans="1:7" s="30" customFormat="1" ht="15.75" customHeight="1" x14ac:dyDescent="0.25">
      <c r="A59" s="188"/>
      <c r="B59" s="191"/>
      <c r="C59" s="97" t="s">
        <v>78</v>
      </c>
      <c r="D59" s="194"/>
      <c r="E59" s="179"/>
      <c r="F59" s="179"/>
      <c r="G59" s="179"/>
    </row>
    <row r="60" spans="1:7" s="30" customFormat="1" ht="36.75" customHeight="1" thickBot="1" x14ac:dyDescent="0.3">
      <c r="A60" s="189"/>
      <c r="B60" s="192"/>
      <c r="C60" s="34" t="s">
        <v>81</v>
      </c>
      <c r="D60" s="195"/>
      <c r="E60" s="180"/>
      <c r="F60" s="180"/>
      <c r="G60" s="180"/>
    </row>
    <row r="61" spans="1:7" s="99" customFormat="1" ht="20.25" customHeight="1" x14ac:dyDescent="0.25">
      <c r="A61" s="187"/>
      <c r="B61" s="190">
        <v>31001</v>
      </c>
      <c r="C61" s="100" t="s">
        <v>80</v>
      </c>
      <c r="D61" s="193">
        <v>12835</v>
      </c>
      <c r="E61" s="178">
        <v>0</v>
      </c>
      <c r="F61" s="178">
        <f>+'2'!I104</f>
        <v>2525628.3511999999</v>
      </c>
      <c r="G61" s="178">
        <f>+'2'!J104</f>
        <v>2525628.3511999999</v>
      </c>
    </row>
    <row r="62" spans="1:7" s="30" customFormat="1" ht="33.75" customHeight="1" x14ac:dyDescent="0.25">
      <c r="A62" s="188"/>
      <c r="B62" s="191"/>
      <c r="C62" s="98" t="s">
        <v>1079</v>
      </c>
      <c r="D62" s="194"/>
      <c r="E62" s="179"/>
      <c r="F62" s="179"/>
      <c r="G62" s="179"/>
    </row>
    <row r="63" spans="1:7" s="30" customFormat="1" ht="14.25" customHeight="1" x14ac:dyDescent="0.25">
      <c r="A63" s="188"/>
      <c r="B63" s="191"/>
      <c r="C63" s="97" t="s">
        <v>79</v>
      </c>
      <c r="D63" s="194"/>
      <c r="E63" s="179"/>
      <c r="F63" s="179"/>
      <c r="G63" s="179"/>
    </row>
    <row r="64" spans="1:7" s="30" customFormat="1" ht="33.75" customHeight="1" x14ac:dyDescent="0.25">
      <c r="A64" s="188"/>
      <c r="B64" s="191"/>
      <c r="C64" s="98" t="s">
        <v>1269</v>
      </c>
      <c r="D64" s="194"/>
      <c r="E64" s="179"/>
      <c r="F64" s="179"/>
      <c r="G64" s="179"/>
    </row>
    <row r="65" spans="1:7" s="30" customFormat="1" ht="15.75" customHeight="1" x14ac:dyDescent="0.25">
      <c r="A65" s="188"/>
      <c r="B65" s="191"/>
      <c r="C65" s="97" t="s">
        <v>78</v>
      </c>
      <c r="D65" s="194"/>
      <c r="E65" s="179"/>
      <c r="F65" s="179"/>
      <c r="G65" s="179"/>
    </row>
    <row r="66" spans="1:7" s="30" customFormat="1" ht="36.75" customHeight="1" thickBot="1" x14ac:dyDescent="0.3">
      <c r="A66" s="189"/>
      <c r="B66" s="192"/>
      <c r="C66" s="145" t="s">
        <v>1270</v>
      </c>
      <c r="D66" s="195"/>
      <c r="E66" s="180"/>
      <c r="F66" s="180"/>
      <c r="G66" s="180"/>
    </row>
    <row r="67" spans="1:7" s="30" customFormat="1" ht="24.75" customHeight="1" x14ac:dyDescent="0.25">
      <c r="A67" s="196" t="s">
        <v>90</v>
      </c>
      <c r="B67" s="197"/>
      <c r="C67" s="107" t="s">
        <v>1347</v>
      </c>
      <c r="D67" s="106">
        <f>+D71</f>
        <v>12835</v>
      </c>
      <c r="E67" s="135" t="e">
        <f>+E71</f>
        <v>#REF!</v>
      </c>
      <c r="F67" s="124">
        <f>+F69</f>
        <v>-250000</v>
      </c>
      <c r="G67" s="124">
        <f>+G69</f>
        <v>-250000</v>
      </c>
    </row>
    <row r="68" spans="1:7" s="30" customFormat="1" ht="20.25" customHeight="1" x14ac:dyDescent="0.25">
      <c r="A68" s="105"/>
      <c r="B68" s="104"/>
      <c r="C68" s="100" t="s">
        <v>89</v>
      </c>
      <c r="D68" s="101"/>
      <c r="E68" s="125"/>
      <c r="F68" s="126"/>
      <c r="G68" s="127"/>
    </row>
    <row r="69" spans="1:7" s="30" customFormat="1" ht="19.899999999999999" customHeight="1" x14ac:dyDescent="0.25">
      <c r="A69" s="198">
        <v>1098</v>
      </c>
      <c r="B69" s="103"/>
      <c r="C69" s="73" t="s">
        <v>1263</v>
      </c>
      <c r="D69" s="101"/>
      <c r="E69" s="181">
        <v>0</v>
      </c>
      <c r="F69" s="181">
        <f>+F75</f>
        <v>-250000</v>
      </c>
      <c r="G69" s="181">
        <f>+G75</f>
        <v>-250000</v>
      </c>
    </row>
    <row r="70" spans="1:7" s="30" customFormat="1" ht="19.899999999999999" customHeight="1" x14ac:dyDescent="0.25">
      <c r="A70" s="199"/>
      <c r="B70" s="201"/>
      <c r="C70" s="73" t="s">
        <v>87</v>
      </c>
      <c r="D70" s="102"/>
      <c r="E70" s="182"/>
      <c r="F70" s="182"/>
      <c r="G70" s="182"/>
    </row>
    <row r="71" spans="1:7" s="30" customFormat="1" ht="49.5" customHeight="1" x14ac:dyDescent="0.25">
      <c r="A71" s="199"/>
      <c r="B71" s="201"/>
      <c r="C71" s="50" t="s">
        <v>1342</v>
      </c>
      <c r="D71" s="193">
        <f>+D75</f>
        <v>12835</v>
      </c>
      <c r="E71" s="182" t="e">
        <f>+E75+#REF!</f>
        <v>#REF!</v>
      </c>
      <c r="F71" s="182"/>
      <c r="G71" s="182"/>
    </row>
    <row r="72" spans="1:7" s="30" customFormat="1" ht="13.5" x14ac:dyDescent="0.25">
      <c r="A72" s="199"/>
      <c r="B72" s="201"/>
      <c r="C72" s="97" t="s">
        <v>85</v>
      </c>
      <c r="D72" s="194"/>
      <c r="E72" s="182"/>
      <c r="F72" s="182"/>
      <c r="G72" s="182"/>
    </row>
    <row r="73" spans="1:7" s="30" customFormat="1" ht="41.25" customHeight="1" x14ac:dyDescent="0.25">
      <c r="A73" s="200"/>
      <c r="B73" s="202"/>
      <c r="C73" s="98" t="s">
        <v>1343</v>
      </c>
      <c r="D73" s="203"/>
      <c r="E73" s="182"/>
      <c r="F73" s="182"/>
      <c r="G73" s="182"/>
    </row>
    <row r="74" spans="1:7" s="30" customFormat="1" ht="21" customHeight="1" x14ac:dyDescent="0.25">
      <c r="A74" s="184" t="s">
        <v>83</v>
      </c>
      <c r="B74" s="185"/>
      <c r="C74" s="186"/>
      <c r="D74" s="101"/>
      <c r="E74" s="125"/>
      <c r="F74" s="126"/>
      <c r="G74" s="127"/>
    </row>
    <row r="75" spans="1:7" s="99" customFormat="1" ht="20.25" customHeight="1" x14ac:dyDescent="0.25">
      <c r="A75" s="187"/>
      <c r="B75" s="190">
        <v>12002</v>
      </c>
      <c r="C75" s="100" t="s">
        <v>80</v>
      </c>
      <c r="D75" s="193">
        <v>12835</v>
      </c>
      <c r="E75" s="178">
        <v>0</v>
      </c>
      <c r="F75" s="178">
        <f>+'2'!I134</f>
        <v>-250000</v>
      </c>
      <c r="G75" s="181">
        <f>+'2'!J134</f>
        <v>-250000</v>
      </c>
    </row>
    <row r="76" spans="1:7" s="30" customFormat="1" ht="57.75" customHeight="1" x14ac:dyDescent="0.25">
      <c r="A76" s="188"/>
      <c r="B76" s="191"/>
      <c r="C76" s="98" t="s">
        <v>1344</v>
      </c>
      <c r="D76" s="194"/>
      <c r="E76" s="179"/>
      <c r="F76" s="179"/>
      <c r="G76" s="182"/>
    </row>
    <row r="77" spans="1:7" s="30" customFormat="1" ht="14.25" customHeight="1" x14ac:dyDescent="0.25">
      <c r="A77" s="188"/>
      <c r="B77" s="191"/>
      <c r="C77" s="97" t="s">
        <v>79</v>
      </c>
      <c r="D77" s="194"/>
      <c r="E77" s="179"/>
      <c r="F77" s="179"/>
      <c r="G77" s="182"/>
    </row>
    <row r="78" spans="1:7" s="30" customFormat="1" ht="61.5" customHeight="1" x14ac:dyDescent="0.25">
      <c r="A78" s="188"/>
      <c r="B78" s="191"/>
      <c r="C78" s="73" t="s">
        <v>1345</v>
      </c>
      <c r="D78" s="194"/>
      <c r="E78" s="179"/>
      <c r="F78" s="179"/>
      <c r="G78" s="182"/>
    </row>
    <row r="79" spans="1:7" s="30" customFormat="1" ht="15.75" customHeight="1" x14ac:dyDescent="0.25">
      <c r="A79" s="188"/>
      <c r="B79" s="191"/>
      <c r="C79" s="97" t="s">
        <v>78</v>
      </c>
      <c r="D79" s="194"/>
      <c r="E79" s="179"/>
      <c r="F79" s="179"/>
      <c r="G79" s="182"/>
    </row>
    <row r="80" spans="1:7" s="30" customFormat="1" ht="19.5" customHeight="1" thickBot="1" x14ac:dyDescent="0.3">
      <c r="A80" s="189"/>
      <c r="B80" s="192"/>
      <c r="C80" s="34" t="s">
        <v>1346</v>
      </c>
      <c r="D80" s="195"/>
      <c r="E80" s="180"/>
      <c r="F80" s="180"/>
      <c r="G80" s="183"/>
    </row>
  </sheetData>
  <mergeCells count="76">
    <mergeCell ref="G49:G54"/>
    <mergeCell ref="A49:A54"/>
    <mergeCell ref="B49:B54"/>
    <mergeCell ref="D49:D54"/>
    <mergeCell ref="E49:E54"/>
    <mergeCell ref="F49:F54"/>
    <mergeCell ref="G55:G60"/>
    <mergeCell ref="A55:A60"/>
    <mergeCell ref="B55:B60"/>
    <mergeCell ref="D55:D60"/>
    <mergeCell ref="E55:E60"/>
    <mergeCell ref="F55:F60"/>
    <mergeCell ref="F37:F41"/>
    <mergeCell ref="G37:G41"/>
    <mergeCell ref="A42:C42"/>
    <mergeCell ref="A43:A48"/>
    <mergeCell ref="B43:B48"/>
    <mergeCell ref="D43:D48"/>
    <mergeCell ref="E43:E48"/>
    <mergeCell ref="F43:F48"/>
    <mergeCell ref="G43:G48"/>
    <mergeCell ref="E37:E41"/>
    <mergeCell ref="A35:B35"/>
    <mergeCell ref="A37:A41"/>
    <mergeCell ref="B38:B41"/>
    <mergeCell ref="D39:D41"/>
    <mergeCell ref="C11:C13"/>
    <mergeCell ref="A11:B12"/>
    <mergeCell ref="A15:B15"/>
    <mergeCell ref="A17:A21"/>
    <mergeCell ref="A22:C22"/>
    <mergeCell ref="A23:A28"/>
    <mergeCell ref="B23:B28"/>
    <mergeCell ref="D23:D28"/>
    <mergeCell ref="D4:F4"/>
    <mergeCell ref="D5:F5"/>
    <mergeCell ref="A8:G8"/>
    <mergeCell ref="D12:D13"/>
    <mergeCell ref="E12:E13"/>
    <mergeCell ref="F12:F13"/>
    <mergeCell ref="G12:G13"/>
    <mergeCell ref="D11:G11"/>
    <mergeCell ref="E17:E21"/>
    <mergeCell ref="F17:F21"/>
    <mergeCell ref="G17:G21"/>
    <mergeCell ref="B18:B21"/>
    <mergeCell ref="D19:D21"/>
    <mergeCell ref="E23:E28"/>
    <mergeCell ref="F23:F28"/>
    <mergeCell ref="G23:G28"/>
    <mergeCell ref="A29:A34"/>
    <mergeCell ref="B29:B34"/>
    <mergeCell ref="D29:D34"/>
    <mergeCell ref="E29:E34"/>
    <mergeCell ref="F29:F34"/>
    <mergeCell ref="G29:G34"/>
    <mergeCell ref="G61:G66"/>
    <mergeCell ref="A67:B67"/>
    <mergeCell ref="A69:A73"/>
    <mergeCell ref="E69:E73"/>
    <mergeCell ref="F69:F73"/>
    <mergeCell ref="G69:G73"/>
    <mergeCell ref="B70:B73"/>
    <mergeCell ref="D71:D73"/>
    <mergeCell ref="A61:A66"/>
    <mergeCell ref="B61:B66"/>
    <mergeCell ref="D61:D66"/>
    <mergeCell ref="E61:E66"/>
    <mergeCell ref="F61:F66"/>
    <mergeCell ref="F75:F80"/>
    <mergeCell ref="G75:G80"/>
    <mergeCell ref="A74:C74"/>
    <mergeCell ref="A75:A80"/>
    <mergeCell ref="B75:B80"/>
    <mergeCell ref="D75:D80"/>
    <mergeCell ref="E75:E80"/>
  </mergeCells>
  <pageMargins left="0.53" right="0" top="0.5" bottom="0.4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4"/>
  <sheetViews>
    <sheetView topLeftCell="A111" workbookViewId="0">
      <selection activeCell="F16" sqref="F16"/>
    </sheetView>
  </sheetViews>
  <sheetFormatPr defaultColWidth="9.140625" defaultRowHeight="17.25" x14ac:dyDescent="0.25"/>
  <cols>
    <col min="1" max="1" width="7" style="64" customWidth="1"/>
    <col min="2" max="2" width="6.5703125" style="64" customWidth="1"/>
    <col min="3" max="3" width="6.28515625" style="64" customWidth="1"/>
    <col min="4" max="4" width="8.140625" style="64" customWidth="1"/>
    <col min="5" max="5" width="10.7109375" style="64" customWidth="1"/>
    <col min="6" max="6" width="41.140625" style="65" customWidth="1"/>
    <col min="7" max="7" width="12.42578125" style="65" hidden="1" customWidth="1"/>
    <col min="8" max="8" width="19" style="65" hidden="1" customWidth="1"/>
    <col min="9" max="9" width="17.85546875" style="65" customWidth="1"/>
    <col min="10" max="10" width="17.42578125" style="65" customWidth="1"/>
    <col min="11" max="16384" width="9.140625" style="64"/>
  </cols>
  <sheetData>
    <row r="1" spans="1:18" s="90" customFormat="1" ht="24" customHeight="1" x14ac:dyDescent="0.3">
      <c r="D1" s="96"/>
      <c r="E1" s="96"/>
      <c r="G1" s="95"/>
      <c r="H1" s="95"/>
      <c r="I1" s="238" t="s">
        <v>1364</v>
      </c>
      <c r="J1" s="238"/>
    </row>
    <row r="2" spans="1:18" s="92" customFormat="1" ht="16.5" x14ac:dyDescent="0.3">
      <c r="E2" s="94"/>
      <c r="F2" s="239" t="s">
        <v>77</v>
      </c>
      <c r="G2" s="239"/>
      <c r="H2" s="239"/>
      <c r="I2" s="239"/>
      <c r="J2" s="239"/>
      <c r="K2" s="93"/>
      <c r="L2" s="93"/>
      <c r="M2" s="93"/>
      <c r="N2" s="93"/>
      <c r="O2" s="93"/>
      <c r="P2" s="93"/>
      <c r="Q2" s="93"/>
      <c r="R2" s="93"/>
    </row>
    <row r="3" spans="1:18" s="92" customFormat="1" ht="15.75" customHeight="1" x14ac:dyDescent="0.3">
      <c r="E3" s="94"/>
      <c r="F3" s="239" t="s">
        <v>76</v>
      </c>
      <c r="G3" s="239"/>
      <c r="H3" s="239"/>
      <c r="I3" s="239"/>
      <c r="J3" s="239"/>
      <c r="K3" s="93"/>
      <c r="L3" s="93"/>
      <c r="M3" s="93"/>
      <c r="N3" s="93"/>
      <c r="O3" s="93"/>
      <c r="P3" s="93"/>
      <c r="Q3" s="93"/>
      <c r="R3" s="93"/>
    </row>
    <row r="4" spans="1:18" s="90" customFormat="1" hidden="1" x14ac:dyDescent="0.3">
      <c r="D4" s="204"/>
      <c r="E4" s="204"/>
      <c r="F4" s="204"/>
      <c r="G4" s="91"/>
      <c r="H4" s="91"/>
      <c r="I4" s="91"/>
    </row>
    <row r="5" spans="1:18" s="90" customFormat="1" ht="15.75" hidden="1" customHeight="1" x14ac:dyDescent="0.3">
      <c r="D5" s="204"/>
      <c r="E5" s="204"/>
      <c r="F5" s="204"/>
      <c r="G5" s="91"/>
      <c r="H5" s="91"/>
      <c r="I5" s="91"/>
    </row>
    <row r="6" spans="1:18" s="90" customFormat="1" ht="62.25" customHeight="1" x14ac:dyDescent="0.3">
      <c r="A6" s="218" t="s">
        <v>75</v>
      </c>
      <c r="B6" s="218"/>
      <c r="C6" s="218"/>
      <c r="D6" s="218"/>
      <c r="E6" s="218"/>
      <c r="F6" s="218"/>
      <c r="G6" s="218"/>
      <c r="H6" s="218"/>
      <c r="I6" s="218"/>
      <c r="J6" s="218"/>
    </row>
    <row r="7" spans="1:18" ht="14.25" customHeight="1" thickBot="1" x14ac:dyDescent="0.3">
      <c r="H7" s="89"/>
      <c r="I7" s="226" t="s">
        <v>74</v>
      </c>
      <c r="J7" s="226"/>
    </row>
    <row r="8" spans="1:18" ht="12" hidden="1" customHeight="1" x14ac:dyDescent="0.25">
      <c r="A8" s="219"/>
      <c r="B8" s="219"/>
      <c r="C8" s="219"/>
      <c r="D8" s="219"/>
      <c r="E8" s="219"/>
      <c r="F8" s="219"/>
      <c r="G8" s="219"/>
      <c r="H8" s="219"/>
    </row>
    <row r="9" spans="1:18" ht="60.75" customHeight="1" x14ac:dyDescent="0.25">
      <c r="A9" s="220" t="s">
        <v>73</v>
      </c>
      <c r="B9" s="221"/>
      <c r="C9" s="222"/>
      <c r="D9" s="233" t="s">
        <v>72</v>
      </c>
      <c r="E9" s="222"/>
      <c r="F9" s="235" t="s">
        <v>71</v>
      </c>
      <c r="G9" s="231" t="s">
        <v>101</v>
      </c>
      <c r="H9" s="231"/>
      <c r="I9" s="231"/>
      <c r="J9" s="232"/>
    </row>
    <row r="10" spans="1:18" ht="6.6" customHeight="1" x14ac:dyDescent="0.25">
      <c r="A10" s="223"/>
      <c r="B10" s="224"/>
      <c r="C10" s="225"/>
      <c r="D10" s="234"/>
      <c r="E10" s="225"/>
      <c r="F10" s="236"/>
      <c r="G10" s="227" t="s">
        <v>69</v>
      </c>
      <c r="H10" s="227" t="s">
        <v>68</v>
      </c>
      <c r="I10" s="227" t="s">
        <v>67</v>
      </c>
      <c r="J10" s="229" t="s">
        <v>66</v>
      </c>
    </row>
    <row r="11" spans="1:18" ht="31.5" customHeight="1" x14ac:dyDescent="0.25">
      <c r="A11" s="88" t="s">
        <v>65</v>
      </c>
      <c r="B11" s="87" t="s">
        <v>64</v>
      </c>
      <c r="C11" s="87" t="s">
        <v>63</v>
      </c>
      <c r="D11" s="87" t="s">
        <v>17</v>
      </c>
      <c r="E11" s="87" t="s">
        <v>16</v>
      </c>
      <c r="F11" s="237"/>
      <c r="G11" s="228"/>
      <c r="H11" s="228"/>
      <c r="I11" s="228"/>
      <c r="J11" s="230"/>
    </row>
    <row r="12" spans="1:18" ht="29.25" customHeight="1" x14ac:dyDescent="0.25">
      <c r="A12" s="86"/>
      <c r="B12" s="85"/>
      <c r="C12" s="85"/>
      <c r="D12" s="85"/>
      <c r="E12" s="85"/>
      <c r="F12" s="84" t="s">
        <v>62</v>
      </c>
      <c r="G12" s="83" t="e">
        <f>+G38+#REF!</f>
        <v>#REF!</v>
      </c>
      <c r="H12" s="82" t="e">
        <f>+H38</f>
        <v>#REF!</v>
      </c>
      <c r="I12" s="144">
        <f>SUM(I13+I38+I118)*-1</f>
        <v>1.3969838619232178E-9</v>
      </c>
      <c r="J12" s="144">
        <f>SUM(J13+J38+J118)*-1</f>
        <v>1.3969838619232178E-9</v>
      </c>
    </row>
    <row r="13" spans="1:18" ht="27" x14ac:dyDescent="0.25">
      <c r="A13" s="78">
        <v>11</v>
      </c>
      <c r="B13" s="72"/>
      <c r="C13" s="72"/>
      <c r="D13" s="72"/>
      <c r="E13" s="72"/>
      <c r="F13" s="73" t="s">
        <v>111</v>
      </c>
      <c r="G13" s="81">
        <f>+G15</f>
        <v>12835</v>
      </c>
      <c r="H13" s="80">
        <f>+H15</f>
        <v>0</v>
      </c>
      <c r="I13" s="119">
        <f>+I15</f>
        <v>0</v>
      </c>
      <c r="J13" s="119">
        <f>+J15</f>
        <v>0</v>
      </c>
    </row>
    <row r="14" spans="1:18" x14ac:dyDescent="0.25">
      <c r="A14" s="78"/>
      <c r="B14" s="72"/>
      <c r="C14" s="72"/>
      <c r="D14" s="72"/>
      <c r="E14" s="72"/>
      <c r="F14" s="73" t="s">
        <v>58</v>
      </c>
      <c r="G14" s="72"/>
      <c r="H14" s="79"/>
      <c r="I14" s="119"/>
      <c r="J14" s="119"/>
    </row>
    <row r="15" spans="1:18" ht="30.75" customHeight="1" x14ac:dyDescent="0.25">
      <c r="A15" s="78"/>
      <c r="B15" s="72" t="s">
        <v>59</v>
      </c>
      <c r="C15" s="72"/>
      <c r="D15" s="72"/>
      <c r="E15" s="72"/>
      <c r="F15" s="73" t="s">
        <v>112</v>
      </c>
      <c r="G15" s="81">
        <f>+G17</f>
        <v>12835</v>
      </c>
      <c r="H15" s="80">
        <f>+H17</f>
        <v>0</v>
      </c>
      <c r="I15" s="119">
        <f>+I17</f>
        <v>0</v>
      </c>
      <c r="J15" s="119">
        <f>+J17</f>
        <v>0</v>
      </c>
    </row>
    <row r="16" spans="1:18" x14ac:dyDescent="0.25">
      <c r="A16" s="78"/>
      <c r="B16" s="72"/>
      <c r="C16" s="72"/>
      <c r="D16" s="72"/>
      <c r="E16" s="72"/>
      <c r="F16" s="73" t="s">
        <v>58</v>
      </c>
      <c r="G16" s="72"/>
      <c r="H16" s="79"/>
      <c r="I16" s="119"/>
      <c r="J16" s="119"/>
    </row>
    <row r="17" spans="1:10" ht="20.25" customHeight="1" x14ac:dyDescent="0.25">
      <c r="A17" s="78"/>
      <c r="B17" s="72"/>
      <c r="C17" s="72" t="s">
        <v>59</v>
      </c>
      <c r="D17" s="72"/>
      <c r="E17" s="72"/>
      <c r="F17" s="73" t="s">
        <v>107</v>
      </c>
      <c r="G17" s="81">
        <f>+G22</f>
        <v>12835</v>
      </c>
      <c r="H17" s="80">
        <f>+H20</f>
        <v>0</v>
      </c>
      <c r="I17" s="119">
        <f>+I20</f>
        <v>0</v>
      </c>
      <c r="J17" s="119">
        <f>+J20</f>
        <v>0</v>
      </c>
    </row>
    <row r="18" spans="1:10" x14ac:dyDescent="0.25">
      <c r="A18" s="78"/>
      <c r="B18" s="72"/>
      <c r="C18" s="72"/>
      <c r="D18" s="72"/>
      <c r="E18" s="72"/>
      <c r="F18" s="73" t="s">
        <v>58</v>
      </c>
      <c r="G18" s="72"/>
      <c r="H18" s="79"/>
      <c r="I18" s="119"/>
      <c r="J18" s="119"/>
    </row>
    <row r="19" spans="1:10" ht="19.5" customHeight="1" x14ac:dyDescent="0.25">
      <c r="A19" s="78"/>
      <c r="B19" s="72"/>
      <c r="C19" s="72"/>
      <c r="D19" s="72"/>
      <c r="E19" s="73"/>
      <c r="F19" s="73" t="s">
        <v>106</v>
      </c>
      <c r="G19" s="77">
        <f>+G20</f>
        <v>12835</v>
      </c>
      <c r="H19" s="76">
        <f>+H20</f>
        <v>0</v>
      </c>
      <c r="I19" s="76">
        <f>+I20</f>
        <v>0</v>
      </c>
      <c r="J19" s="76">
        <f>+J20</f>
        <v>0</v>
      </c>
    </row>
    <row r="20" spans="1:10" ht="27.75" customHeight="1" x14ac:dyDescent="0.25">
      <c r="A20" s="78"/>
      <c r="B20" s="72"/>
      <c r="C20" s="72"/>
      <c r="D20" s="72">
        <v>1139</v>
      </c>
      <c r="E20" s="72"/>
      <c r="F20" s="73" t="s">
        <v>107</v>
      </c>
      <c r="G20" s="77">
        <f>+G22</f>
        <v>12835</v>
      </c>
      <c r="H20" s="76">
        <f>+H22+H30</f>
        <v>0</v>
      </c>
      <c r="I20" s="76">
        <f>+I22+I30</f>
        <v>0</v>
      </c>
      <c r="J20" s="76">
        <f>+J22+J30</f>
        <v>0</v>
      </c>
    </row>
    <row r="21" spans="1:10" x14ac:dyDescent="0.25">
      <c r="A21" s="78"/>
      <c r="B21" s="72"/>
      <c r="C21" s="72"/>
      <c r="D21" s="72"/>
      <c r="E21" s="72"/>
      <c r="F21" s="73" t="s">
        <v>58</v>
      </c>
      <c r="G21" s="72"/>
      <c r="H21" s="79"/>
      <c r="I21" s="119"/>
      <c r="J21" s="119"/>
    </row>
    <row r="22" spans="1:10" ht="24.75" customHeight="1" x14ac:dyDescent="0.25">
      <c r="A22" s="78"/>
      <c r="B22" s="72"/>
      <c r="C22" s="72"/>
      <c r="D22" s="72"/>
      <c r="E22" s="73">
        <v>11001</v>
      </c>
      <c r="F22" s="73" t="s">
        <v>107</v>
      </c>
      <c r="G22" s="77">
        <f>+G24</f>
        <v>12835</v>
      </c>
      <c r="H22" s="76">
        <f>+H24</f>
        <v>0</v>
      </c>
      <c r="I22" s="118">
        <f>+I24</f>
        <v>-6766795.7440700009</v>
      </c>
      <c r="J22" s="118">
        <f>+J24</f>
        <v>-6766795.7440700009</v>
      </c>
    </row>
    <row r="23" spans="1:10" x14ac:dyDescent="0.25">
      <c r="A23" s="78"/>
      <c r="B23" s="72"/>
      <c r="C23" s="72"/>
      <c r="D23" s="72"/>
      <c r="E23" s="73"/>
      <c r="F23" s="73" t="s">
        <v>48</v>
      </c>
      <c r="G23" s="77"/>
      <c r="H23" s="76"/>
      <c r="I23" s="118"/>
      <c r="J23" s="118"/>
    </row>
    <row r="24" spans="1:10" x14ac:dyDescent="0.25">
      <c r="A24" s="78"/>
      <c r="B24" s="72"/>
      <c r="C24" s="72"/>
      <c r="D24" s="72"/>
      <c r="E24" s="73"/>
      <c r="F24" s="73" t="s">
        <v>113</v>
      </c>
      <c r="G24" s="77">
        <f>+G25</f>
        <v>12835</v>
      </c>
      <c r="H24" s="76">
        <f>H26</f>
        <v>0</v>
      </c>
      <c r="I24" s="118">
        <f>I26</f>
        <v>-6766795.7440700009</v>
      </c>
      <c r="J24" s="118">
        <f>J26</f>
        <v>-6766795.7440700009</v>
      </c>
    </row>
    <row r="25" spans="1:10" ht="40.5" x14ac:dyDescent="0.25">
      <c r="A25" s="78"/>
      <c r="B25" s="72"/>
      <c r="C25" s="72"/>
      <c r="D25" s="72"/>
      <c r="E25" s="73"/>
      <c r="F25" s="73" t="s">
        <v>46</v>
      </c>
      <c r="G25" s="77">
        <v>12835</v>
      </c>
      <c r="H25" s="76"/>
      <c r="I25" s="118"/>
      <c r="J25" s="118"/>
    </row>
    <row r="26" spans="1:10" x14ac:dyDescent="0.25">
      <c r="A26" s="75"/>
      <c r="B26" s="74"/>
      <c r="C26" s="74"/>
      <c r="D26" s="74"/>
      <c r="E26" s="73"/>
      <c r="F26" s="73" t="s">
        <v>56</v>
      </c>
      <c r="G26" s="72"/>
      <c r="H26" s="71">
        <f>H27</f>
        <v>0</v>
      </c>
      <c r="I26" s="118">
        <f>I27</f>
        <v>-6766795.7440700009</v>
      </c>
      <c r="J26" s="118">
        <f>J27</f>
        <v>-6766795.7440700009</v>
      </c>
    </row>
    <row r="27" spans="1:10" x14ac:dyDescent="0.25">
      <c r="A27" s="75"/>
      <c r="B27" s="74"/>
      <c r="C27" s="74"/>
      <c r="D27" s="74"/>
      <c r="E27" s="73"/>
      <c r="F27" s="73" t="s">
        <v>55</v>
      </c>
      <c r="G27" s="72"/>
      <c r="H27" s="71">
        <f>+H28</f>
        <v>0</v>
      </c>
      <c r="I27" s="71">
        <f>+I28</f>
        <v>-6766795.7440700009</v>
      </c>
      <c r="J27" s="71">
        <f>+J28</f>
        <v>-6766795.7440700009</v>
      </c>
    </row>
    <row r="28" spans="1:10" ht="16.899999999999999" customHeight="1" thickBot="1" x14ac:dyDescent="0.3">
      <c r="A28" s="70"/>
      <c r="B28" s="69"/>
      <c r="C28" s="69"/>
      <c r="D28" s="69"/>
      <c r="E28" s="68"/>
      <c r="F28" s="68" t="s">
        <v>102</v>
      </c>
      <c r="G28" s="67"/>
      <c r="H28" s="66">
        <v>0</v>
      </c>
      <c r="I28" s="118">
        <f>+I29</f>
        <v>-6766795.7440700009</v>
      </c>
      <c r="J28" s="118">
        <f>+J29</f>
        <v>-6766795.7440700009</v>
      </c>
    </row>
    <row r="29" spans="1:10" ht="16.899999999999999" customHeight="1" thickBot="1" x14ac:dyDescent="0.3">
      <c r="A29" s="70"/>
      <c r="B29" s="69"/>
      <c r="C29" s="69"/>
      <c r="D29" s="69"/>
      <c r="E29" s="68"/>
      <c r="F29" s="68" t="s">
        <v>114</v>
      </c>
      <c r="G29" s="67"/>
      <c r="H29" s="66">
        <v>0</v>
      </c>
      <c r="I29" s="118">
        <f>+I46+I76+I126</f>
        <v>-6766795.7440700009</v>
      </c>
      <c r="J29" s="118">
        <f>+J46+J76+J126</f>
        <v>-6766795.7440700009</v>
      </c>
    </row>
    <row r="30" spans="1:10" x14ac:dyDescent="0.25">
      <c r="A30" s="78"/>
      <c r="B30" s="72"/>
      <c r="C30" s="72"/>
      <c r="D30" s="72"/>
      <c r="E30" s="73">
        <v>11001</v>
      </c>
      <c r="F30" s="73" t="s">
        <v>107</v>
      </c>
      <c r="G30" s="77">
        <f>+G32</f>
        <v>12835</v>
      </c>
      <c r="H30" s="76">
        <f>+H32</f>
        <v>0</v>
      </c>
      <c r="I30" s="118">
        <f>+I32</f>
        <v>6766795.7440699991</v>
      </c>
      <c r="J30" s="118">
        <f>+J32</f>
        <v>6766795.7440699991</v>
      </c>
    </row>
    <row r="31" spans="1:10" x14ac:dyDescent="0.25">
      <c r="A31" s="78"/>
      <c r="B31" s="72"/>
      <c r="C31" s="72"/>
      <c r="D31" s="72"/>
      <c r="E31" s="73"/>
      <c r="F31" s="73" t="s">
        <v>48</v>
      </c>
      <c r="G31" s="77"/>
      <c r="H31" s="76"/>
      <c r="I31" s="118"/>
      <c r="J31" s="118"/>
    </row>
    <row r="32" spans="1:10" x14ac:dyDescent="0.25">
      <c r="A32" s="78"/>
      <c r="B32" s="72"/>
      <c r="C32" s="72"/>
      <c r="D32" s="72"/>
      <c r="E32" s="73"/>
      <c r="F32" s="73" t="s">
        <v>113</v>
      </c>
      <c r="G32" s="77">
        <f>+G33</f>
        <v>12835</v>
      </c>
      <c r="H32" s="76">
        <f>H34</f>
        <v>0</v>
      </c>
      <c r="I32" s="118">
        <f>I34</f>
        <v>6766795.7440699991</v>
      </c>
      <c r="J32" s="118">
        <f>J34</f>
        <v>6766795.7440699991</v>
      </c>
    </row>
    <row r="33" spans="1:10" ht="40.5" x14ac:dyDescent="0.25">
      <c r="A33" s="78"/>
      <c r="B33" s="72"/>
      <c r="C33" s="72"/>
      <c r="D33" s="72"/>
      <c r="E33" s="73"/>
      <c r="F33" s="73" t="s">
        <v>46</v>
      </c>
      <c r="G33" s="77">
        <v>12835</v>
      </c>
      <c r="H33" s="76"/>
      <c r="I33" s="118"/>
      <c r="J33" s="118"/>
    </row>
    <row r="34" spans="1:10" x14ac:dyDescent="0.25">
      <c r="A34" s="75"/>
      <c r="B34" s="74"/>
      <c r="C34" s="74"/>
      <c r="D34" s="74"/>
      <c r="E34" s="73"/>
      <c r="F34" s="73" t="s">
        <v>56</v>
      </c>
      <c r="G34" s="72"/>
      <c r="H34" s="71">
        <f>H35</f>
        <v>0</v>
      </c>
      <c r="I34" s="118">
        <f>I35</f>
        <v>6766795.7440699991</v>
      </c>
      <c r="J34" s="118">
        <f>J35</f>
        <v>6766795.7440699991</v>
      </c>
    </row>
    <row r="35" spans="1:10" x14ac:dyDescent="0.25">
      <c r="A35" s="75"/>
      <c r="B35" s="74"/>
      <c r="C35" s="74"/>
      <c r="D35" s="74"/>
      <c r="E35" s="73"/>
      <c r="F35" s="73" t="s">
        <v>55</v>
      </c>
      <c r="G35" s="72"/>
      <c r="H35" s="71">
        <f>+H36</f>
        <v>0</v>
      </c>
      <c r="I35" s="71">
        <f>+I36</f>
        <v>6766795.7440699991</v>
      </c>
      <c r="J35" s="71">
        <f>+J36</f>
        <v>6766795.7440699991</v>
      </c>
    </row>
    <row r="36" spans="1:10" ht="16.899999999999999" customHeight="1" thickBot="1" x14ac:dyDescent="0.3">
      <c r="A36" s="70"/>
      <c r="B36" s="69"/>
      <c r="C36" s="69"/>
      <c r="D36" s="69"/>
      <c r="E36" s="68"/>
      <c r="F36" s="68" t="s">
        <v>102</v>
      </c>
      <c r="G36" s="67"/>
      <c r="H36" s="66">
        <v>0</v>
      </c>
      <c r="I36" s="118">
        <f>+I37</f>
        <v>6766795.7440699991</v>
      </c>
      <c r="J36" s="118">
        <f>+J37</f>
        <v>6766795.7440699991</v>
      </c>
    </row>
    <row r="37" spans="1:10" ht="16.899999999999999" customHeight="1" thickBot="1" x14ac:dyDescent="0.3">
      <c r="A37" s="70"/>
      <c r="B37" s="69"/>
      <c r="C37" s="69"/>
      <c r="D37" s="69"/>
      <c r="E37" s="68"/>
      <c r="F37" s="68" t="s">
        <v>114</v>
      </c>
      <c r="G37" s="67"/>
      <c r="H37" s="66">
        <v>0</v>
      </c>
      <c r="I37" s="118">
        <f>+I87+I104</f>
        <v>6766795.7440699991</v>
      </c>
      <c r="J37" s="118">
        <f>+J87+J104</f>
        <v>6766795.7440699991</v>
      </c>
    </row>
    <row r="38" spans="1:10" x14ac:dyDescent="0.25">
      <c r="A38" s="78" t="s">
        <v>61</v>
      </c>
      <c r="B38" s="72"/>
      <c r="C38" s="72"/>
      <c r="D38" s="72"/>
      <c r="E38" s="72"/>
      <c r="F38" s="73" t="s">
        <v>60</v>
      </c>
      <c r="G38" s="81">
        <f>+G40</f>
        <v>12835</v>
      </c>
      <c r="H38" s="80" t="e">
        <f>+H40</f>
        <v>#REF!</v>
      </c>
      <c r="I38" s="144">
        <f>+I40</f>
        <v>249999.9999999986</v>
      </c>
      <c r="J38" s="144">
        <f>+J40</f>
        <v>249999.9999999986</v>
      </c>
    </row>
    <row r="39" spans="1:10" x14ac:dyDescent="0.25">
      <c r="A39" s="78"/>
      <c r="B39" s="72"/>
      <c r="C39" s="72"/>
      <c r="D39" s="72"/>
      <c r="E39" s="72"/>
      <c r="F39" s="73" t="s">
        <v>58</v>
      </c>
      <c r="G39" s="72"/>
      <c r="H39" s="79"/>
      <c r="I39" s="144"/>
      <c r="J39" s="144"/>
    </row>
    <row r="40" spans="1:10" ht="18" customHeight="1" x14ac:dyDescent="0.25">
      <c r="A40" s="78"/>
      <c r="B40" s="72" t="s">
        <v>59</v>
      </c>
      <c r="C40" s="72"/>
      <c r="D40" s="72"/>
      <c r="E40" s="72"/>
      <c r="F40" s="73" t="s">
        <v>11</v>
      </c>
      <c r="G40" s="81">
        <f>+G42</f>
        <v>12835</v>
      </c>
      <c r="H40" s="80" t="e">
        <f>+H42</f>
        <v>#REF!</v>
      </c>
      <c r="I40" s="144">
        <f>+I42</f>
        <v>249999.9999999986</v>
      </c>
      <c r="J40" s="144">
        <f>+J42</f>
        <v>249999.9999999986</v>
      </c>
    </row>
    <row r="41" spans="1:10" x14ac:dyDescent="0.25">
      <c r="A41" s="78"/>
      <c r="B41" s="72"/>
      <c r="C41" s="72"/>
      <c r="D41" s="72"/>
      <c r="E41" s="72"/>
      <c r="F41" s="73" t="s">
        <v>58</v>
      </c>
      <c r="G41" s="72"/>
      <c r="H41" s="79"/>
      <c r="I41" s="144"/>
      <c r="J41" s="144"/>
    </row>
    <row r="42" spans="1:10" ht="20.25" customHeight="1" x14ac:dyDescent="0.25">
      <c r="A42" s="78"/>
      <c r="B42" s="72"/>
      <c r="C42" s="72" t="s">
        <v>59</v>
      </c>
      <c r="D42" s="72"/>
      <c r="E42" s="72"/>
      <c r="F42" s="73" t="s">
        <v>11</v>
      </c>
      <c r="G42" s="81">
        <f>+G46</f>
        <v>12835</v>
      </c>
      <c r="H42" s="80" t="e">
        <f>+H45</f>
        <v>#REF!</v>
      </c>
      <c r="I42" s="144">
        <f>+I45</f>
        <v>249999.9999999986</v>
      </c>
      <c r="J42" s="144">
        <f>+J45</f>
        <v>249999.9999999986</v>
      </c>
    </row>
    <row r="43" spans="1:10" x14ac:dyDescent="0.25">
      <c r="A43" s="78"/>
      <c r="B43" s="72"/>
      <c r="C43" s="72"/>
      <c r="D43" s="72"/>
      <c r="E43" s="72"/>
      <c r="F43" s="73" t="s">
        <v>58</v>
      </c>
      <c r="G43" s="72"/>
      <c r="H43" s="79"/>
      <c r="I43" s="119"/>
      <c r="J43" s="119"/>
    </row>
    <row r="44" spans="1:10" x14ac:dyDescent="0.25">
      <c r="A44" s="78"/>
      <c r="B44" s="72"/>
      <c r="C44" s="72"/>
      <c r="D44" s="72"/>
      <c r="E44" s="73"/>
      <c r="F44" s="73" t="s">
        <v>47</v>
      </c>
      <c r="G44" s="77">
        <f>+G45</f>
        <v>12835</v>
      </c>
      <c r="H44" s="76" t="e">
        <f>+H45</f>
        <v>#REF!</v>
      </c>
      <c r="I44" s="76">
        <f>+I45</f>
        <v>249999.9999999986</v>
      </c>
      <c r="J44" s="76">
        <f>+J45</f>
        <v>249999.9999999986</v>
      </c>
    </row>
    <row r="45" spans="1:10" x14ac:dyDescent="0.25">
      <c r="A45" s="78"/>
      <c r="B45" s="72"/>
      <c r="C45" s="72"/>
      <c r="D45" s="72" t="s">
        <v>57</v>
      </c>
      <c r="E45" s="72"/>
      <c r="F45" s="73" t="s">
        <v>88</v>
      </c>
      <c r="G45" s="77">
        <f>+G46</f>
        <v>12835</v>
      </c>
      <c r="H45" s="76" t="e">
        <f>+H46+#REF!</f>
        <v>#REF!</v>
      </c>
      <c r="I45" s="76">
        <f>+I46+I76+I87+I104</f>
        <v>249999.9999999986</v>
      </c>
      <c r="J45" s="76">
        <f>+J46+J76+J87+J104</f>
        <v>249999.9999999986</v>
      </c>
    </row>
    <row r="46" spans="1:10" x14ac:dyDescent="0.25">
      <c r="A46" s="78"/>
      <c r="B46" s="72"/>
      <c r="C46" s="72"/>
      <c r="D46" s="72"/>
      <c r="E46" s="73">
        <v>11001</v>
      </c>
      <c r="F46" s="73" t="s">
        <v>13</v>
      </c>
      <c r="G46" s="77">
        <f>+G48</f>
        <v>12835</v>
      </c>
      <c r="H46" s="76">
        <f>+H48</f>
        <v>0</v>
      </c>
      <c r="I46" s="118">
        <f>+I48</f>
        <v>-3991167.3928700006</v>
      </c>
      <c r="J46" s="118">
        <f>+J48</f>
        <v>-3991167.3928700006</v>
      </c>
    </row>
    <row r="47" spans="1:10" x14ac:dyDescent="0.25">
      <c r="A47" s="78"/>
      <c r="B47" s="72"/>
      <c r="C47" s="72"/>
      <c r="D47" s="72"/>
      <c r="E47" s="73"/>
      <c r="F47" s="73" t="s">
        <v>48</v>
      </c>
      <c r="G47" s="77"/>
      <c r="H47" s="76"/>
      <c r="I47" s="118"/>
      <c r="J47" s="118"/>
    </row>
    <row r="48" spans="1:10" x14ac:dyDescent="0.25">
      <c r="A48" s="78"/>
      <c r="B48" s="72"/>
      <c r="C48" s="72"/>
      <c r="D48" s="72"/>
      <c r="E48" s="73"/>
      <c r="F48" s="73" t="s">
        <v>47</v>
      </c>
      <c r="G48" s="77">
        <f>+G49</f>
        <v>12835</v>
      </c>
      <c r="H48" s="76">
        <f>H50</f>
        <v>0</v>
      </c>
      <c r="I48" s="118">
        <f>I50</f>
        <v>-3991167.3928700006</v>
      </c>
      <c r="J48" s="118">
        <f>J50</f>
        <v>-3991167.3928700006</v>
      </c>
    </row>
    <row r="49" spans="1:10" ht="40.5" x14ac:dyDescent="0.25">
      <c r="A49" s="78"/>
      <c r="B49" s="72"/>
      <c r="C49" s="72"/>
      <c r="D49" s="72"/>
      <c r="E49" s="73"/>
      <c r="F49" s="73" t="s">
        <v>46</v>
      </c>
      <c r="G49" s="77">
        <v>12835</v>
      </c>
      <c r="H49" s="76"/>
      <c r="I49" s="118"/>
      <c r="J49" s="118"/>
    </row>
    <row r="50" spans="1:10" x14ac:dyDescent="0.25">
      <c r="A50" s="75"/>
      <c r="B50" s="74"/>
      <c r="C50" s="74"/>
      <c r="D50" s="74"/>
      <c r="E50" s="73"/>
      <c r="F50" s="73" t="s">
        <v>56</v>
      </c>
      <c r="G50" s="72"/>
      <c r="H50" s="71">
        <f>H51</f>
        <v>0</v>
      </c>
      <c r="I50" s="118">
        <f>I51</f>
        <v>-3991167.3928700006</v>
      </c>
      <c r="J50" s="118">
        <f>J51</f>
        <v>-3991167.3928700006</v>
      </c>
    </row>
    <row r="51" spans="1:10" x14ac:dyDescent="0.25">
      <c r="A51" s="75"/>
      <c r="B51" s="74"/>
      <c r="C51" s="74"/>
      <c r="D51" s="74"/>
      <c r="E51" s="73"/>
      <c r="F51" s="73" t="s">
        <v>55</v>
      </c>
      <c r="G51" s="72"/>
      <c r="H51" s="71">
        <f>H52</f>
        <v>0</v>
      </c>
      <c r="I51" s="118">
        <f>I52+I74</f>
        <v>-3991167.3928700006</v>
      </c>
      <c r="J51" s="118">
        <f>J52+J74</f>
        <v>-3991167.3928700006</v>
      </c>
    </row>
    <row r="52" spans="1:10" ht="27" x14ac:dyDescent="0.25">
      <c r="A52" s="75"/>
      <c r="B52" s="74"/>
      <c r="C52" s="74"/>
      <c r="D52" s="74"/>
      <c r="E52" s="73"/>
      <c r="F52" s="73" t="s">
        <v>54</v>
      </c>
      <c r="G52" s="72"/>
      <c r="H52" s="71">
        <f>H62</f>
        <v>0</v>
      </c>
      <c r="I52" s="118">
        <f>+I53+I57+I59+I63+I65+I67</f>
        <v>-3108283.6458700006</v>
      </c>
      <c r="J52" s="118">
        <f>+J53+J57+J59+J63+J65+J67</f>
        <v>-3108283.6458700006</v>
      </c>
    </row>
    <row r="53" spans="1:10" x14ac:dyDescent="0.25">
      <c r="A53" s="75"/>
      <c r="B53" s="74"/>
      <c r="C53" s="74"/>
      <c r="D53" s="74"/>
      <c r="E53" s="73"/>
      <c r="F53" s="73" t="s">
        <v>1238</v>
      </c>
      <c r="G53" s="72"/>
      <c r="H53" s="71" t="e">
        <f>#REF!</f>
        <v>#REF!</v>
      </c>
      <c r="I53" s="118">
        <f>SUM(I54:I56)</f>
        <v>-665229.995</v>
      </c>
      <c r="J53" s="118">
        <f>SUM(J54:J56)</f>
        <v>-665229.995</v>
      </c>
    </row>
    <row r="54" spans="1:10" ht="18" thickBot="1" x14ac:dyDescent="0.3">
      <c r="A54" s="70"/>
      <c r="B54" s="69"/>
      <c r="C54" s="69"/>
      <c r="D54" s="69"/>
      <c r="E54" s="68"/>
      <c r="F54" s="142" t="s">
        <v>1239</v>
      </c>
      <c r="G54" s="67"/>
      <c r="H54" s="66">
        <v>0</v>
      </c>
      <c r="I54" s="118">
        <v>-585598.995</v>
      </c>
      <c r="J54" s="118">
        <v>-585598.995</v>
      </c>
    </row>
    <row r="55" spans="1:10" ht="18" thickBot="1" x14ac:dyDescent="0.3">
      <c r="A55" s="70"/>
      <c r="B55" s="69"/>
      <c r="C55" s="69"/>
      <c r="D55" s="69"/>
      <c r="E55" s="68"/>
      <c r="F55" s="142" t="s">
        <v>1240</v>
      </c>
      <c r="G55" s="67"/>
      <c r="H55" s="66">
        <v>0</v>
      </c>
      <c r="I55" s="118">
        <v>-77776</v>
      </c>
      <c r="J55" s="118">
        <v>-77776</v>
      </c>
    </row>
    <row r="56" spans="1:10" ht="29.25" customHeight="1" thickBot="1" x14ac:dyDescent="0.3">
      <c r="A56" s="70"/>
      <c r="B56" s="69"/>
      <c r="C56" s="69"/>
      <c r="D56" s="69"/>
      <c r="E56" s="68"/>
      <c r="F56" s="142" t="s">
        <v>1241</v>
      </c>
      <c r="G56" s="67"/>
      <c r="H56" s="66">
        <v>0</v>
      </c>
      <c r="I56" s="118">
        <v>-1855</v>
      </c>
      <c r="J56" s="118">
        <v>-1855</v>
      </c>
    </row>
    <row r="57" spans="1:10" ht="27" x14ac:dyDescent="0.25">
      <c r="A57" s="75"/>
      <c r="B57" s="74"/>
      <c r="C57" s="74"/>
      <c r="D57" s="74"/>
      <c r="E57" s="73"/>
      <c r="F57" s="73" t="s">
        <v>1242</v>
      </c>
      <c r="G57" s="72"/>
      <c r="H57" s="71" t="e">
        <f>#REF!</f>
        <v>#REF!</v>
      </c>
      <c r="I57" s="118">
        <f>SUM(I58)</f>
        <v>-20000</v>
      </c>
      <c r="J57" s="118">
        <f>SUM(J58)</f>
        <v>-20000</v>
      </c>
    </row>
    <row r="58" spans="1:10" ht="27.75" thickBot="1" x14ac:dyDescent="0.3">
      <c r="A58" s="70"/>
      <c r="B58" s="69"/>
      <c r="C58" s="69"/>
      <c r="D58" s="69"/>
      <c r="E58" s="68"/>
      <c r="F58" s="142" t="s">
        <v>1243</v>
      </c>
      <c r="G58" s="67"/>
      <c r="H58" s="66">
        <v>0</v>
      </c>
      <c r="I58" s="118">
        <v>-20000</v>
      </c>
      <c r="J58" s="118">
        <v>-20000</v>
      </c>
    </row>
    <row r="59" spans="1:10" ht="27" x14ac:dyDescent="0.25">
      <c r="A59" s="75"/>
      <c r="B59" s="74"/>
      <c r="C59" s="74"/>
      <c r="D59" s="74"/>
      <c r="E59" s="73"/>
      <c r="F59" s="73" t="s">
        <v>53</v>
      </c>
      <c r="G59" s="72"/>
      <c r="H59" s="71" t="e">
        <f>#REF!</f>
        <v>#REF!</v>
      </c>
      <c r="I59" s="118">
        <f>SUM(I60:I62)</f>
        <v>-94585.082460000005</v>
      </c>
      <c r="J59" s="118">
        <f>SUM(J60:J62)</f>
        <v>-94585.082460000005</v>
      </c>
    </row>
    <row r="60" spans="1:10" ht="18" thickBot="1" x14ac:dyDescent="0.3">
      <c r="A60" s="70"/>
      <c r="B60" s="69"/>
      <c r="C60" s="69"/>
      <c r="D60" s="69"/>
      <c r="E60" s="68"/>
      <c r="F60" s="68" t="s">
        <v>1244</v>
      </c>
      <c r="G60" s="67"/>
      <c r="H60" s="66">
        <v>0</v>
      </c>
      <c r="I60" s="118">
        <v>-7922.2717999999995</v>
      </c>
      <c r="J60" s="118">
        <v>-7922.2717999999995</v>
      </c>
    </row>
    <row r="61" spans="1:10" ht="18" thickBot="1" x14ac:dyDescent="0.3">
      <c r="A61" s="70"/>
      <c r="B61" s="69"/>
      <c r="C61" s="69"/>
      <c r="D61" s="69"/>
      <c r="E61" s="68"/>
      <c r="F61" s="68" t="s">
        <v>1245</v>
      </c>
      <c r="G61" s="67"/>
      <c r="H61" s="66">
        <v>0</v>
      </c>
      <c r="I61" s="118">
        <v>-40750</v>
      </c>
      <c r="J61" s="118">
        <v>-40750</v>
      </c>
    </row>
    <row r="62" spans="1:10" ht="18" thickBot="1" x14ac:dyDescent="0.3">
      <c r="A62" s="70"/>
      <c r="B62" s="69"/>
      <c r="C62" s="69"/>
      <c r="D62" s="69"/>
      <c r="E62" s="68"/>
      <c r="F62" s="68" t="s">
        <v>100</v>
      </c>
      <c r="G62" s="67"/>
      <c r="H62" s="66">
        <v>0</v>
      </c>
      <c r="I62" s="118">
        <v>-45912.810659999996</v>
      </c>
      <c r="J62" s="118">
        <v>-45912.810659999996</v>
      </c>
    </row>
    <row r="63" spans="1:10" ht="27" x14ac:dyDescent="0.25">
      <c r="A63" s="75"/>
      <c r="B63" s="74"/>
      <c r="C63" s="74"/>
      <c r="D63" s="74"/>
      <c r="E63" s="73"/>
      <c r="F63" s="73" t="s">
        <v>1246</v>
      </c>
      <c r="G63" s="72"/>
      <c r="H63" s="71" t="e">
        <f>#REF!</f>
        <v>#REF!</v>
      </c>
      <c r="I63" s="118">
        <f>SUM(I64)</f>
        <v>-85419.06</v>
      </c>
      <c r="J63" s="118">
        <f>SUM(J64)</f>
        <v>-85419.06</v>
      </c>
    </row>
    <row r="64" spans="1:10" ht="18" thickBot="1" x14ac:dyDescent="0.3">
      <c r="A64" s="70"/>
      <c r="B64" s="69"/>
      <c r="C64" s="69"/>
      <c r="D64" s="69"/>
      <c r="E64" s="68"/>
      <c r="F64" s="142" t="s">
        <v>1247</v>
      </c>
      <c r="G64" s="67"/>
      <c r="H64" s="66">
        <v>0</v>
      </c>
      <c r="I64" s="118">
        <v>-85419.06</v>
      </c>
      <c r="J64" s="118">
        <v>-85419.06</v>
      </c>
    </row>
    <row r="65" spans="1:10" ht="27" x14ac:dyDescent="0.25">
      <c r="A65" s="75"/>
      <c r="B65" s="74"/>
      <c r="C65" s="74"/>
      <c r="D65" s="74"/>
      <c r="E65" s="73"/>
      <c r="F65" s="73" t="s">
        <v>1248</v>
      </c>
      <c r="G65" s="72"/>
      <c r="H65" s="71" t="e">
        <f>#REF!</f>
        <v>#REF!</v>
      </c>
      <c r="I65" s="118">
        <f>SUM(I66)</f>
        <v>-14770.8</v>
      </c>
      <c r="J65" s="118">
        <f>SUM(J66)</f>
        <v>-14770.8</v>
      </c>
    </row>
    <row r="66" spans="1:10" ht="27.75" thickBot="1" x14ac:dyDescent="0.3">
      <c r="A66" s="70"/>
      <c r="B66" s="69"/>
      <c r="C66" s="69"/>
      <c r="D66" s="69"/>
      <c r="E66" s="68"/>
      <c r="F66" s="142" t="s">
        <v>1249</v>
      </c>
      <c r="G66" s="67"/>
      <c r="H66" s="66">
        <v>0</v>
      </c>
      <c r="I66" s="118">
        <v>-14770.8</v>
      </c>
      <c r="J66" s="118">
        <v>-14770.8</v>
      </c>
    </row>
    <row r="67" spans="1:10" x14ac:dyDescent="0.25">
      <c r="A67" s="75"/>
      <c r="B67" s="74"/>
      <c r="C67" s="74"/>
      <c r="D67" s="74"/>
      <c r="E67" s="73"/>
      <c r="F67" s="73" t="s">
        <v>52</v>
      </c>
      <c r="G67" s="72"/>
      <c r="H67" s="71" t="e">
        <f>#REF!</f>
        <v>#REF!</v>
      </c>
      <c r="I67" s="118">
        <f>SUM(I68:I73)</f>
        <v>-2228278.7084100004</v>
      </c>
      <c r="J67" s="118">
        <f>SUM(J68:J73)</f>
        <v>-2228278.7084100004</v>
      </c>
    </row>
    <row r="68" spans="1:10" ht="16.899999999999999" customHeight="1" thickBot="1" x14ac:dyDescent="0.3">
      <c r="A68" s="70"/>
      <c r="B68" s="69"/>
      <c r="C68" s="69"/>
      <c r="D68" s="69"/>
      <c r="E68" s="68"/>
      <c r="F68" s="68" t="s">
        <v>1250</v>
      </c>
      <c r="G68" s="67"/>
      <c r="H68" s="66">
        <v>0</v>
      </c>
      <c r="I68" s="118">
        <v>-66119.419719999976</v>
      </c>
      <c r="J68" s="118">
        <v>-66119.419719999976</v>
      </c>
    </row>
    <row r="69" spans="1:10" ht="16.899999999999999" customHeight="1" thickBot="1" x14ac:dyDescent="0.3">
      <c r="A69" s="70"/>
      <c r="B69" s="69"/>
      <c r="C69" s="69"/>
      <c r="D69" s="69"/>
      <c r="E69" s="68"/>
      <c r="F69" s="68" t="s">
        <v>1251</v>
      </c>
      <c r="G69" s="67"/>
      <c r="H69" s="66">
        <v>0</v>
      </c>
      <c r="I69" s="118">
        <v>-13.176</v>
      </c>
      <c r="J69" s="118">
        <v>-13.176</v>
      </c>
    </row>
    <row r="70" spans="1:10" ht="16.899999999999999" customHeight="1" thickBot="1" x14ac:dyDescent="0.3">
      <c r="A70" s="70"/>
      <c r="B70" s="69"/>
      <c r="C70" s="69"/>
      <c r="D70" s="69"/>
      <c r="E70" s="68"/>
      <c r="F70" s="68" t="s">
        <v>51</v>
      </c>
      <c r="G70" s="67"/>
      <c r="H70" s="66">
        <v>0</v>
      </c>
      <c r="I70" s="118">
        <v>-1455867.6170400004</v>
      </c>
      <c r="J70" s="118">
        <v>-1455867.6170400004</v>
      </c>
    </row>
    <row r="71" spans="1:10" ht="16.899999999999999" customHeight="1" thickBot="1" x14ac:dyDescent="0.3">
      <c r="A71" s="70"/>
      <c r="B71" s="69"/>
      <c r="C71" s="69"/>
      <c r="D71" s="69"/>
      <c r="E71" s="68"/>
      <c r="F71" s="68" t="s">
        <v>1252</v>
      </c>
      <c r="G71" s="67"/>
      <c r="H71" s="66">
        <v>0</v>
      </c>
      <c r="I71" s="118">
        <v>-86</v>
      </c>
      <c r="J71" s="118">
        <v>-86</v>
      </c>
    </row>
    <row r="72" spans="1:10" ht="16.899999999999999" customHeight="1" thickBot="1" x14ac:dyDescent="0.3">
      <c r="A72" s="70"/>
      <c r="B72" s="69"/>
      <c r="C72" s="69"/>
      <c r="D72" s="69"/>
      <c r="E72" s="68"/>
      <c r="F72" s="68" t="s">
        <v>50</v>
      </c>
      <c r="G72" s="67"/>
      <c r="H72" s="66">
        <v>0</v>
      </c>
      <c r="I72" s="118">
        <v>-316233.28836000001</v>
      </c>
      <c r="J72" s="118">
        <v>-316233.28836000001</v>
      </c>
    </row>
    <row r="73" spans="1:10" ht="16.899999999999999" customHeight="1" thickBot="1" x14ac:dyDescent="0.3">
      <c r="A73" s="70"/>
      <c r="B73" s="69"/>
      <c r="C73" s="69"/>
      <c r="D73" s="69"/>
      <c r="E73" s="68"/>
      <c r="F73" s="68" t="s">
        <v>49</v>
      </c>
      <c r="G73" s="67"/>
      <c r="H73" s="66">
        <v>0</v>
      </c>
      <c r="I73" s="118">
        <v>-389959.20728999987</v>
      </c>
      <c r="J73" s="118">
        <v>-389959.20728999987</v>
      </c>
    </row>
    <row r="74" spans="1:10" ht="16.899999999999999" customHeight="1" thickBot="1" x14ac:dyDescent="0.3">
      <c r="A74" s="70"/>
      <c r="B74" s="69"/>
      <c r="C74" s="69"/>
      <c r="D74" s="69"/>
      <c r="E74" s="68"/>
      <c r="F74" s="68" t="s">
        <v>102</v>
      </c>
      <c r="G74" s="67"/>
      <c r="H74" s="66">
        <v>0</v>
      </c>
      <c r="I74" s="118">
        <f>+I75</f>
        <v>-882883.74699999997</v>
      </c>
      <c r="J74" s="118">
        <f>+J75</f>
        <v>-882883.74699999997</v>
      </c>
    </row>
    <row r="75" spans="1:10" ht="16.899999999999999" customHeight="1" thickBot="1" x14ac:dyDescent="0.3">
      <c r="A75" s="70"/>
      <c r="B75" s="69"/>
      <c r="C75" s="69"/>
      <c r="D75" s="69"/>
      <c r="E75" s="68"/>
      <c r="F75" s="68" t="s">
        <v>103</v>
      </c>
      <c r="G75" s="67"/>
      <c r="H75" s="66">
        <v>0</v>
      </c>
      <c r="I75" s="118">
        <v>-882883.74699999997</v>
      </c>
      <c r="J75" s="118">
        <v>-882883.74699999997</v>
      </c>
    </row>
    <row r="76" spans="1:10" ht="27" x14ac:dyDescent="0.25">
      <c r="A76" s="78"/>
      <c r="B76" s="72"/>
      <c r="C76" s="72"/>
      <c r="D76" s="72"/>
      <c r="E76" s="73">
        <v>31001</v>
      </c>
      <c r="F76" s="73" t="s">
        <v>1253</v>
      </c>
      <c r="G76" s="77">
        <f>+G78</f>
        <v>12835</v>
      </c>
      <c r="H76" s="76">
        <f>+H78</f>
        <v>0</v>
      </c>
      <c r="I76" s="118">
        <f>+I78</f>
        <v>-2525628.3511999999</v>
      </c>
      <c r="J76" s="118">
        <f>+J78</f>
        <v>-2525628.3511999999</v>
      </c>
    </row>
    <row r="77" spans="1:10" x14ac:dyDescent="0.25">
      <c r="A77" s="78"/>
      <c r="B77" s="72"/>
      <c r="C77" s="72"/>
      <c r="D77" s="72"/>
      <c r="E77" s="73"/>
      <c r="F77" s="73" t="s">
        <v>48</v>
      </c>
      <c r="G77" s="77"/>
      <c r="H77" s="76"/>
      <c r="I77" s="118"/>
      <c r="J77" s="118"/>
    </row>
    <row r="78" spans="1:10" x14ac:dyDescent="0.25">
      <c r="A78" s="78"/>
      <c r="B78" s="72"/>
      <c r="C78" s="72"/>
      <c r="D78" s="72"/>
      <c r="E78" s="73"/>
      <c r="F78" s="73" t="s">
        <v>47</v>
      </c>
      <c r="G78" s="77">
        <f>+G79</f>
        <v>12835</v>
      </c>
      <c r="H78" s="76">
        <f>H80</f>
        <v>0</v>
      </c>
      <c r="I78" s="118">
        <f t="shared" ref="I78:J80" si="0">+I79</f>
        <v>-2525628.3511999999</v>
      </c>
      <c r="J78" s="118">
        <f t="shared" si="0"/>
        <v>-2525628.3511999999</v>
      </c>
    </row>
    <row r="79" spans="1:10" ht="40.5" x14ac:dyDescent="0.25">
      <c r="A79" s="78"/>
      <c r="B79" s="72"/>
      <c r="C79" s="72"/>
      <c r="D79" s="72"/>
      <c r="E79" s="73"/>
      <c r="F79" s="73" t="s">
        <v>46</v>
      </c>
      <c r="G79" s="77">
        <v>12835</v>
      </c>
      <c r="H79" s="76"/>
      <c r="I79" s="118">
        <f t="shared" si="0"/>
        <v>-2525628.3511999999</v>
      </c>
      <c r="J79" s="118">
        <f t="shared" si="0"/>
        <v>-2525628.3511999999</v>
      </c>
    </row>
    <row r="80" spans="1:10" ht="27" x14ac:dyDescent="0.25">
      <c r="A80" s="75"/>
      <c r="B80" s="74"/>
      <c r="C80" s="74"/>
      <c r="D80" s="74"/>
      <c r="E80" s="73"/>
      <c r="F80" s="73" t="s">
        <v>1254</v>
      </c>
      <c r="G80" s="72"/>
      <c r="H80" s="71">
        <f>H81</f>
        <v>0</v>
      </c>
      <c r="I80" s="118">
        <f t="shared" si="0"/>
        <v>-2525628.3511999999</v>
      </c>
      <c r="J80" s="118">
        <f t="shared" si="0"/>
        <v>-2525628.3511999999</v>
      </c>
    </row>
    <row r="81" spans="1:10" x14ac:dyDescent="0.25">
      <c r="A81" s="75"/>
      <c r="B81" s="74"/>
      <c r="C81" s="74"/>
      <c r="D81" s="74"/>
      <c r="E81" s="73"/>
      <c r="F81" s="73" t="s">
        <v>1255</v>
      </c>
      <c r="G81" s="72"/>
      <c r="H81" s="71">
        <f>H84</f>
        <v>0</v>
      </c>
      <c r="I81" s="118">
        <f>I84+I82</f>
        <v>-2525628.3511999999</v>
      </c>
      <c r="J81" s="118">
        <f>J84+J82</f>
        <v>-2525628.3511999999</v>
      </c>
    </row>
    <row r="82" spans="1:10" x14ac:dyDescent="0.25">
      <c r="A82" s="75"/>
      <c r="B82" s="74"/>
      <c r="C82" s="74"/>
      <c r="D82" s="74"/>
      <c r="E82" s="73"/>
      <c r="F82" s="73" t="s">
        <v>1256</v>
      </c>
      <c r="G82" s="72"/>
      <c r="H82" s="71">
        <f>H83</f>
        <v>0</v>
      </c>
      <c r="I82" s="118">
        <f>I83</f>
        <v>-2398575.1272</v>
      </c>
      <c r="J82" s="118">
        <f>J83</f>
        <v>-2398575.1272</v>
      </c>
    </row>
    <row r="83" spans="1:10" ht="18" thickBot="1" x14ac:dyDescent="0.3">
      <c r="A83" s="70"/>
      <c r="B83" s="69"/>
      <c r="C83" s="69"/>
      <c r="D83" s="69"/>
      <c r="E83" s="68"/>
      <c r="F83" s="68" t="s">
        <v>1257</v>
      </c>
      <c r="G83" s="67"/>
      <c r="H83" s="66">
        <v>0</v>
      </c>
      <c r="I83" s="118">
        <v>-2398575.1272</v>
      </c>
      <c r="J83" s="118">
        <v>-2398575.1272</v>
      </c>
    </row>
    <row r="84" spans="1:10" x14ac:dyDescent="0.25">
      <c r="A84" s="75"/>
      <c r="B84" s="74"/>
      <c r="C84" s="74"/>
      <c r="D84" s="74"/>
      <c r="E84" s="73"/>
      <c r="F84" s="73" t="s">
        <v>1258</v>
      </c>
      <c r="G84" s="72"/>
      <c r="H84" s="71">
        <f>H85</f>
        <v>0</v>
      </c>
      <c r="I84" s="118">
        <f>SUM(I85:I86)</f>
        <v>-127053.22399999999</v>
      </c>
      <c r="J84" s="118">
        <f>SUM(J85:J86)</f>
        <v>-127053.22399999999</v>
      </c>
    </row>
    <row r="85" spans="1:10" ht="18" thickBot="1" x14ac:dyDescent="0.3">
      <c r="A85" s="70"/>
      <c r="B85" s="69"/>
      <c r="C85" s="69"/>
      <c r="D85" s="69"/>
      <c r="E85" s="68"/>
      <c r="F85" s="68" t="s">
        <v>1259</v>
      </c>
      <c r="G85" s="67"/>
      <c r="H85" s="66">
        <v>0</v>
      </c>
      <c r="I85" s="118">
        <v>-30602.123999999993</v>
      </c>
      <c r="J85" s="118">
        <v>-30602.123999999993</v>
      </c>
    </row>
    <row r="86" spans="1:10" ht="18" thickBot="1" x14ac:dyDescent="0.3">
      <c r="A86" s="70"/>
      <c r="B86" s="69"/>
      <c r="C86" s="69"/>
      <c r="D86" s="69"/>
      <c r="E86" s="68"/>
      <c r="F86" s="68" t="s">
        <v>1260</v>
      </c>
      <c r="G86" s="67"/>
      <c r="H86" s="66">
        <v>0</v>
      </c>
      <c r="I86" s="118">
        <v>-96451.099999999991</v>
      </c>
      <c r="J86" s="118">
        <v>-96451.099999999991</v>
      </c>
    </row>
    <row r="87" spans="1:10" x14ac:dyDescent="0.25">
      <c r="A87" s="78"/>
      <c r="B87" s="72"/>
      <c r="C87" s="72"/>
      <c r="D87" s="72"/>
      <c r="E87" s="73">
        <v>11001</v>
      </c>
      <c r="F87" s="73" t="s">
        <v>13</v>
      </c>
      <c r="G87" s="77">
        <f>+G89</f>
        <v>12835</v>
      </c>
      <c r="H87" s="76" t="e">
        <f>+H89</f>
        <v>#REF!</v>
      </c>
      <c r="I87" s="118">
        <f>+I89</f>
        <v>4241167.3928699996</v>
      </c>
      <c r="J87" s="118">
        <f>+J89</f>
        <v>4241167.3928699996</v>
      </c>
    </row>
    <row r="88" spans="1:10" x14ac:dyDescent="0.25">
      <c r="A88" s="78"/>
      <c r="B88" s="72"/>
      <c r="C88" s="72"/>
      <c r="D88" s="72"/>
      <c r="E88" s="73"/>
      <c r="F88" s="73" t="s">
        <v>48</v>
      </c>
      <c r="G88" s="77"/>
      <c r="H88" s="76"/>
      <c r="I88" s="118"/>
      <c r="J88" s="118"/>
    </row>
    <row r="89" spans="1:10" x14ac:dyDescent="0.25">
      <c r="A89" s="78"/>
      <c r="B89" s="72"/>
      <c r="C89" s="72"/>
      <c r="D89" s="72"/>
      <c r="E89" s="73"/>
      <c r="F89" s="73" t="s">
        <v>47</v>
      </c>
      <c r="G89" s="77">
        <f>+G90</f>
        <v>12835</v>
      </c>
      <c r="H89" s="76" t="e">
        <f>H91</f>
        <v>#REF!</v>
      </c>
      <c r="I89" s="118">
        <f t="shared" ref="I89:J91" si="1">+I90</f>
        <v>4241167.3928699996</v>
      </c>
      <c r="J89" s="118">
        <f t="shared" si="1"/>
        <v>4241167.3928699996</v>
      </c>
    </row>
    <row r="90" spans="1:10" ht="40.5" x14ac:dyDescent="0.25">
      <c r="A90" s="78"/>
      <c r="B90" s="72"/>
      <c r="C90" s="72"/>
      <c r="D90" s="72"/>
      <c r="E90" s="73"/>
      <c r="F90" s="73" t="s">
        <v>46</v>
      </c>
      <c r="G90" s="77">
        <v>12835</v>
      </c>
      <c r="H90" s="76"/>
      <c r="I90" s="118">
        <f t="shared" si="1"/>
        <v>4241167.3928699996</v>
      </c>
      <c r="J90" s="118">
        <f t="shared" si="1"/>
        <v>4241167.3928699996</v>
      </c>
    </row>
    <row r="91" spans="1:10" x14ac:dyDescent="0.25">
      <c r="A91" s="75"/>
      <c r="B91" s="74"/>
      <c r="C91" s="74"/>
      <c r="D91" s="74"/>
      <c r="E91" s="73"/>
      <c r="F91" s="73" t="s">
        <v>56</v>
      </c>
      <c r="G91" s="72"/>
      <c r="H91" s="71" t="e">
        <f>H92</f>
        <v>#REF!</v>
      </c>
      <c r="I91" s="118">
        <f t="shared" si="1"/>
        <v>4241167.3928699996</v>
      </c>
      <c r="J91" s="118">
        <f t="shared" si="1"/>
        <v>4241167.3928699996</v>
      </c>
    </row>
    <row r="92" spans="1:10" x14ac:dyDescent="0.25">
      <c r="A92" s="75"/>
      <c r="B92" s="74"/>
      <c r="C92" s="74"/>
      <c r="D92" s="74"/>
      <c r="E92" s="73"/>
      <c r="F92" s="73" t="s">
        <v>55</v>
      </c>
      <c r="G92" s="72"/>
      <c r="H92" s="119" t="e">
        <f>#REF!</f>
        <v>#REF!</v>
      </c>
      <c r="I92" s="118">
        <f>+I93+I102</f>
        <v>4241167.3928699996</v>
      </c>
      <c r="J92" s="118">
        <f>+J93+J102</f>
        <v>4241167.3928699996</v>
      </c>
    </row>
    <row r="93" spans="1:10" ht="27" x14ac:dyDescent="0.25">
      <c r="A93" s="75"/>
      <c r="B93" s="74"/>
      <c r="C93" s="74"/>
      <c r="D93" s="74"/>
      <c r="E93" s="73"/>
      <c r="F93" s="73" t="s">
        <v>54</v>
      </c>
      <c r="G93" s="72"/>
      <c r="H93" s="71" t="e">
        <f>#REF!</f>
        <v>#REF!</v>
      </c>
      <c r="I93" s="118">
        <f>+I94+I96+I98</f>
        <v>398905.26</v>
      </c>
      <c r="J93" s="118">
        <f>+J94+J96+J98</f>
        <v>398905.26</v>
      </c>
    </row>
    <row r="94" spans="1:10" x14ac:dyDescent="0.25">
      <c r="A94" s="75"/>
      <c r="B94" s="74"/>
      <c r="C94" s="74"/>
      <c r="D94" s="74"/>
      <c r="E94" s="73"/>
      <c r="F94" s="73" t="s">
        <v>1238</v>
      </c>
      <c r="G94" s="72"/>
      <c r="H94" s="71" t="e">
        <f>#REF!</f>
        <v>#REF!</v>
      </c>
      <c r="I94" s="118">
        <f>SUM(I95:I95)</f>
        <v>234237.5</v>
      </c>
      <c r="J94" s="118">
        <f>SUM(J95:J95)</f>
        <v>234237.5</v>
      </c>
    </row>
    <row r="95" spans="1:10" ht="18" thickBot="1" x14ac:dyDescent="0.3">
      <c r="A95" s="70"/>
      <c r="B95" s="69"/>
      <c r="C95" s="69"/>
      <c r="D95" s="69"/>
      <c r="E95" s="68"/>
      <c r="F95" s="142" t="s">
        <v>1239</v>
      </c>
      <c r="G95" s="67"/>
      <c r="H95" s="66">
        <v>0</v>
      </c>
      <c r="I95" s="118">
        <v>234237.5</v>
      </c>
      <c r="J95" s="118">
        <v>234237.5</v>
      </c>
    </row>
    <row r="96" spans="1:10" ht="27" x14ac:dyDescent="0.25">
      <c r="A96" s="75"/>
      <c r="B96" s="74"/>
      <c r="C96" s="74"/>
      <c r="D96" s="74"/>
      <c r="E96" s="73"/>
      <c r="F96" s="73" t="s">
        <v>1248</v>
      </c>
      <c r="G96" s="72"/>
      <c r="H96" s="71" t="e">
        <f>#REF!</f>
        <v>#REF!</v>
      </c>
      <c r="I96" s="118">
        <f>SUM(I97)</f>
        <v>16915</v>
      </c>
      <c r="J96" s="118">
        <f>SUM(J97)</f>
        <v>16915</v>
      </c>
    </row>
    <row r="97" spans="1:10" ht="27.75" thickBot="1" x14ac:dyDescent="0.3">
      <c r="A97" s="70"/>
      <c r="B97" s="69"/>
      <c r="C97" s="69"/>
      <c r="D97" s="69"/>
      <c r="E97" s="68"/>
      <c r="F97" s="142" t="s">
        <v>1249</v>
      </c>
      <c r="G97" s="67"/>
      <c r="H97" s="66">
        <v>0</v>
      </c>
      <c r="I97" s="118">
        <v>16915</v>
      </c>
      <c r="J97" s="118">
        <v>16915</v>
      </c>
    </row>
    <row r="98" spans="1:10" x14ac:dyDescent="0.25">
      <c r="A98" s="75"/>
      <c r="B98" s="74"/>
      <c r="C98" s="74"/>
      <c r="D98" s="74"/>
      <c r="E98" s="73"/>
      <c r="F98" s="73" t="s">
        <v>52</v>
      </c>
      <c r="G98" s="72"/>
      <c r="H98" s="71" t="e">
        <f>#REF!</f>
        <v>#REF!</v>
      </c>
      <c r="I98" s="118">
        <f>SUM(I99:I101)</f>
        <v>147752.76</v>
      </c>
      <c r="J98" s="118">
        <f>SUM(J99:J101)</f>
        <v>147752.76</v>
      </c>
    </row>
    <row r="99" spans="1:10" ht="16.899999999999999" customHeight="1" thickBot="1" x14ac:dyDescent="0.3">
      <c r="A99" s="70"/>
      <c r="B99" s="69"/>
      <c r="C99" s="69"/>
      <c r="D99" s="69"/>
      <c r="E99" s="68"/>
      <c r="F99" s="68" t="s">
        <v>1250</v>
      </c>
      <c r="G99" s="67"/>
      <c r="H99" s="66">
        <v>0</v>
      </c>
      <c r="I99" s="118">
        <v>7963.9</v>
      </c>
      <c r="J99" s="118">
        <v>7963.9</v>
      </c>
    </row>
    <row r="100" spans="1:10" ht="16.899999999999999" customHeight="1" thickBot="1" x14ac:dyDescent="0.3">
      <c r="A100" s="70"/>
      <c r="B100" s="69"/>
      <c r="C100" s="69"/>
      <c r="D100" s="69"/>
      <c r="E100" s="68"/>
      <c r="F100" s="68" t="s">
        <v>51</v>
      </c>
      <c r="G100" s="67"/>
      <c r="H100" s="66">
        <v>0</v>
      </c>
      <c r="I100" s="118">
        <v>133288.86000000002</v>
      </c>
      <c r="J100" s="118">
        <v>133288.86000000002</v>
      </c>
    </row>
    <row r="101" spans="1:10" ht="16.899999999999999" customHeight="1" thickBot="1" x14ac:dyDescent="0.3">
      <c r="A101" s="70"/>
      <c r="B101" s="69"/>
      <c r="C101" s="69"/>
      <c r="D101" s="69"/>
      <c r="E101" s="68"/>
      <c r="F101" s="68" t="s">
        <v>49</v>
      </c>
      <c r="G101" s="67"/>
      <c r="H101" s="66">
        <v>0</v>
      </c>
      <c r="I101" s="118">
        <v>6500</v>
      </c>
      <c r="J101" s="118">
        <v>6500</v>
      </c>
    </row>
    <row r="102" spans="1:10" ht="16.899999999999999" customHeight="1" thickBot="1" x14ac:dyDescent="0.3">
      <c r="A102" s="70"/>
      <c r="B102" s="69"/>
      <c r="C102" s="69"/>
      <c r="D102" s="69"/>
      <c r="E102" s="68"/>
      <c r="F102" s="68" t="s">
        <v>102</v>
      </c>
      <c r="G102" s="67"/>
      <c r="H102" s="66">
        <v>0</v>
      </c>
      <c r="I102" s="118">
        <f>+I103</f>
        <v>3842262.1328699999</v>
      </c>
      <c r="J102" s="118">
        <f>+J103</f>
        <v>3842262.1328699999</v>
      </c>
    </row>
    <row r="103" spans="1:10" ht="16.899999999999999" customHeight="1" thickBot="1" x14ac:dyDescent="0.3">
      <c r="A103" s="70"/>
      <c r="B103" s="69"/>
      <c r="C103" s="69"/>
      <c r="D103" s="69"/>
      <c r="E103" s="68"/>
      <c r="F103" s="68" t="s">
        <v>103</v>
      </c>
      <c r="G103" s="67"/>
      <c r="H103" s="66">
        <v>0</v>
      </c>
      <c r="I103" s="118">
        <v>3842262.1328699999</v>
      </c>
      <c r="J103" s="118">
        <v>3842262.1328699999</v>
      </c>
    </row>
    <row r="104" spans="1:10" ht="27" x14ac:dyDescent="0.25">
      <c r="A104" s="78"/>
      <c r="B104" s="72"/>
      <c r="C104" s="72"/>
      <c r="D104" s="72"/>
      <c r="E104" s="73">
        <v>31001</v>
      </c>
      <c r="F104" s="73" t="s">
        <v>1253</v>
      </c>
      <c r="G104" s="77">
        <f>+G106</f>
        <v>12835</v>
      </c>
      <c r="H104" s="76">
        <f>+H106</f>
        <v>0</v>
      </c>
      <c r="I104" s="118">
        <f>+I106</f>
        <v>2525628.3511999999</v>
      </c>
      <c r="J104" s="118">
        <f>+J106</f>
        <v>2525628.3511999999</v>
      </c>
    </row>
    <row r="105" spans="1:10" x14ac:dyDescent="0.25">
      <c r="A105" s="78"/>
      <c r="B105" s="72"/>
      <c r="C105" s="72"/>
      <c r="D105" s="72"/>
      <c r="E105" s="73"/>
      <c r="F105" s="73" t="s">
        <v>48</v>
      </c>
      <c r="G105" s="77"/>
      <c r="H105" s="76"/>
      <c r="I105" s="118"/>
      <c r="J105" s="118"/>
    </row>
    <row r="106" spans="1:10" x14ac:dyDescent="0.25">
      <c r="A106" s="78"/>
      <c r="B106" s="72"/>
      <c r="C106" s="72"/>
      <c r="D106" s="72"/>
      <c r="E106" s="73"/>
      <c r="F106" s="73" t="s">
        <v>47</v>
      </c>
      <c r="G106" s="77">
        <f>+G107</f>
        <v>12835</v>
      </c>
      <c r="H106" s="76">
        <f>H108</f>
        <v>0</v>
      </c>
      <c r="I106" s="118">
        <f t="shared" ref="I106:J108" si="2">+I107</f>
        <v>2525628.3511999999</v>
      </c>
      <c r="J106" s="118">
        <f t="shared" si="2"/>
        <v>2525628.3511999999</v>
      </c>
    </row>
    <row r="107" spans="1:10" ht="40.5" x14ac:dyDescent="0.25">
      <c r="A107" s="78"/>
      <c r="B107" s="72"/>
      <c r="C107" s="72"/>
      <c r="D107" s="72"/>
      <c r="E107" s="73"/>
      <c r="F107" s="73" t="s">
        <v>46</v>
      </c>
      <c r="G107" s="77">
        <v>12835</v>
      </c>
      <c r="H107" s="76"/>
      <c r="I107" s="118">
        <f t="shared" si="2"/>
        <v>2525628.3511999999</v>
      </c>
      <c r="J107" s="118">
        <f t="shared" si="2"/>
        <v>2525628.3511999999</v>
      </c>
    </row>
    <row r="108" spans="1:10" ht="27" x14ac:dyDescent="0.25">
      <c r="A108" s="75"/>
      <c r="B108" s="74"/>
      <c r="C108" s="74"/>
      <c r="D108" s="74"/>
      <c r="E108" s="73"/>
      <c r="F108" s="73" t="s">
        <v>1254</v>
      </c>
      <c r="G108" s="72"/>
      <c r="H108" s="71">
        <f>H109</f>
        <v>0</v>
      </c>
      <c r="I108" s="118">
        <f t="shared" si="2"/>
        <v>2525628.3511999999</v>
      </c>
      <c r="J108" s="118">
        <f t="shared" si="2"/>
        <v>2525628.3511999999</v>
      </c>
    </row>
    <row r="109" spans="1:10" x14ac:dyDescent="0.25">
      <c r="A109" s="75"/>
      <c r="B109" s="74"/>
      <c r="C109" s="74"/>
      <c r="D109" s="74"/>
      <c r="E109" s="73"/>
      <c r="F109" s="73" t="s">
        <v>1255</v>
      </c>
      <c r="G109" s="72"/>
      <c r="H109" s="71">
        <f>H112</f>
        <v>0</v>
      </c>
      <c r="I109" s="118">
        <f>I112+I110+I116</f>
        <v>2525628.3511999999</v>
      </c>
      <c r="J109" s="118">
        <f>J112+J110+J116</f>
        <v>2525628.3511999999</v>
      </c>
    </row>
    <row r="110" spans="1:10" x14ac:dyDescent="0.25">
      <c r="A110" s="75"/>
      <c r="B110" s="74"/>
      <c r="C110" s="74"/>
      <c r="D110" s="74"/>
      <c r="E110" s="73"/>
      <c r="F110" s="73" t="s">
        <v>1256</v>
      </c>
      <c r="G110" s="72"/>
      <c r="H110" s="71">
        <f>H111</f>
        <v>0</v>
      </c>
      <c r="I110" s="118">
        <f>I111</f>
        <v>2336147.6711999997</v>
      </c>
      <c r="J110" s="118">
        <f>J111</f>
        <v>2336147.6711999997</v>
      </c>
    </row>
    <row r="111" spans="1:10" ht="18" thickBot="1" x14ac:dyDescent="0.3">
      <c r="A111" s="70"/>
      <c r="B111" s="69"/>
      <c r="C111" s="69"/>
      <c r="D111" s="69"/>
      <c r="E111" s="68"/>
      <c r="F111" s="68" t="s">
        <v>1257</v>
      </c>
      <c r="G111" s="67"/>
      <c r="H111" s="66">
        <v>0</v>
      </c>
      <c r="I111" s="118">
        <v>2336147.6711999997</v>
      </c>
      <c r="J111" s="118">
        <v>2336147.6711999997</v>
      </c>
    </row>
    <row r="112" spans="1:10" x14ac:dyDescent="0.25">
      <c r="A112" s="75"/>
      <c r="B112" s="74"/>
      <c r="C112" s="74"/>
      <c r="D112" s="74"/>
      <c r="E112" s="73"/>
      <c r="F112" s="73" t="s">
        <v>1258</v>
      </c>
      <c r="G112" s="72"/>
      <c r="H112" s="71">
        <f>H114</f>
        <v>0</v>
      </c>
      <c r="I112" s="118">
        <f>SUM(I113:I115)</f>
        <v>189242.6</v>
      </c>
      <c r="J112" s="118">
        <f>SUM(J113:J115)</f>
        <v>189242.6</v>
      </c>
    </row>
    <row r="113" spans="1:10" ht="18" thickBot="1" x14ac:dyDescent="0.3">
      <c r="A113" s="157"/>
      <c r="B113" s="158"/>
      <c r="C113" s="158"/>
      <c r="D113" s="158"/>
      <c r="E113" s="146"/>
      <c r="F113" s="68" t="s">
        <v>1339</v>
      </c>
      <c r="G113" s="159"/>
      <c r="H113" s="160">
        <v>0</v>
      </c>
      <c r="I113" s="118">
        <v>151800</v>
      </c>
      <c r="J113" s="118">
        <v>151800</v>
      </c>
    </row>
    <row r="114" spans="1:10" ht="18" thickBot="1" x14ac:dyDescent="0.3">
      <c r="A114" s="70"/>
      <c r="B114" s="69"/>
      <c r="C114" s="69"/>
      <c r="D114" s="69"/>
      <c r="E114" s="68"/>
      <c r="F114" s="68" t="s">
        <v>1259</v>
      </c>
      <c r="G114" s="67"/>
      <c r="H114" s="66">
        <v>0</v>
      </c>
      <c r="I114" s="118">
        <v>36242.6</v>
      </c>
      <c r="J114" s="118">
        <v>36242.6</v>
      </c>
    </row>
    <row r="115" spans="1:10" ht="18" thickBot="1" x14ac:dyDescent="0.3">
      <c r="A115" s="70"/>
      <c r="B115" s="69"/>
      <c r="C115" s="69"/>
      <c r="D115" s="69"/>
      <c r="E115" s="68"/>
      <c r="F115" s="68" t="s">
        <v>1260</v>
      </c>
      <c r="G115" s="67"/>
      <c r="H115" s="66">
        <v>0</v>
      </c>
      <c r="I115" s="118">
        <v>1200</v>
      </c>
      <c r="J115" s="118">
        <v>1200</v>
      </c>
    </row>
    <row r="116" spans="1:10" x14ac:dyDescent="0.25">
      <c r="A116" s="75"/>
      <c r="B116" s="74"/>
      <c r="C116" s="74"/>
      <c r="D116" s="74"/>
      <c r="E116" s="73"/>
      <c r="F116" s="73" t="s">
        <v>1340</v>
      </c>
      <c r="G116" s="72"/>
      <c r="H116" s="71">
        <f>H117</f>
        <v>0</v>
      </c>
      <c r="I116" s="118">
        <f>I117</f>
        <v>238.08</v>
      </c>
      <c r="J116" s="118">
        <f>J117</f>
        <v>238.08</v>
      </c>
    </row>
    <row r="117" spans="1:10" ht="18" thickBot="1" x14ac:dyDescent="0.3">
      <c r="A117" s="70"/>
      <c r="B117" s="69"/>
      <c r="C117" s="69"/>
      <c r="D117" s="69"/>
      <c r="E117" s="68"/>
      <c r="F117" s="68" t="s">
        <v>1341</v>
      </c>
      <c r="G117" s="67"/>
      <c r="H117" s="66">
        <v>0</v>
      </c>
      <c r="I117" s="118">
        <v>238.08</v>
      </c>
      <c r="J117" s="118">
        <v>238.08</v>
      </c>
    </row>
    <row r="118" spans="1:10" x14ac:dyDescent="0.25">
      <c r="A118" s="78">
        <v>10</v>
      </c>
      <c r="B118" s="72"/>
      <c r="C118" s="72"/>
      <c r="D118" s="72"/>
      <c r="E118" s="72"/>
      <c r="F118" s="73" t="s">
        <v>1261</v>
      </c>
      <c r="G118" s="81">
        <f>+G120</f>
        <v>12835</v>
      </c>
      <c r="H118" s="80" t="e">
        <f>+H120</f>
        <v>#REF!</v>
      </c>
      <c r="I118" s="144">
        <f>+I120</f>
        <v>-250000</v>
      </c>
      <c r="J118" s="144">
        <f>+J120</f>
        <v>-250000</v>
      </c>
    </row>
    <row r="119" spans="1:10" x14ac:dyDescent="0.25">
      <c r="A119" s="78"/>
      <c r="B119" s="72"/>
      <c r="C119" s="72"/>
      <c r="D119" s="72"/>
      <c r="E119" s="72"/>
      <c r="F119" s="73" t="s">
        <v>58</v>
      </c>
      <c r="G119" s="72"/>
      <c r="H119" s="79"/>
      <c r="I119" s="144"/>
      <c r="J119" s="144"/>
    </row>
    <row r="120" spans="1:10" ht="18" customHeight="1" x14ac:dyDescent="0.25">
      <c r="A120" s="78"/>
      <c r="B120" s="143" t="s">
        <v>1262</v>
      </c>
      <c r="C120" s="72"/>
      <c r="D120" s="72"/>
      <c r="E120" s="72"/>
      <c r="F120" s="73" t="s">
        <v>1263</v>
      </c>
      <c r="G120" s="81">
        <f>+G122</f>
        <v>12835</v>
      </c>
      <c r="H120" s="80" t="e">
        <f>+H122</f>
        <v>#REF!</v>
      </c>
      <c r="I120" s="144">
        <f>+I122</f>
        <v>-250000</v>
      </c>
      <c r="J120" s="144">
        <f>+J122</f>
        <v>-250000</v>
      </c>
    </row>
    <row r="121" spans="1:10" x14ac:dyDescent="0.25">
      <c r="A121" s="78"/>
      <c r="B121" s="72"/>
      <c r="C121" s="72"/>
      <c r="D121" s="72"/>
      <c r="E121" s="72"/>
      <c r="F121" s="73" t="s">
        <v>58</v>
      </c>
      <c r="G121" s="72"/>
      <c r="H121" s="79"/>
      <c r="I121" s="144"/>
      <c r="J121" s="144"/>
    </row>
    <row r="122" spans="1:10" x14ac:dyDescent="0.25">
      <c r="A122" s="78"/>
      <c r="B122" s="72"/>
      <c r="C122" s="72" t="s">
        <v>59</v>
      </c>
      <c r="D122" s="72"/>
      <c r="E122" s="72"/>
      <c r="F122" s="73" t="s">
        <v>1263</v>
      </c>
      <c r="G122" s="81">
        <f>+G126</f>
        <v>12835</v>
      </c>
      <c r="H122" s="80" t="e">
        <f>+H125</f>
        <v>#REF!</v>
      </c>
      <c r="I122" s="144">
        <f>+I125</f>
        <v>-250000</v>
      </c>
      <c r="J122" s="144">
        <f>+J125</f>
        <v>-250000</v>
      </c>
    </row>
    <row r="123" spans="1:10" x14ac:dyDescent="0.25">
      <c r="A123" s="78"/>
      <c r="B123" s="72"/>
      <c r="C123" s="72"/>
      <c r="D123" s="72"/>
      <c r="E123" s="72"/>
      <c r="F123" s="73" t="s">
        <v>58</v>
      </c>
      <c r="G123" s="72"/>
      <c r="H123" s="79"/>
      <c r="I123" s="119"/>
      <c r="J123" s="119"/>
    </row>
    <row r="124" spans="1:10" ht="38.25" customHeight="1" x14ac:dyDescent="0.25">
      <c r="A124" s="78"/>
      <c r="B124" s="72"/>
      <c r="C124" s="72"/>
      <c r="D124" s="72"/>
      <c r="E124" s="73"/>
      <c r="F124" s="73" t="s">
        <v>1264</v>
      </c>
      <c r="G124" s="77">
        <f>+G125</f>
        <v>12835</v>
      </c>
      <c r="H124" s="76" t="e">
        <f>+H125</f>
        <v>#REF!</v>
      </c>
      <c r="I124" s="76">
        <f>+I125</f>
        <v>-250000</v>
      </c>
      <c r="J124" s="76">
        <f>+J125</f>
        <v>-250000</v>
      </c>
    </row>
    <row r="125" spans="1:10" x14ac:dyDescent="0.25">
      <c r="A125" s="78"/>
      <c r="B125" s="72"/>
      <c r="C125" s="72"/>
      <c r="D125" s="72">
        <v>1098</v>
      </c>
      <c r="E125" s="72"/>
      <c r="F125" s="73" t="s">
        <v>1263</v>
      </c>
      <c r="G125" s="77">
        <f>+G126</f>
        <v>12835</v>
      </c>
      <c r="H125" s="76" t="e">
        <f>+H126+#REF!</f>
        <v>#REF!</v>
      </c>
      <c r="I125" s="76">
        <f>+I126+I176+I148</f>
        <v>-250000</v>
      </c>
      <c r="J125" s="76">
        <f>+J126+J176+J148</f>
        <v>-250000</v>
      </c>
    </row>
    <row r="126" spans="1:10" ht="67.5" x14ac:dyDescent="0.25">
      <c r="A126" s="78"/>
      <c r="B126" s="72"/>
      <c r="C126" s="72"/>
      <c r="D126" s="72"/>
      <c r="E126" s="73">
        <v>12002</v>
      </c>
      <c r="F126" s="73" t="s">
        <v>1265</v>
      </c>
      <c r="G126" s="77">
        <f>+G128</f>
        <v>12835</v>
      </c>
      <c r="H126" s="76" t="e">
        <f>+H128</f>
        <v>#REF!</v>
      </c>
      <c r="I126" s="118">
        <f>+I128</f>
        <v>-250000</v>
      </c>
      <c r="J126" s="118">
        <f>+J128</f>
        <v>-250000</v>
      </c>
    </row>
    <row r="127" spans="1:10" x14ac:dyDescent="0.25">
      <c r="A127" s="78"/>
      <c r="B127" s="72"/>
      <c r="C127" s="72"/>
      <c r="D127" s="72"/>
      <c r="E127" s="73"/>
      <c r="F127" s="73" t="s">
        <v>48</v>
      </c>
      <c r="G127" s="77"/>
      <c r="H127" s="76"/>
      <c r="I127" s="118"/>
      <c r="J127" s="118"/>
    </row>
    <row r="128" spans="1:10" x14ac:dyDescent="0.25">
      <c r="A128" s="78"/>
      <c r="B128" s="72"/>
      <c r="C128" s="72"/>
      <c r="D128" s="72"/>
      <c r="E128" s="73"/>
      <c r="F128" s="73" t="s">
        <v>47</v>
      </c>
      <c r="G128" s="77">
        <f>+G129</f>
        <v>12835</v>
      </c>
      <c r="H128" s="76" t="e">
        <f>H130</f>
        <v>#REF!</v>
      </c>
      <c r="I128" s="118">
        <f>I130</f>
        <v>-250000</v>
      </c>
      <c r="J128" s="118">
        <f>J130</f>
        <v>-250000</v>
      </c>
    </row>
    <row r="129" spans="1:10" ht="40.5" x14ac:dyDescent="0.25">
      <c r="A129" s="78"/>
      <c r="B129" s="72"/>
      <c r="C129" s="72"/>
      <c r="D129" s="72"/>
      <c r="E129" s="73"/>
      <c r="F129" s="73" t="s">
        <v>46</v>
      </c>
      <c r="G129" s="77">
        <v>12835</v>
      </c>
      <c r="H129" s="76"/>
      <c r="I129" s="118"/>
      <c r="J129" s="118"/>
    </row>
    <row r="130" spans="1:10" x14ac:dyDescent="0.25">
      <c r="A130" s="75"/>
      <c r="B130" s="74"/>
      <c r="C130" s="74"/>
      <c r="D130" s="74"/>
      <c r="E130" s="73"/>
      <c r="F130" s="73" t="s">
        <v>56</v>
      </c>
      <c r="G130" s="72"/>
      <c r="H130" s="71" t="e">
        <f>H131</f>
        <v>#REF!</v>
      </c>
      <c r="I130" s="118">
        <f>I131</f>
        <v>-250000</v>
      </c>
      <c r="J130" s="118">
        <f>J131</f>
        <v>-250000</v>
      </c>
    </row>
    <row r="131" spans="1:10" x14ac:dyDescent="0.25">
      <c r="A131" s="75"/>
      <c r="B131" s="74"/>
      <c r="C131" s="74"/>
      <c r="D131" s="74"/>
      <c r="E131" s="73"/>
      <c r="F131" s="73" t="s">
        <v>55</v>
      </c>
      <c r="G131" s="72"/>
      <c r="H131" s="71" t="e">
        <f>H132</f>
        <v>#REF!</v>
      </c>
      <c r="I131" s="118">
        <f>I132+I146</f>
        <v>-250000</v>
      </c>
      <c r="J131" s="118">
        <f>J132+J146</f>
        <v>-250000</v>
      </c>
    </row>
    <row r="132" spans="1:10" x14ac:dyDescent="0.25">
      <c r="A132" s="75"/>
      <c r="B132" s="74"/>
      <c r="C132" s="74"/>
      <c r="D132" s="74"/>
      <c r="E132" s="73"/>
      <c r="F132" s="73" t="s">
        <v>1266</v>
      </c>
      <c r="G132" s="72"/>
      <c r="H132" s="71" t="e">
        <f>#REF!</f>
        <v>#REF!</v>
      </c>
      <c r="I132" s="118">
        <f>+I133</f>
        <v>-250000</v>
      </c>
      <c r="J132" s="118">
        <f>+J133</f>
        <v>-250000</v>
      </c>
    </row>
    <row r="133" spans="1:10" ht="27" x14ac:dyDescent="0.25">
      <c r="A133" s="75"/>
      <c r="B133" s="74"/>
      <c r="C133" s="74"/>
      <c r="D133" s="74"/>
      <c r="E133" s="73"/>
      <c r="F133" s="73" t="s">
        <v>1267</v>
      </c>
      <c r="G133" s="72"/>
      <c r="H133" s="71" t="e">
        <f>#REF!</f>
        <v>#REF!</v>
      </c>
      <c r="I133" s="118">
        <f>SUM(I134)</f>
        <v>-250000</v>
      </c>
      <c r="J133" s="118">
        <f>SUM(J134)</f>
        <v>-250000</v>
      </c>
    </row>
    <row r="134" spans="1:10" ht="27.75" thickBot="1" x14ac:dyDescent="0.3">
      <c r="A134" s="70"/>
      <c r="B134" s="69"/>
      <c r="C134" s="69"/>
      <c r="D134" s="69"/>
      <c r="E134" s="68"/>
      <c r="F134" s="142" t="s">
        <v>1268</v>
      </c>
      <c r="G134" s="67"/>
      <c r="H134" s="66">
        <v>0</v>
      </c>
      <c r="I134" s="118">
        <v>-250000</v>
      </c>
      <c r="J134" s="118">
        <v>-250000</v>
      </c>
    </row>
  </sheetData>
  <mergeCells count="16">
    <mergeCell ref="I1:J1"/>
    <mergeCell ref="F2:J2"/>
    <mergeCell ref="F3:J3"/>
    <mergeCell ref="D5:F5"/>
    <mergeCell ref="D4:F4"/>
    <mergeCell ref="A6:J6"/>
    <mergeCell ref="A8:H8"/>
    <mergeCell ref="A9:C10"/>
    <mergeCell ref="I7:J7"/>
    <mergeCell ref="I10:I11"/>
    <mergeCell ref="J10:J11"/>
    <mergeCell ref="G9:J9"/>
    <mergeCell ref="D9:E10"/>
    <mergeCell ref="G10:G11"/>
    <mergeCell ref="H10:H11"/>
    <mergeCell ref="F9:F11"/>
  </mergeCells>
  <pageMargins left="0.41" right="0" top="0.37" bottom="0.4" header="0" footer="0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workbookViewId="0">
      <selection activeCell="E101" sqref="E101"/>
    </sheetView>
  </sheetViews>
  <sheetFormatPr defaultColWidth="9.140625" defaultRowHeight="13.5" x14ac:dyDescent="0.25"/>
  <cols>
    <col min="1" max="1" width="24" style="30" customWidth="1"/>
    <col min="2" max="2" width="57" style="30" customWidth="1"/>
    <col min="3" max="3" width="12.28515625" style="30" hidden="1" customWidth="1"/>
    <col min="4" max="4" width="17" style="30" hidden="1" customWidth="1"/>
    <col min="5" max="5" width="13.85546875" style="30" customWidth="1"/>
    <col min="6" max="6" width="14.28515625" style="30" customWidth="1"/>
    <col min="7" max="7" width="9.140625" style="30"/>
    <col min="8" max="8" width="49.85546875" style="30" customWidth="1"/>
    <col min="9" max="16384" width="9.140625" style="30"/>
  </cols>
  <sheetData>
    <row r="1" spans="1:6" ht="23.25" customHeight="1" x14ac:dyDescent="0.25">
      <c r="F1" s="63" t="s">
        <v>1365</v>
      </c>
    </row>
    <row r="2" spans="1:6" x14ac:dyDescent="0.25">
      <c r="B2" s="249" t="s">
        <v>19</v>
      </c>
      <c r="C2" s="249"/>
      <c r="D2" s="249"/>
      <c r="E2" s="249"/>
      <c r="F2" s="249"/>
    </row>
    <row r="3" spans="1:6" x14ac:dyDescent="0.25">
      <c r="B3" s="249" t="s">
        <v>18</v>
      </c>
      <c r="C3" s="249"/>
      <c r="D3" s="249"/>
      <c r="E3" s="249"/>
      <c r="F3" s="249"/>
    </row>
    <row r="4" spans="1:6" hidden="1" x14ac:dyDescent="0.25"/>
    <row r="6" spans="1:6" ht="57" customHeight="1" x14ac:dyDescent="0.25">
      <c r="A6" s="245" t="s">
        <v>115</v>
      </c>
      <c r="B6" s="245"/>
      <c r="C6" s="245"/>
      <c r="D6" s="245"/>
      <c r="E6" s="245"/>
      <c r="F6" s="245"/>
    </row>
    <row r="7" spans="1:6" ht="33.75" customHeight="1" x14ac:dyDescent="0.25">
      <c r="A7" s="245" t="s">
        <v>116</v>
      </c>
      <c r="B7" s="245"/>
      <c r="C7" s="245"/>
      <c r="D7" s="245"/>
      <c r="E7" s="245"/>
      <c r="F7" s="245"/>
    </row>
    <row r="8" spans="1:6" ht="19.5" customHeight="1" x14ac:dyDescent="0.25">
      <c r="A8" s="62" t="s">
        <v>44</v>
      </c>
      <c r="B8" s="62" t="s">
        <v>43</v>
      </c>
    </row>
    <row r="9" spans="1:6" ht="18" customHeight="1" x14ac:dyDescent="0.25">
      <c r="A9" s="61">
        <v>1139</v>
      </c>
      <c r="B9" s="60" t="s">
        <v>109</v>
      </c>
    </row>
    <row r="10" spans="1:6" x14ac:dyDescent="0.25">
      <c r="A10" s="58"/>
    </row>
    <row r="11" spans="1:6" ht="13.5" customHeight="1" x14ac:dyDescent="0.25">
      <c r="A11" s="59" t="s">
        <v>41</v>
      </c>
    </row>
    <row r="12" spans="1:6" ht="9.6" customHeight="1" thickBot="1" x14ac:dyDescent="0.3">
      <c r="A12" s="58"/>
    </row>
    <row r="13" spans="1:6" ht="85.5" customHeight="1" x14ac:dyDescent="0.25">
      <c r="A13" s="56" t="s">
        <v>37</v>
      </c>
      <c r="B13" s="55">
        <v>1139</v>
      </c>
      <c r="C13" s="246" t="s">
        <v>35</v>
      </c>
      <c r="D13" s="247"/>
      <c r="E13" s="247"/>
      <c r="F13" s="248"/>
    </row>
    <row r="14" spans="1:6" ht="27" x14ac:dyDescent="0.25">
      <c r="A14" s="48" t="s">
        <v>34</v>
      </c>
      <c r="B14" s="54" t="s">
        <v>40</v>
      </c>
      <c r="C14" s="53" t="s">
        <v>33</v>
      </c>
      <c r="D14" s="52" t="s">
        <v>32</v>
      </c>
      <c r="E14" s="52" t="s">
        <v>31</v>
      </c>
      <c r="F14" s="51" t="s">
        <v>30</v>
      </c>
    </row>
    <row r="15" spans="1:6" ht="27" x14ac:dyDescent="0.25">
      <c r="A15" s="48" t="s">
        <v>29</v>
      </c>
      <c r="B15" s="50" t="s">
        <v>107</v>
      </c>
      <c r="C15" s="45"/>
      <c r="D15" s="45"/>
      <c r="E15" s="45"/>
      <c r="F15" s="44"/>
    </row>
    <row r="16" spans="1:6" ht="60" customHeight="1" x14ac:dyDescent="0.25">
      <c r="A16" s="48" t="s">
        <v>28</v>
      </c>
      <c r="B16" s="49" t="s">
        <v>110</v>
      </c>
      <c r="C16" s="45"/>
      <c r="D16" s="45"/>
      <c r="E16" s="45"/>
      <c r="F16" s="44"/>
    </row>
    <row r="17" spans="1:6" ht="21.75" customHeight="1" x14ac:dyDescent="0.25">
      <c r="A17" s="48" t="s">
        <v>27</v>
      </c>
      <c r="B17" s="46" t="s">
        <v>119</v>
      </c>
      <c r="C17" s="45"/>
      <c r="D17" s="45"/>
      <c r="E17" s="45"/>
      <c r="F17" s="44"/>
    </row>
    <row r="18" spans="1:6" ht="40.5" x14ac:dyDescent="0.25">
      <c r="A18" s="47" t="s">
        <v>26</v>
      </c>
      <c r="B18" s="46" t="s">
        <v>113</v>
      </c>
      <c r="C18" s="45"/>
      <c r="D18" s="45"/>
      <c r="E18" s="45"/>
      <c r="F18" s="44"/>
    </row>
    <row r="19" spans="1:6" ht="16.899999999999999" customHeight="1" x14ac:dyDescent="0.25">
      <c r="A19" s="43" t="s">
        <v>24</v>
      </c>
      <c r="B19" s="42"/>
      <c r="C19" s="41"/>
      <c r="D19" s="41"/>
      <c r="E19" s="41"/>
      <c r="F19" s="40"/>
    </row>
    <row r="20" spans="1:6" ht="15" customHeight="1" x14ac:dyDescent="0.25">
      <c r="A20" s="39" t="s">
        <v>23</v>
      </c>
      <c r="B20" s="38"/>
      <c r="C20" s="37" t="s">
        <v>22</v>
      </c>
      <c r="D20" s="37" t="s">
        <v>22</v>
      </c>
      <c r="E20" s="37" t="s">
        <v>22</v>
      </c>
      <c r="F20" s="36" t="s">
        <v>22</v>
      </c>
    </row>
    <row r="21" spans="1:6" ht="17.25" customHeight="1" thickBot="1" x14ac:dyDescent="0.3">
      <c r="A21" s="35" t="s">
        <v>21</v>
      </c>
      <c r="B21" s="34"/>
      <c r="C21" s="34" t="s">
        <v>20</v>
      </c>
      <c r="D21" s="57">
        <f>'2'!H36</f>
        <v>0</v>
      </c>
      <c r="E21" s="120">
        <f>+'2'!I22</f>
        <v>-6766795.7440700009</v>
      </c>
      <c r="F21" s="120">
        <f>+'2'!J22</f>
        <v>-6766795.7440700009</v>
      </c>
    </row>
    <row r="22" spans="1:6" ht="14.25" thickBot="1" x14ac:dyDescent="0.3">
      <c r="A22" s="58"/>
    </row>
    <row r="23" spans="1:6" ht="85.5" customHeight="1" x14ac:dyDescent="0.25">
      <c r="A23" s="56" t="s">
        <v>37</v>
      </c>
      <c r="B23" s="55">
        <v>1139</v>
      </c>
      <c r="C23" s="246" t="s">
        <v>35</v>
      </c>
      <c r="D23" s="247"/>
      <c r="E23" s="247"/>
      <c r="F23" s="248"/>
    </row>
    <row r="24" spans="1:6" ht="27" x14ac:dyDescent="0.25">
      <c r="A24" s="48" t="s">
        <v>34</v>
      </c>
      <c r="B24" s="54" t="s">
        <v>40</v>
      </c>
      <c r="C24" s="53" t="s">
        <v>33</v>
      </c>
      <c r="D24" s="52" t="s">
        <v>32</v>
      </c>
      <c r="E24" s="52" t="s">
        <v>31</v>
      </c>
      <c r="F24" s="51" t="s">
        <v>30</v>
      </c>
    </row>
    <row r="25" spans="1:6" ht="27" x14ac:dyDescent="0.25">
      <c r="A25" s="48" t="s">
        <v>29</v>
      </c>
      <c r="B25" s="50" t="s">
        <v>107</v>
      </c>
      <c r="C25" s="45"/>
      <c r="D25" s="45"/>
      <c r="E25" s="45"/>
      <c r="F25" s="44"/>
    </row>
    <row r="26" spans="1:6" ht="59.25" customHeight="1" x14ac:dyDescent="0.25">
      <c r="A26" s="48" t="s">
        <v>28</v>
      </c>
      <c r="B26" s="49" t="s">
        <v>110</v>
      </c>
      <c r="C26" s="45"/>
      <c r="D26" s="45"/>
      <c r="E26" s="45"/>
      <c r="F26" s="44"/>
    </row>
    <row r="27" spans="1:6" ht="21.75" customHeight="1" x14ac:dyDescent="0.25">
      <c r="A27" s="48" t="s">
        <v>27</v>
      </c>
      <c r="B27" s="46" t="s">
        <v>119</v>
      </c>
      <c r="C27" s="45"/>
      <c r="D27" s="45"/>
      <c r="E27" s="45"/>
      <c r="F27" s="44"/>
    </row>
    <row r="28" spans="1:6" ht="40.5" x14ac:dyDescent="0.25">
      <c r="A28" s="47" t="s">
        <v>26</v>
      </c>
      <c r="B28" s="46" t="s">
        <v>113</v>
      </c>
      <c r="C28" s="45"/>
      <c r="D28" s="45"/>
      <c r="E28" s="45"/>
      <c r="F28" s="44"/>
    </row>
    <row r="29" spans="1:6" ht="16.899999999999999" customHeight="1" x14ac:dyDescent="0.25">
      <c r="A29" s="43" t="s">
        <v>24</v>
      </c>
      <c r="B29" s="42"/>
      <c r="C29" s="41"/>
      <c r="D29" s="41"/>
      <c r="E29" s="41"/>
      <c r="F29" s="40"/>
    </row>
    <row r="30" spans="1:6" ht="15" customHeight="1" x14ac:dyDescent="0.25">
      <c r="A30" s="39" t="s">
        <v>23</v>
      </c>
      <c r="B30" s="38"/>
      <c r="C30" s="37" t="s">
        <v>22</v>
      </c>
      <c r="D30" s="37" t="s">
        <v>22</v>
      </c>
      <c r="E30" s="37" t="s">
        <v>22</v>
      </c>
      <c r="F30" s="36" t="s">
        <v>22</v>
      </c>
    </row>
    <row r="31" spans="1:6" ht="17.25" customHeight="1" thickBot="1" x14ac:dyDescent="0.3">
      <c r="A31" s="35" t="s">
        <v>21</v>
      </c>
      <c r="B31" s="34"/>
      <c r="C31" s="34" t="s">
        <v>20</v>
      </c>
      <c r="D31" s="57" t="e">
        <f>'2'!H45</f>
        <v>#REF!</v>
      </c>
      <c r="E31" s="120">
        <f>+'2'!I30</f>
        <v>6766795.7440699991</v>
      </c>
      <c r="F31" s="120">
        <f>+'2'!J30</f>
        <v>6766795.7440699991</v>
      </c>
    </row>
    <row r="32" spans="1:6" ht="17.25" customHeight="1" x14ac:dyDescent="0.25">
      <c r="A32" s="32"/>
      <c r="B32" s="32"/>
      <c r="C32" s="32"/>
      <c r="D32" s="31"/>
      <c r="E32" s="129"/>
      <c r="F32" s="129"/>
    </row>
    <row r="33" spans="1:6" ht="56.25" customHeight="1" x14ac:dyDescent="0.25">
      <c r="A33" s="245" t="s">
        <v>104</v>
      </c>
      <c r="B33" s="245"/>
      <c r="C33" s="245"/>
      <c r="D33" s="245"/>
      <c r="E33" s="245"/>
      <c r="F33" s="245"/>
    </row>
    <row r="34" spans="1:6" ht="17.25" x14ac:dyDescent="0.25">
      <c r="A34" s="245" t="s">
        <v>45</v>
      </c>
      <c r="B34" s="245"/>
      <c r="C34" s="245"/>
      <c r="D34" s="245"/>
      <c r="E34" s="245"/>
      <c r="F34" s="245"/>
    </row>
    <row r="36" spans="1:6" ht="19.5" customHeight="1" x14ac:dyDescent="0.25">
      <c r="A36" s="62" t="s">
        <v>44</v>
      </c>
      <c r="B36" s="62" t="s">
        <v>43</v>
      </c>
    </row>
    <row r="37" spans="1:6" ht="18" customHeight="1" x14ac:dyDescent="0.25">
      <c r="A37" s="61" t="s">
        <v>36</v>
      </c>
      <c r="B37" s="60" t="s">
        <v>42</v>
      </c>
    </row>
    <row r="38" spans="1:6" x14ac:dyDescent="0.25">
      <c r="A38" s="58"/>
    </row>
    <row r="39" spans="1:6" ht="13.5" customHeight="1" x14ac:dyDescent="0.25">
      <c r="A39" s="59" t="s">
        <v>41</v>
      </c>
    </row>
    <row r="40" spans="1:6" ht="9.6" customHeight="1" thickBot="1" x14ac:dyDescent="0.3">
      <c r="A40" s="58"/>
    </row>
    <row r="41" spans="1:6" ht="85.5" customHeight="1" x14ac:dyDescent="0.25">
      <c r="A41" s="56" t="s">
        <v>37</v>
      </c>
      <c r="B41" s="55" t="s">
        <v>36</v>
      </c>
      <c r="C41" s="246" t="s">
        <v>35</v>
      </c>
      <c r="D41" s="247"/>
      <c r="E41" s="247"/>
      <c r="F41" s="248"/>
    </row>
    <row r="42" spans="1:6" ht="27" x14ac:dyDescent="0.25">
      <c r="A42" s="48" t="s">
        <v>34</v>
      </c>
      <c r="B42" s="54" t="s">
        <v>40</v>
      </c>
      <c r="C42" s="53" t="s">
        <v>33</v>
      </c>
      <c r="D42" s="52" t="s">
        <v>32</v>
      </c>
      <c r="E42" s="52" t="s">
        <v>31</v>
      </c>
      <c r="F42" s="51" t="s">
        <v>30</v>
      </c>
    </row>
    <row r="43" spans="1:6" ht="27" x14ac:dyDescent="0.25">
      <c r="A43" s="48" t="s">
        <v>29</v>
      </c>
      <c r="B43" s="50" t="s">
        <v>39</v>
      </c>
      <c r="C43" s="45"/>
      <c r="D43" s="45"/>
      <c r="E43" s="45"/>
      <c r="F43" s="44"/>
    </row>
    <row r="44" spans="1:6" ht="21" customHeight="1" x14ac:dyDescent="0.25">
      <c r="A44" s="48" t="s">
        <v>28</v>
      </c>
      <c r="B44" s="49" t="s">
        <v>38</v>
      </c>
      <c r="C44" s="45"/>
      <c r="D44" s="45"/>
      <c r="E44" s="45"/>
      <c r="F44" s="44"/>
    </row>
    <row r="45" spans="1:6" ht="21.75" customHeight="1" x14ac:dyDescent="0.25">
      <c r="A45" s="48" t="s">
        <v>27</v>
      </c>
      <c r="B45" s="46" t="s">
        <v>119</v>
      </c>
      <c r="C45" s="45"/>
      <c r="D45" s="45"/>
      <c r="E45" s="45"/>
      <c r="F45" s="44"/>
    </row>
    <row r="46" spans="1:6" ht="40.5" x14ac:dyDescent="0.25">
      <c r="A46" s="47" t="s">
        <v>26</v>
      </c>
      <c r="B46" s="46" t="s">
        <v>25</v>
      </c>
      <c r="C46" s="45"/>
      <c r="D46" s="45"/>
      <c r="E46" s="45"/>
      <c r="F46" s="44"/>
    </row>
    <row r="47" spans="1:6" ht="16.899999999999999" customHeight="1" x14ac:dyDescent="0.25">
      <c r="A47" s="43" t="s">
        <v>24</v>
      </c>
      <c r="B47" s="42"/>
      <c r="C47" s="41"/>
      <c r="D47" s="41"/>
      <c r="E47" s="41"/>
      <c r="F47" s="40"/>
    </row>
    <row r="48" spans="1:6" ht="15" customHeight="1" x14ac:dyDescent="0.25">
      <c r="A48" s="39" t="s">
        <v>23</v>
      </c>
      <c r="B48" s="38"/>
      <c r="C48" s="37" t="s">
        <v>22</v>
      </c>
      <c r="D48" s="37" t="s">
        <v>22</v>
      </c>
      <c r="E48" s="37" t="s">
        <v>22</v>
      </c>
      <c r="F48" s="36" t="s">
        <v>22</v>
      </c>
    </row>
    <row r="49" spans="1:6" ht="17.25" customHeight="1" thickBot="1" x14ac:dyDescent="0.3">
      <c r="A49" s="35" t="s">
        <v>21</v>
      </c>
      <c r="B49" s="34"/>
      <c r="C49" s="34" t="s">
        <v>20</v>
      </c>
      <c r="D49" s="57">
        <f>'2'!H62</f>
        <v>0</v>
      </c>
      <c r="E49" s="120">
        <f>+'2'!I46</f>
        <v>-3991167.3928700006</v>
      </c>
      <c r="F49" s="121">
        <f>+'2'!J46</f>
        <v>-3991167.3928700006</v>
      </c>
    </row>
    <row r="50" spans="1:6" ht="14.25" thickBot="1" x14ac:dyDescent="0.3"/>
    <row r="51" spans="1:6" ht="84.75" customHeight="1" x14ac:dyDescent="0.25">
      <c r="A51" s="56" t="s">
        <v>37</v>
      </c>
      <c r="B51" s="55" t="s">
        <v>36</v>
      </c>
      <c r="C51" s="242" t="s">
        <v>35</v>
      </c>
      <c r="D51" s="243"/>
      <c r="E51" s="243"/>
      <c r="F51" s="244"/>
    </row>
    <row r="52" spans="1:6" ht="20.45" customHeight="1" x14ac:dyDescent="0.25">
      <c r="A52" s="48" t="s">
        <v>34</v>
      </c>
      <c r="B52" s="54">
        <v>31001</v>
      </c>
      <c r="C52" s="53" t="s">
        <v>33</v>
      </c>
      <c r="D52" s="52" t="s">
        <v>32</v>
      </c>
      <c r="E52" s="52" t="s">
        <v>31</v>
      </c>
      <c r="F52" s="51" t="s">
        <v>30</v>
      </c>
    </row>
    <row r="53" spans="1:6" ht="32.25" customHeight="1" x14ac:dyDescent="0.25">
      <c r="A53" s="48" t="s">
        <v>29</v>
      </c>
      <c r="B53" s="50" t="s">
        <v>1253</v>
      </c>
      <c r="C53" s="45"/>
      <c r="D53" s="45"/>
      <c r="E53" s="45"/>
      <c r="F53" s="44"/>
    </row>
    <row r="54" spans="1:6" ht="36" customHeight="1" x14ac:dyDescent="0.25">
      <c r="A54" s="48" t="s">
        <v>28</v>
      </c>
      <c r="B54" s="49" t="s">
        <v>1348</v>
      </c>
      <c r="C54" s="45"/>
      <c r="D54" s="45"/>
      <c r="E54" s="45"/>
      <c r="F54" s="44"/>
    </row>
    <row r="55" spans="1:6" ht="37.5" customHeight="1" x14ac:dyDescent="0.25">
      <c r="A55" s="48" t="s">
        <v>27</v>
      </c>
      <c r="B55" s="46" t="s">
        <v>1349</v>
      </c>
      <c r="C55" s="45"/>
      <c r="D55" s="45"/>
      <c r="E55" s="45"/>
      <c r="F55" s="44"/>
    </row>
    <row r="56" spans="1:6" ht="41.45" customHeight="1" x14ac:dyDescent="0.25">
      <c r="A56" s="47" t="s">
        <v>26</v>
      </c>
      <c r="B56" s="46" t="s">
        <v>25</v>
      </c>
      <c r="C56" s="45"/>
      <c r="D56" s="45"/>
      <c r="E56" s="45"/>
      <c r="F56" s="44"/>
    </row>
    <row r="57" spans="1:6" ht="16.149999999999999" customHeight="1" x14ac:dyDescent="0.25">
      <c r="A57" s="43" t="s">
        <v>24</v>
      </c>
      <c r="B57" s="42"/>
      <c r="C57" s="41"/>
      <c r="D57" s="41"/>
      <c r="E57" s="41"/>
      <c r="F57" s="40"/>
    </row>
    <row r="58" spans="1:6" ht="15" customHeight="1" x14ac:dyDescent="0.25">
      <c r="A58" s="39" t="s">
        <v>23</v>
      </c>
      <c r="B58" s="38"/>
      <c r="C58" s="37" t="s">
        <v>22</v>
      </c>
      <c r="D58" s="37" t="s">
        <v>22</v>
      </c>
      <c r="E58" s="37" t="s">
        <v>22</v>
      </c>
      <c r="F58" s="36" t="s">
        <v>22</v>
      </c>
    </row>
    <row r="59" spans="1:6" ht="17.25" customHeight="1" thickBot="1" x14ac:dyDescent="0.3">
      <c r="A59" s="35" t="s">
        <v>21</v>
      </c>
      <c r="B59" s="34"/>
      <c r="C59" s="34" t="s">
        <v>20</v>
      </c>
      <c r="D59" s="33">
        <f>+'[1]3'!H64</f>
        <v>0</v>
      </c>
      <c r="E59" s="161">
        <f>+'2'!I76</f>
        <v>-2525628.3511999999</v>
      </c>
      <c r="F59" s="161">
        <f>+'2'!J76</f>
        <v>-2525628.3511999999</v>
      </c>
    </row>
    <row r="60" spans="1:6" ht="14.25" thickBot="1" x14ac:dyDescent="0.3"/>
    <row r="61" spans="1:6" ht="84.75" customHeight="1" x14ac:dyDescent="0.25">
      <c r="A61" s="56" t="s">
        <v>37</v>
      </c>
      <c r="B61" s="55" t="s">
        <v>36</v>
      </c>
      <c r="C61" s="242" t="s">
        <v>35</v>
      </c>
      <c r="D61" s="243"/>
      <c r="E61" s="243"/>
      <c r="F61" s="244"/>
    </row>
    <row r="62" spans="1:6" ht="20.45" customHeight="1" x14ac:dyDescent="0.25">
      <c r="A62" s="48" t="s">
        <v>34</v>
      </c>
      <c r="B62" s="54" t="s">
        <v>40</v>
      </c>
      <c r="C62" s="53" t="s">
        <v>33</v>
      </c>
      <c r="D62" s="52" t="s">
        <v>32</v>
      </c>
      <c r="E62" s="52" t="s">
        <v>31</v>
      </c>
      <c r="F62" s="51" t="s">
        <v>30</v>
      </c>
    </row>
    <row r="63" spans="1:6" ht="20.45" customHeight="1" x14ac:dyDescent="0.25">
      <c r="A63" s="48" t="s">
        <v>29</v>
      </c>
      <c r="B63" s="50" t="s">
        <v>39</v>
      </c>
      <c r="C63" s="45"/>
      <c r="D63" s="45"/>
      <c r="E63" s="45"/>
      <c r="F63" s="44"/>
    </row>
    <row r="64" spans="1:6" ht="36" customHeight="1" x14ac:dyDescent="0.25">
      <c r="A64" s="48" t="s">
        <v>28</v>
      </c>
      <c r="B64" s="49" t="s">
        <v>38</v>
      </c>
      <c r="C64" s="45"/>
      <c r="D64" s="45"/>
      <c r="E64" s="45"/>
      <c r="F64" s="44"/>
    </row>
    <row r="65" spans="1:6" ht="45" customHeight="1" x14ac:dyDescent="0.25">
      <c r="A65" s="48" t="s">
        <v>27</v>
      </c>
      <c r="B65" s="46" t="s">
        <v>119</v>
      </c>
      <c r="C65" s="45"/>
      <c r="D65" s="45"/>
      <c r="E65" s="45"/>
      <c r="F65" s="44"/>
    </row>
    <row r="66" spans="1:6" ht="41.45" customHeight="1" x14ac:dyDescent="0.25">
      <c r="A66" s="47" t="s">
        <v>26</v>
      </c>
      <c r="B66" s="46" t="s">
        <v>25</v>
      </c>
      <c r="C66" s="45"/>
      <c r="D66" s="45"/>
      <c r="E66" s="45"/>
      <c r="F66" s="44"/>
    </row>
    <row r="67" spans="1:6" ht="16.149999999999999" customHeight="1" x14ac:dyDescent="0.25">
      <c r="A67" s="43" t="s">
        <v>24</v>
      </c>
      <c r="B67" s="42"/>
      <c r="C67" s="41"/>
      <c r="D67" s="41"/>
      <c r="E67" s="41"/>
      <c r="F67" s="40"/>
    </row>
    <row r="68" spans="1:6" ht="15" customHeight="1" x14ac:dyDescent="0.25">
      <c r="A68" s="39" t="s">
        <v>23</v>
      </c>
      <c r="B68" s="38"/>
      <c r="C68" s="37" t="s">
        <v>22</v>
      </c>
      <c r="D68" s="37" t="s">
        <v>22</v>
      </c>
      <c r="E68" s="37" t="s">
        <v>22</v>
      </c>
      <c r="F68" s="36" t="s">
        <v>22</v>
      </c>
    </row>
    <row r="69" spans="1:6" ht="17.25" customHeight="1" thickBot="1" x14ac:dyDescent="0.3">
      <c r="A69" s="35" t="s">
        <v>21</v>
      </c>
      <c r="B69" s="34"/>
      <c r="C69" s="34" t="s">
        <v>20</v>
      </c>
      <c r="D69" s="33" t="e">
        <f>+'2'!#REF!</f>
        <v>#REF!</v>
      </c>
      <c r="E69" s="33">
        <f>+'2'!I87</f>
        <v>4241167.3928699996</v>
      </c>
      <c r="F69" s="33">
        <f>+'2'!J87</f>
        <v>4241167.3928699996</v>
      </c>
    </row>
    <row r="70" spans="1:6" ht="14.25" thickBot="1" x14ac:dyDescent="0.3"/>
    <row r="71" spans="1:6" ht="84.75" customHeight="1" x14ac:dyDescent="0.25">
      <c r="A71" s="56" t="s">
        <v>37</v>
      </c>
      <c r="B71" s="55" t="s">
        <v>36</v>
      </c>
      <c r="C71" s="242" t="s">
        <v>35</v>
      </c>
      <c r="D71" s="243"/>
      <c r="E71" s="243"/>
      <c r="F71" s="244"/>
    </row>
    <row r="72" spans="1:6" ht="20.45" customHeight="1" x14ac:dyDescent="0.25">
      <c r="A72" s="48" t="s">
        <v>34</v>
      </c>
      <c r="B72" s="54">
        <v>31001</v>
      </c>
      <c r="C72" s="53" t="s">
        <v>33</v>
      </c>
      <c r="D72" s="52" t="s">
        <v>32</v>
      </c>
      <c r="E72" s="52" t="s">
        <v>31</v>
      </c>
      <c r="F72" s="51" t="s">
        <v>30</v>
      </c>
    </row>
    <row r="73" spans="1:6" ht="32.25" customHeight="1" x14ac:dyDescent="0.25">
      <c r="A73" s="48" t="s">
        <v>29</v>
      </c>
      <c r="B73" s="50" t="s">
        <v>1253</v>
      </c>
      <c r="C73" s="45"/>
      <c r="D73" s="45"/>
      <c r="E73" s="45"/>
      <c r="F73" s="44"/>
    </row>
    <row r="74" spans="1:6" ht="36" customHeight="1" x14ac:dyDescent="0.25">
      <c r="A74" s="48" t="s">
        <v>28</v>
      </c>
      <c r="B74" s="49" t="s">
        <v>1348</v>
      </c>
      <c r="C74" s="45"/>
      <c r="D74" s="45"/>
      <c r="E74" s="45"/>
      <c r="F74" s="44"/>
    </row>
    <row r="75" spans="1:6" ht="37.5" customHeight="1" x14ac:dyDescent="0.25">
      <c r="A75" s="48" t="s">
        <v>27</v>
      </c>
      <c r="B75" s="46" t="s">
        <v>1349</v>
      </c>
      <c r="C75" s="45"/>
      <c r="D75" s="45"/>
      <c r="E75" s="45"/>
      <c r="F75" s="44"/>
    </row>
    <row r="76" spans="1:6" ht="41.45" customHeight="1" x14ac:dyDescent="0.25">
      <c r="A76" s="47" t="s">
        <v>26</v>
      </c>
      <c r="B76" s="46" t="s">
        <v>25</v>
      </c>
      <c r="C76" s="45"/>
      <c r="D76" s="45"/>
      <c r="E76" s="45"/>
      <c r="F76" s="44"/>
    </row>
    <row r="77" spans="1:6" ht="16.149999999999999" customHeight="1" x14ac:dyDescent="0.25">
      <c r="A77" s="43" t="s">
        <v>24</v>
      </c>
      <c r="B77" s="42"/>
      <c r="C77" s="41"/>
      <c r="D77" s="41"/>
      <c r="E77" s="41"/>
      <c r="F77" s="40"/>
    </row>
    <row r="78" spans="1:6" ht="15" customHeight="1" x14ac:dyDescent="0.25">
      <c r="A78" s="39" t="s">
        <v>23</v>
      </c>
      <c r="B78" s="38"/>
      <c r="C78" s="37" t="s">
        <v>22</v>
      </c>
      <c r="D78" s="37" t="s">
        <v>22</v>
      </c>
      <c r="E78" s="37" t="s">
        <v>22</v>
      </c>
      <c r="F78" s="36" t="s">
        <v>22</v>
      </c>
    </row>
    <row r="79" spans="1:6" ht="17.25" customHeight="1" thickBot="1" x14ac:dyDescent="0.3">
      <c r="A79" s="35" t="s">
        <v>21</v>
      </c>
      <c r="B79" s="34"/>
      <c r="C79" s="34" t="s">
        <v>20</v>
      </c>
      <c r="D79" s="33">
        <f>+'[1]3'!H84</f>
        <v>0</v>
      </c>
      <c r="E79" s="121">
        <f>+'2'!I104</f>
        <v>2525628.3511999999</v>
      </c>
      <c r="F79" s="121">
        <f>+'2'!J104</f>
        <v>2525628.3511999999</v>
      </c>
    </row>
    <row r="80" spans="1:6" ht="17.25" customHeight="1" x14ac:dyDescent="0.25">
      <c r="A80" s="32"/>
      <c r="B80" s="32"/>
      <c r="C80" s="32"/>
      <c r="D80" s="31"/>
      <c r="E80" s="31"/>
      <c r="F80" s="31"/>
    </row>
    <row r="81" spans="1:6" ht="56.25" customHeight="1" x14ac:dyDescent="0.25">
      <c r="A81" s="245" t="s">
        <v>1350</v>
      </c>
      <c r="B81" s="245"/>
      <c r="C81" s="245"/>
      <c r="D81" s="245"/>
      <c r="E81" s="245"/>
      <c r="F81" s="245"/>
    </row>
    <row r="82" spans="1:6" ht="17.25" x14ac:dyDescent="0.25">
      <c r="A82" s="245" t="s">
        <v>45</v>
      </c>
      <c r="B82" s="245"/>
      <c r="C82" s="245"/>
      <c r="D82" s="245"/>
      <c r="E82" s="245"/>
      <c r="F82" s="245"/>
    </row>
    <row r="84" spans="1:6" ht="19.5" customHeight="1" x14ac:dyDescent="0.25">
      <c r="A84" s="62" t="s">
        <v>44</v>
      </c>
      <c r="B84" s="62" t="s">
        <v>43</v>
      </c>
    </row>
    <row r="85" spans="1:6" ht="18" customHeight="1" x14ac:dyDescent="0.25">
      <c r="A85" s="61">
        <v>1098</v>
      </c>
      <c r="B85" s="60" t="s">
        <v>1351</v>
      </c>
    </row>
    <row r="86" spans="1:6" x14ac:dyDescent="0.25">
      <c r="A86" s="58"/>
    </row>
    <row r="87" spans="1:6" ht="13.5" customHeight="1" x14ac:dyDescent="0.25">
      <c r="A87" s="59" t="s">
        <v>41</v>
      </c>
    </row>
    <row r="88" spans="1:6" ht="9.6" customHeight="1" thickBot="1" x14ac:dyDescent="0.3">
      <c r="A88" s="58"/>
    </row>
    <row r="89" spans="1:6" ht="85.5" customHeight="1" x14ac:dyDescent="0.25">
      <c r="A89" s="56" t="s">
        <v>37</v>
      </c>
      <c r="B89" s="55">
        <v>1098</v>
      </c>
      <c r="C89" s="246" t="s">
        <v>35</v>
      </c>
      <c r="D89" s="247"/>
      <c r="E89" s="247"/>
      <c r="F89" s="248"/>
    </row>
    <row r="90" spans="1:6" ht="27" x14ac:dyDescent="0.25">
      <c r="A90" s="48" t="s">
        <v>34</v>
      </c>
      <c r="B90" s="54">
        <v>12002</v>
      </c>
      <c r="C90" s="53" t="s">
        <v>33</v>
      </c>
      <c r="D90" s="52" t="s">
        <v>32</v>
      </c>
      <c r="E90" s="52" t="s">
        <v>31</v>
      </c>
      <c r="F90" s="51" t="s">
        <v>30</v>
      </c>
    </row>
    <row r="91" spans="1:6" ht="54" x14ac:dyDescent="0.25">
      <c r="A91" s="48" t="s">
        <v>29</v>
      </c>
      <c r="B91" s="50" t="s">
        <v>1344</v>
      </c>
      <c r="C91" s="45"/>
      <c r="D91" s="45"/>
      <c r="E91" s="45"/>
      <c r="F91" s="44"/>
    </row>
    <row r="92" spans="1:6" ht="63.75" customHeight="1" x14ac:dyDescent="0.25">
      <c r="A92" s="48" t="s">
        <v>28</v>
      </c>
      <c r="B92" s="49" t="s">
        <v>1345</v>
      </c>
      <c r="C92" s="45"/>
      <c r="D92" s="45"/>
      <c r="E92" s="45"/>
      <c r="F92" s="44"/>
    </row>
    <row r="93" spans="1:6" ht="21.75" customHeight="1" x14ac:dyDescent="0.25">
      <c r="A93" s="48" t="s">
        <v>27</v>
      </c>
      <c r="B93" s="46" t="s">
        <v>1352</v>
      </c>
      <c r="C93" s="45"/>
      <c r="D93" s="45"/>
      <c r="E93" s="45"/>
      <c r="F93" s="44"/>
    </row>
    <row r="94" spans="1:6" ht="66" x14ac:dyDescent="0.25">
      <c r="A94" s="47" t="s">
        <v>1353</v>
      </c>
      <c r="B94" s="46" t="s">
        <v>1354</v>
      </c>
      <c r="C94" s="45"/>
      <c r="D94" s="45"/>
      <c r="E94" s="45"/>
      <c r="F94" s="44"/>
    </row>
    <row r="95" spans="1:6" ht="16.899999999999999" customHeight="1" x14ac:dyDescent="0.25">
      <c r="A95" s="43" t="s">
        <v>24</v>
      </c>
      <c r="B95" s="42"/>
      <c r="C95" s="41"/>
      <c r="D95" s="41"/>
      <c r="E95" s="41"/>
      <c r="F95" s="40"/>
    </row>
    <row r="96" spans="1:6" ht="27.75" customHeight="1" x14ac:dyDescent="0.25">
      <c r="A96" s="240" t="s">
        <v>1355</v>
      </c>
      <c r="B96" s="241"/>
      <c r="C96" s="41"/>
      <c r="D96" s="41"/>
      <c r="E96" s="164">
        <f>+E97+E102</f>
        <v>-29</v>
      </c>
      <c r="F96" s="164">
        <f>+F97+F102</f>
        <v>-31</v>
      </c>
    </row>
    <row r="97" spans="1:6" ht="16.899999999999999" customHeight="1" x14ac:dyDescent="0.25">
      <c r="A97" s="240" t="s">
        <v>1356</v>
      </c>
      <c r="B97" s="241"/>
      <c r="C97" s="41"/>
      <c r="D97" s="41"/>
      <c r="E97" s="164">
        <f>+E98+E100</f>
        <v>-29</v>
      </c>
      <c r="F97" s="164">
        <f>+F98+F100</f>
        <v>-31</v>
      </c>
    </row>
    <row r="98" spans="1:6" ht="16.899999999999999" customHeight="1" x14ac:dyDescent="0.25">
      <c r="A98" s="240" t="s">
        <v>1357</v>
      </c>
      <c r="B98" s="241"/>
      <c r="C98" s="41"/>
      <c r="D98" s="41"/>
      <c r="E98" s="164">
        <f>+E99</f>
        <v>-10</v>
      </c>
      <c r="F98" s="165">
        <f>+F99</f>
        <v>-12</v>
      </c>
    </row>
    <row r="99" spans="1:6" ht="27" customHeight="1" x14ac:dyDescent="0.25">
      <c r="A99" s="240" t="s">
        <v>1359</v>
      </c>
      <c r="B99" s="241"/>
      <c r="C99" s="41"/>
      <c r="D99" s="41"/>
      <c r="E99" s="164">
        <v>-10</v>
      </c>
      <c r="F99" s="165">
        <v>-12</v>
      </c>
    </row>
    <row r="100" spans="1:6" ht="16.899999999999999" customHeight="1" x14ac:dyDescent="0.25">
      <c r="A100" s="240" t="s">
        <v>1360</v>
      </c>
      <c r="B100" s="241"/>
      <c r="C100" s="41"/>
      <c r="D100" s="41"/>
      <c r="E100" s="164">
        <f>+E101</f>
        <v>-19</v>
      </c>
      <c r="F100" s="165">
        <f>+F101</f>
        <v>-19</v>
      </c>
    </row>
    <row r="101" spans="1:6" ht="28.5" customHeight="1" x14ac:dyDescent="0.25">
      <c r="A101" s="240" t="s">
        <v>1358</v>
      </c>
      <c r="B101" s="241"/>
      <c r="C101" s="41"/>
      <c r="D101" s="41"/>
      <c r="E101" s="164">
        <v>-19</v>
      </c>
      <c r="F101" s="165">
        <v>-19</v>
      </c>
    </row>
    <row r="102" spans="1:6" ht="16.899999999999999" customHeight="1" x14ac:dyDescent="0.25">
      <c r="A102" s="240" t="s">
        <v>1361</v>
      </c>
      <c r="B102" s="241"/>
      <c r="C102" s="41"/>
      <c r="D102" s="41"/>
      <c r="E102" s="164"/>
      <c r="F102" s="165"/>
    </row>
    <row r="103" spans="1:6" ht="33.75" customHeight="1" x14ac:dyDescent="0.25">
      <c r="A103" s="240" t="s">
        <v>1362</v>
      </c>
      <c r="B103" s="241"/>
      <c r="C103" s="41"/>
      <c r="D103" s="41"/>
      <c r="E103" s="164">
        <v>-1.1000000000000001</v>
      </c>
      <c r="F103" s="165">
        <v>-2.2000000000000002</v>
      </c>
    </row>
    <row r="104" spans="1:6" ht="18" customHeight="1" x14ac:dyDescent="0.25">
      <c r="A104" s="240" t="s">
        <v>1363</v>
      </c>
      <c r="B104" s="241"/>
      <c r="C104" s="41"/>
      <c r="D104" s="41"/>
      <c r="E104" s="166"/>
      <c r="F104" s="167"/>
    </row>
    <row r="105" spans="1:6" ht="17.25" customHeight="1" thickBot="1" x14ac:dyDescent="0.3">
      <c r="A105" s="35" t="s">
        <v>21</v>
      </c>
      <c r="B105" s="34"/>
      <c r="C105" s="34" t="s">
        <v>20</v>
      </c>
      <c r="D105" s="57">
        <f>'2'!H110</f>
        <v>0</v>
      </c>
      <c r="E105" s="120">
        <f>+'2'!I134</f>
        <v>-250000</v>
      </c>
      <c r="F105" s="121">
        <f>+'2'!J134</f>
        <v>-250000</v>
      </c>
    </row>
    <row r="107" spans="1:6" ht="17.25" customHeight="1" x14ac:dyDescent="0.25">
      <c r="A107" s="32"/>
      <c r="B107" s="32"/>
      <c r="C107" s="32"/>
      <c r="D107" s="31"/>
      <c r="E107" s="31"/>
      <c r="F107" s="31"/>
    </row>
  </sheetData>
  <mergeCells count="24">
    <mergeCell ref="C61:F61"/>
    <mergeCell ref="B2:F2"/>
    <mergeCell ref="B3:F3"/>
    <mergeCell ref="A33:F33"/>
    <mergeCell ref="A34:F34"/>
    <mergeCell ref="C41:F41"/>
    <mergeCell ref="A6:F6"/>
    <mergeCell ref="A7:F7"/>
    <mergeCell ref="C13:F13"/>
    <mergeCell ref="C23:F23"/>
    <mergeCell ref="C51:F51"/>
    <mergeCell ref="C71:F71"/>
    <mergeCell ref="A81:F81"/>
    <mergeCell ref="A82:F82"/>
    <mergeCell ref="C89:F89"/>
    <mergeCell ref="A96:B96"/>
    <mergeCell ref="A104:B104"/>
    <mergeCell ref="A97:B97"/>
    <mergeCell ref="A98:B98"/>
    <mergeCell ref="A99:B99"/>
    <mergeCell ref="A100:B100"/>
    <mergeCell ref="A103:B103"/>
    <mergeCell ref="A101:B101"/>
    <mergeCell ref="A102:B102"/>
  </mergeCells>
  <pageMargins left="0.45" right="0.24" top="0.75" bottom="0.75" header="0.3" footer="0.3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7"/>
  <sheetViews>
    <sheetView showZeros="0" tabSelected="1" zoomScaleNormal="100" workbookViewId="0">
      <selection activeCell="R10" sqref="R10"/>
    </sheetView>
  </sheetViews>
  <sheetFormatPr defaultColWidth="9.140625" defaultRowHeight="16.5" outlineLevelCol="1" x14ac:dyDescent="0.25"/>
  <cols>
    <col min="1" max="1" width="15.42578125" style="4" customWidth="1" outlineLevel="1"/>
    <col min="2" max="2" width="31.28515625" style="4" customWidth="1" outlineLevel="1"/>
    <col min="3" max="3" width="8" style="8" bestFit="1" customWidth="1"/>
    <col min="4" max="4" width="11.140625" style="8" customWidth="1"/>
    <col min="5" max="5" width="17.5703125" style="23" customWidth="1"/>
    <col min="6" max="6" width="16" style="4" customWidth="1"/>
    <col min="7" max="7" width="17.7109375" style="4" customWidth="1"/>
    <col min="8" max="9" width="0" style="4" hidden="1" customWidth="1"/>
    <col min="10" max="10" width="18.85546875" style="4" hidden="1" customWidth="1"/>
    <col min="11" max="16384" width="9.140625" style="4"/>
  </cols>
  <sheetData>
    <row r="1" spans="1:10" ht="17.25" customHeight="1" x14ac:dyDescent="0.25">
      <c r="A1" s="6"/>
      <c r="B1" s="6"/>
      <c r="C1" s="6"/>
      <c r="D1" s="4"/>
      <c r="E1" s="20" t="s">
        <v>1366</v>
      </c>
      <c r="F1" s="7"/>
      <c r="G1" s="7"/>
    </row>
    <row r="2" spans="1:10" ht="17.25" customHeight="1" x14ac:dyDescent="0.25">
      <c r="A2" s="6"/>
      <c r="B2" s="6"/>
      <c r="C2" s="6"/>
      <c r="D2" s="4"/>
      <c r="E2" s="21" t="s">
        <v>14</v>
      </c>
      <c r="F2" s="7"/>
      <c r="G2" s="7"/>
    </row>
    <row r="3" spans="1:10" ht="15.6" customHeight="1" x14ac:dyDescent="0.25">
      <c r="A3" s="6"/>
      <c r="B3" s="6"/>
      <c r="C3" s="6"/>
      <c r="D3" s="4"/>
      <c r="E3" s="21" t="s">
        <v>0</v>
      </c>
      <c r="F3" s="7"/>
      <c r="G3" s="7"/>
    </row>
    <row r="4" spans="1:10" ht="17.25" x14ac:dyDescent="0.25">
      <c r="A4" s="6"/>
      <c r="B4" s="6"/>
      <c r="C4" s="6"/>
      <c r="D4" s="6"/>
      <c r="E4" s="22"/>
    </row>
    <row r="5" spans="1:10" ht="17.25" x14ac:dyDescent="0.25">
      <c r="A5" s="6"/>
      <c r="B5" s="6"/>
      <c r="C5" s="6"/>
      <c r="D5" s="6"/>
      <c r="E5" s="22"/>
    </row>
    <row r="6" spans="1:10" ht="61.5" customHeight="1" x14ac:dyDescent="0.25">
      <c r="A6" s="253" t="s">
        <v>1367</v>
      </c>
      <c r="B6" s="253"/>
      <c r="C6" s="253"/>
      <c r="D6" s="253"/>
      <c r="E6" s="253"/>
      <c r="F6" s="253"/>
      <c r="G6" s="253"/>
    </row>
    <row r="7" spans="1:10" x14ac:dyDescent="0.25">
      <c r="G7" s="9"/>
    </row>
    <row r="8" spans="1:10" s="8" customFormat="1" ht="73.5" customHeight="1" x14ac:dyDescent="0.25">
      <c r="A8" s="18" t="s">
        <v>1</v>
      </c>
      <c r="B8" s="254" t="s">
        <v>2</v>
      </c>
      <c r="C8" s="256" t="s">
        <v>3</v>
      </c>
      <c r="D8" s="256" t="s">
        <v>4</v>
      </c>
      <c r="E8" s="258" t="s">
        <v>5</v>
      </c>
      <c r="F8" s="259"/>
      <c r="G8" s="260"/>
    </row>
    <row r="9" spans="1:10" s="8" customFormat="1" ht="59.25" customHeight="1" x14ac:dyDescent="0.25">
      <c r="A9" s="19"/>
      <c r="B9" s="255"/>
      <c r="C9" s="257"/>
      <c r="D9" s="257"/>
      <c r="E9" s="27" t="s">
        <v>6</v>
      </c>
      <c r="F9" s="27" t="s">
        <v>7</v>
      </c>
      <c r="G9" s="10" t="s">
        <v>8</v>
      </c>
    </row>
    <row r="10" spans="1:10" s="8" customFormat="1" ht="24.6" customHeight="1" x14ac:dyDescent="0.25">
      <c r="A10" s="11"/>
      <c r="B10" s="250" t="s">
        <v>9</v>
      </c>
      <c r="C10" s="251"/>
      <c r="D10" s="251"/>
      <c r="E10" s="251"/>
      <c r="F10" s="252"/>
      <c r="G10" s="130">
        <f>(G11)</f>
        <v>-2646950.9298699964</v>
      </c>
    </row>
    <row r="11" spans="1:10" s="16" customFormat="1" ht="23.25" customHeight="1" x14ac:dyDescent="0.25">
      <c r="A11" s="11" t="s">
        <v>10</v>
      </c>
      <c r="B11" s="12" t="s">
        <v>15</v>
      </c>
      <c r="C11" s="13" t="s">
        <v>11</v>
      </c>
      <c r="D11" s="14"/>
      <c r="E11" s="24"/>
      <c r="F11" s="15"/>
      <c r="G11" s="177">
        <f>+G12+G721</f>
        <v>-2646950.9298699964</v>
      </c>
    </row>
    <row r="12" spans="1:10" s="8" customFormat="1" ht="27.75" customHeight="1" x14ac:dyDescent="0.25">
      <c r="A12" s="17" t="s">
        <v>12</v>
      </c>
      <c r="B12" s="250" t="s">
        <v>13</v>
      </c>
      <c r="C12" s="251"/>
      <c r="D12" s="251"/>
      <c r="E12" s="251"/>
      <c r="F12" s="252"/>
      <c r="G12" s="177">
        <f>SUM(G13:G720)</f>
        <v>-2709378.3858699966</v>
      </c>
    </row>
    <row r="13" spans="1:10" s="5" customFormat="1" x14ac:dyDescent="0.25">
      <c r="A13" s="1" t="s">
        <v>126</v>
      </c>
      <c r="B13" s="29" t="s">
        <v>127</v>
      </c>
      <c r="C13" s="2" t="s">
        <v>128</v>
      </c>
      <c r="D13" s="3" t="s">
        <v>129</v>
      </c>
      <c r="E13" s="26"/>
      <c r="F13" s="26"/>
      <c r="G13" s="130">
        <v>-399998.995</v>
      </c>
      <c r="H13" s="5">
        <v>4212</v>
      </c>
      <c r="J13" s="136">
        <f>SUM(G13:G14)</f>
        <v>-509998.995</v>
      </c>
    </row>
    <row r="14" spans="1:10" s="5" customFormat="1" x14ac:dyDescent="0.25">
      <c r="A14" s="1" t="s">
        <v>130</v>
      </c>
      <c r="B14" s="29" t="s">
        <v>131</v>
      </c>
      <c r="C14" s="2" t="s">
        <v>128</v>
      </c>
      <c r="D14" s="3" t="s">
        <v>129</v>
      </c>
      <c r="E14" s="130"/>
      <c r="F14" s="26"/>
      <c r="G14" s="130">
        <v>-110000</v>
      </c>
      <c r="H14" s="5">
        <v>4212</v>
      </c>
    </row>
    <row r="15" spans="1:10" s="5" customFormat="1" x14ac:dyDescent="0.25">
      <c r="A15" s="1" t="s">
        <v>132</v>
      </c>
      <c r="B15" s="29" t="s">
        <v>133</v>
      </c>
      <c r="C15" s="2" t="s">
        <v>128</v>
      </c>
      <c r="D15" s="3" t="s">
        <v>129</v>
      </c>
      <c r="E15" s="130"/>
      <c r="F15" s="130"/>
      <c r="G15" s="130">
        <v>-77776</v>
      </c>
      <c r="H15" s="5">
        <v>4213</v>
      </c>
    </row>
    <row r="16" spans="1:10" s="5" customFormat="1" ht="49.5" x14ac:dyDescent="0.25">
      <c r="A16" s="1" t="s">
        <v>134</v>
      </c>
      <c r="B16" s="29" t="s">
        <v>135</v>
      </c>
      <c r="C16" s="2" t="s">
        <v>128</v>
      </c>
      <c r="D16" s="3" t="s">
        <v>129</v>
      </c>
      <c r="E16" s="130"/>
      <c r="F16" s="130"/>
      <c r="G16" s="130">
        <v>-1855</v>
      </c>
      <c r="H16" s="5">
        <v>4216</v>
      </c>
    </row>
    <row r="17" spans="1:10" s="5" customFormat="1" ht="33" x14ac:dyDescent="0.25">
      <c r="A17" s="1" t="s">
        <v>136</v>
      </c>
      <c r="B17" s="29" t="s">
        <v>137</v>
      </c>
      <c r="C17" s="2" t="s">
        <v>138</v>
      </c>
      <c r="D17" s="3" t="s">
        <v>129</v>
      </c>
      <c r="E17" s="130"/>
      <c r="F17" s="130"/>
      <c r="G17" s="130">
        <v>-20000</v>
      </c>
      <c r="H17" s="5">
        <v>4222</v>
      </c>
    </row>
    <row r="18" spans="1:10" s="5" customFormat="1" ht="33" x14ac:dyDescent="0.25">
      <c r="A18" s="1" t="s">
        <v>139</v>
      </c>
      <c r="B18" s="29" t="s">
        <v>140</v>
      </c>
      <c r="C18" s="2" t="s">
        <v>141</v>
      </c>
      <c r="D18" s="3" t="s">
        <v>129</v>
      </c>
      <c r="E18" s="130"/>
      <c r="F18" s="130"/>
      <c r="G18" s="130">
        <v>-461.8218</v>
      </c>
      <c r="H18" s="5">
        <v>4234</v>
      </c>
      <c r="J18" s="136">
        <f>SUM(G18:G21)</f>
        <v>-7922.2717999999995</v>
      </c>
    </row>
    <row r="19" spans="1:10" s="5" customFormat="1" ht="49.5" x14ac:dyDescent="0.25">
      <c r="A19" s="1" t="s">
        <v>142</v>
      </c>
      <c r="B19" s="29" t="s">
        <v>143</v>
      </c>
      <c r="C19" s="2" t="s">
        <v>141</v>
      </c>
      <c r="D19" s="3" t="s">
        <v>144</v>
      </c>
      <c r="E19" s="130"/>
      <c r="F19" s="130"/>
      <c r="G19" s="130">
        <v>-5245.45</v>
      </c>
      <c r="H19" s="5">
        <v>4234</v>
      </c>
    </row>
    <row r="20" spans="1:10" s="5" customFormat="1" ht="49.5" x14ac:dyDescent="0.25">
      <c r="A20" s="1" t="s">
        <v>145</v>
      </c>
      <c r="B20" s="29" t="s">
        <v>143</v>
      </c>
      <c r="C20" s="2" t="s">
        <v>141</v>
      </c>
      <c r="D20" s="3" t="s">
        <v>144</v>
      </c>
      <c r="E20" s="130"/>
      <c r="F20" s="130"/>
      <c r="G20" s="130">
        <v>-55</v>
      </c>
      <c r="H20" s="5">
        <v>4234</v>
      </c>
    </row>
    <row r="21" spans="1:10" s="5" customFormat="1" ht="49.5" x14ac:dyDescent="0.25">
      <c r="A21" s="1" t="s">
        <v>146</v>
      </c>
      <c r="B21" s="29" t="s">
        <v>143</v>
      </c>
      <c r="C21" s="2" t="s">
        <v>141</v>
      </c>
      <c r="D21" s="3" t="s">
        <v>144</v>
      </c>
      <c r="E21" s="130"/>
      <c r="F21" s="130"/>
      <c r="G21" s="130">
        <v>-2160</v>
      </c>
      <c r="H21" s="5">
        <v>4234</v>
      </c>
    </row>
    <row r="22" spans="1:10" s="5" customFormat="1" x14ac:dyDescent="0.25">
      <c r="A22" s="1" t="s">
        <v>147</v>
      </c>
      <c r="B22" s="28" t="s">
        <v>148</v>
      </c>
      <c r="C22" s="2" t="s">
        <v>128</v>
      </c>
      <c r="D22" s="3" t="s">
        <v>144</v>
      </c>
      <c r="E22" s="130">
        <v>-50000</v>
      </c>
      <c r="F22" s="130">
        <v>-50</v>
      </c>
      <c r="G22" s="130">
        <v>-2500</v>
      </c>
      <c r="H22" s="5">
        <v>4237</v>
      </c>
      <c r="J22" s="136">
        <f>SUM(G22:G25)</f>
        <v>-40750</v>
      </c>
    </row>
    <row r="23" spans="1:10" s="5" customFormat="1" x14ac:dyDescent="0.25">
      <c r="A23" s="1" t="s">
        <v>149</v>
      </c>
      <c r="B23" s="29" t="s">
        <v>148</v>
      </c>
      <c r="C23" s="2" t="s">
        <v>128</v>
      </c>
      <c r="D23" s="3" t="s">
        <v>144</v>
      </c>
      <c r="E23" s="130">
        <v>-40000</v>
      </c>
      <c r="F23" s="130">
        <v>-50</v>
      </c>
      <c r="G23" s="130">
        <v>-2000</v>
      </c>
      <c r="H23" s="5">
        <v>4237</v>
      </c>
    </row>
    <row r="24" spans="1:10" s="5" customFormat="1" x14ac:dyDescent="0.25">
      <c r="A24" s="1" t="s">
        <v>150</v>
      </c>
      <c r="B24" s="29" t="s">
        <v>148</v>
      </c>
      <c r="C24" s="2" t="s">
        <v>128</v>
      </c>
      <c r="D24" s="3" t="s">
        <v>144</v>
      </c>
      <c r="E24" s="130">
        <v>-25000</v>
      </c>
      <c r="F24" s="130">
        <v>-250</v>
      </c>
      <c r="G24" s="130">
        <v>-6250</v>
      </c>
      <c r="H24" s="5">
        <v>4237</v>
      </c>
    </row>
    <row r="25" spans="1:10" s="5" customFormat="1" ht="49.5" x14ac:dyDescent="0.25">
      <c r="A25" s="1" t="s">
        <v>151</v>
      </c>
      <c r="B25" s="29" t="s">
        <v>152</v>
      </c>
      <c r="C25" s="2" t="s">
        <v>128</v>
      </c>
      <c r="D25" s="3" t="s">
        <v>129</v>
      </c>
      <c r="E25" s="130"/>
      <c r="F25" s="130"/>
      <c r="G25" s="130">
        <v>-30000</v>
      </c>
      <c r="H25" s="5">
        <v>4237</v>
      </c>
    </row>
    <row r="26" spans="1:10" s="5" customFormat="1" ht="33" x14ac:dyDescent="0.25">
      <c r="A26" s="1" t="s">
        <v>153</v>
      </c>
      <c r="B26" s="28" t="s">
        <v>154</v>
      </c>
      <c r="C26" s="2" t="s">
        <v>141</v>
      </c>
      <c r="D26" s="3" t="s">
        <v>129</v>
      </c>
      <c r="E26" s="130">
        <v>-10000000</v>
      </c>
      <c r="F26" s="130">
        <v>-1</v>
      </c>
      <c r="G26" s="130">
        <v>-10000</v>
      </c>
      <c r="H26" s="5">
        <v>4239</v>
      </c>
      <c r="J26" s="136">
        <f>SUM(G26:G112)</f>
        <v>-45912.810659999996</v>
      </c>
    </row>
    <row r="27" spans="1:10" s="5" customFormat="1" ht="49.5" x14ac:dyDescent="0.25">
      <c r="A27" s="1" t="s">
        <v>155</v>
      </c>
      <c r="B27" s="28" t="s">
        <v>143</v>
      </c>
      <c r="C27" s="2" t="s">
        <v>141</v>
      </c>
      <c r="D27" s="3" t="s">
        <v>144</v>
      </c>
      <c r="E27" s="130"/>
      <c r="F27" s="130"/>
      <c r="G27" s="130">
        <v>-88.101749999999996</v>
      </c>
      <c r="H27" s="5">
        <v>4239</v>
      </c>
    </row>
    <row r="28" spans="1:10" s="5" customFormat="1" ht="49.5" x14ac:dyDescent="0.25">
      <c r="A28" s="1" t="s">
        <v>156</v>
      </c>
      <c r="B28" s="28" t="s">
        <v>143</v>
      </c>
      <c r="C28" s="2" t="s">
        <v>141</v>
      </c>
      <c r="D28" s="3" t="s">
        <v>144</v>
      </c>
      <c r="E28" s="130"/>
      <c r="F28" s="130"/>
      <c r="G28" s="130">
        <v>-43.575000000000003</v>
      </c>
      <c r="H28" s="5">
        <v>4239</v>
      </c>
    </row>
    <row r="29" spans="1:10" s="5" customFormat="1" ht="49.5" x14ac:dyDescent="0.25">
      <c r="A29" s="1" t="s">
        <v>157</v>
      </c>
      <c r="B29" s="28" t="s">
        <v>143</v>
      </c>
      <c r="C29" s="2" t="s">
        <v>141</v>
      </c>
      <c r="D29" s="3" t="s">
        <v>144</v>
      </c>
      <c r="E29" s="130"/>
      <c r="F29" s="130"/>
      <c r="G29" s="130">
        <v>-87.06</v>
      </c>
      <c r="H29" s="5">
        <v>4239</v>
      </c>
    </row>
    <row r="30" spans="1:10" s="5" customFormat="1" ht="49.5" x14ac:dyDescent="0.25">
      <c r="A30" s="1" t="s">
        <v>158</v>
      </c>
      <c r="B30" s="28" t="s">
        <v>143</v>
      </c>
      <c r="C30" s="2" t="s">
        <v>141</v>
      </c>
      <c r="D30" s="3" t="s">
        <v>144</v>
      </c>
      <c r="E30" s="130"/>
      <c r="F30" s="130"/>
      <c r="G30" s="130">
        <v>-60.686999999999998</v>
      </c>
      <c r="H30" s="5">
        <v>4239</v>
      </c>
    </row>
    <row r="31" spans="1:10" s="5" customFormat="1" ht="49.5" x14ac:dyDescent="0.25">
      <c r="A31" s="1" t="s">
        <v>159</v>
      </c>
      <c r="B31" s="28" t="s">
        <v>143</v>
      </c>
      <c r="C31" s="2" t="s">
        <v>141</v>
      </c>
      <c r="D31" s="3" t="s">
        <v>144</v>
      </c>
      <c r="E31" s="130"/>
      <c r="F31" s="130"/>
      <c r="G31" s="130">
        <v>-45.288249999999998</v>
      </c>
      <c r="H31" s="5">
        <v>4239</v>
      </c>
    </row>
    <row r="32" spans="1:10" s="5" customFormat="1" ht="49.5" x14ac:dyDescent="0.25">
      <c r="A32" s="1" t="s">
        <v>160</v>
      </c>
      <c r="B32" s="28" t="s">
        <v>143</v>
      </c>
      <c r="C32" s="2" t="s">
        <v>141</v>
      </c>
      <c r="D32" s="3" t="s">
        <v>144</v>
      </c>
      <c r="E32" s="130"/>
      <c r="F32" s="130"/>
      <c r="G32" s="130">
        <v>-60.606559999999995</v>
      </c>
      <c r="H32" s="5">
        <v>4239</v>
      </c>
    </row>
    <row r="33" spans="1:8" s="5" customFormat="1" ht="49.5" x14ac:dyDescent="0.25">
      <c r="A33" s="1" t="s">
        <v>161</v>
      </c>
      <c r="B33" s="28" t="s">
        <v>143</v>
      </c>
      <c r="C33" s="2" t="s">
        <v>141</v>
      </c>
      <c r="D33" s="3" t="s">
        <v>144</v>
      </c>
      <c r="E33" s="130"/>
      <c r="F33" s="130"/>
      <c r="G33" s="130">
        <v>-44.439300000000003</v>
      </c>
      <c r="H33" s="5">
        <v>4239</v>
      </c>
    </row>
    <row r="34" spans="1:8" s="5" customFormat="1" ht="49.5" x14ac:dyDescent="0.25">
      <c r="A34" s="1" t="s">
        <v>162</v>
      </c>
      <c r="B34" s="28" t="s">
        <v>143</v>
      </c>
      <c r="C34" s="2" t="s">
        <v>141</v>
      </c>
      <c r="D34" s="3" t="s">
        <v>144</v>
      </c>
      <c r="E34" s="130"/>
      <c r="F34" s="130"/>
      <c r="G34" s="130">
        <v>-52.127699999999997</v>
      </c>
      <c r="H34" s="5">
        <v>4239</v>
      </c>
    </row>
    <row r="35" spans="1:8" s="5" customFormat="1" ht="49.5" x14ac:dyDescent="0.25">
      <c r="A35" s="1" t="s">
        <v>163</v>
      </c>
      <c r="B35" s="28" t="s">
        <v>143</v>
      </c>
      <c r="C35" s="2" t="s">
        <v>141</v>
      </c>
      <c r="D35" s="3" t="s">
        <v>144</v>
      </c>
      <c r="E35" s="130"/>
      <c r="F35" s="130"/>
      <c r="G35" s="130">
        <v>-108.693</v>
      </c>
      <c r="H35" s="5">
        <v>4239</v>
      </c>
    </row>
    <row r="36" spans="1:8" s="5" customFormat="1" ht="49.5" x14ac:dyDescent="0.25">
      <c r="A36" s="1" t="s">
        <v>164</v>
      </c>
      <c r="B36" s="28" t="s">
        <v>143</v>
      </c>
      <c r="C36" s="2" t="s">
        <v>141</v>
      </c>
      <c r="D36" s="3" t="s">
        <v>144</v>
      </c>
      <c r="E36" s="130"/>
      <c r="F36" s="130"/>
      <c r="G36" s="130">
        <v>-154.14224999999999</v>
      </c>
      <c r="H36" s="5">
        <v>4239</v>
      </c>
    </row>
    <row r="37" spans="1:8" s="5" customFormat="1" ht="49.5" x14ac:dyDescent="0.25">
      <c r="A37" s="1" t="s">
        <v>165</v>
      </c>
      <c r="B37" s="28" t="s">
        <v>143</v>
      </c>
      <c r="C37" s="2" t="s">
        <v>141</v>
      </c>
      <c r="D37" s="3" t="s">
        <v>144</v>
      </c>
      <c r="E37" s="130"/>
      <c r="F37" s="130"/>
      <c r="G37" s="130">
        <v>-118.8</v>
      </c>
      <c r="H37" s="5">
        <v>4239</v>
      </c>
    </row>
    <row r="38" spans="1:8" s="5" customFormat="1" ht="49.5" x14ac:dyDescent="0.25">
      <c r="A38" s="1" t="s">
        <v>166</v>
      </c>
      <c r="B38" s="28" t="s">
        <v>143</v>
      </c>
      <c r="C38" s="2" t="s">
        <v>141</v>
      </c>
      <c r="D38" s="3" t="s">
        <v>144</v>
      </c>
      <c r="E38" s="130"/>
      <c r="F38" s="130"/>
      <c r="G38" s="130">
        <v>-151.19999999999999</v>
      </c>
      <c r="H38" s="5">
        <v>4239</v>
      </c>
    </row>
    <row r="39" spans="1:8" s="5" customFormat="1" ht="49.5" x14ac:dyDescent="0.25">
      <c r="A39" s="1" t="s">
        <v>167</v>
      </c>
      <c r="B39" s="28" t="s">
        <v>143</v>
      </c>
      <c r="C39" s="2" t="s">
        <v>141</v>
      </c>
      <c r="D39" s="3" t="s">
        <v>144</v>
      </c>
      <c r="E39" s="130"/>
      <c r="F39" s="130"/>
      <c r="G39" s="130">
        <v>-67.2</v>
      </c>
      <c r="H39" s="5">
        <v>4239</v>
      </c>
    </row>
    <row r="40" spans="1:8" s="5" customFormat="1" ht="49.5" x14ac:dyDescent="0.25">
      <c r="A40" s="1" t="s">
        <v>168</v>
      </c>
      <c r="B40" s="28" t="s">
        <v>143</v>
      </c>
      <c r="C40" s="2" t="s">
        <v>141</v>
      </c>
      <c r="D40" s="3" t="s">
        <v>144</v>
      </c>
      <c r="E40" s="130"/>
      <c r="F40" s="130"/>
      <c r="G40" s="130">
        <v>-62.25</v>
      </c>
      <c r="H40" s="5">
        <v>4239</v>
      </c>
    </row>
    <row r="41" spans="1:8" s="5" customFormat="1" ht="49.5" x14ac:dyDescent="0.25">
      <c r="A41" s="1" t="s">
        <v>169</v>
      </c>
      <c r="B41" s="28" t="s">
        <v>143</v>
      </c>
      <c r="C41" s="2" t="s">
        <v>141</v>
      </c>
      <c r="D41" s="3" t="s">
        <v>144</v>
      </c>
      <c r="E41" s="130"/>
      <c r="F41" s="130"/>
      <c r="G41" s="130">
        <v>-176.75</v>
      </c>
      <c r="H41" s="5">
        <v>4239</v>
      </c>
    </row>
    <row r="42" spans="1:8" s="5" customFormat="1" ht="49.5" x14ac:dyDescent="0.25">
      <c r="A42" s="1" t="s">
        <v>170</v>
      </c>
      <c r="B42" s="28" t="s">
        <v>143</v>
      </c>
      <c r="C42" s="2" t="s">
        <v>141</v>
      </c>
      <c r="D42" s="3" t="s">
        <v>144</v>
      </c>
      <c r="E42" s="130"/>
      <c r="F42" s="130"/>
      <c r="G42" s="130">
        <v>-732.75599999999997</v>
      </c>
      <c r="H42" s="5">
        <v>4239</v>
      </c>
    </row>
    <row r="43" spans="1:8" s="5" customFormat="1" ht="49.5" x14ac:dyDescent="0.25">
      <c r="A43" s="1" t="s">
        <v>171</v>
      </c>
      <c r="B43" s="28" t="s">
        <v>143</v>
      </c>
      <c r="C43" s="2" t="s">
        <v>141</v>
      </c>
      <c r="D43" s="3" t="s">
        <v>144</v>
      </c>
      <c r="E43" s="130"/>
      <c r="F43" s="130"/>
      <c r="G43" s="130">
        <v>-96.44</v>
      </c>
      <c r="H43" s="5">
        <v>4239</v>
      </c>
    </row>
    <row r="44" spans="1:8" s="5" customFormat="1" ht="49.5" x14ac:dyDescent="0.25">
      <c r="A44" s="1" t="s">
        <v>172</v>
      </c>
      <c r="B44" s="28" t="s">
        <v>143</v>
      </c>
      <c r="C44" s="2" t="s">
        <v>141</v>
      </c>
      <c r="D44" s="3" t="s">
        <v>144</v>
      </c>
      <c r="E44" s="130"/>
      <c r="F44" s="130"/>
      <c r="G44" s="130">
        <v>-106.5</v>
      </c>
      <c r="H44" s="5">
        <v>4239</v>
      </c>
    </row>
    <row r="45" spans="1:8" s="5" customFormat="1" ht="49.5" x14ac:dyDescent="0.25">
      <c r="A45" s="1" t="s">
        <v>173</v>
      </c>
      <c r="B45" s="28" t="s">
        <v>143</v>
      </c>
      <c r="C45" s="2" t="s">
        <v>141</v>
      </c>
      <c r="D45" s="3" t="s">
        <v>144</v>
      </c>
      <c r="E45" s="130"/>
      <c r="F45" s="130"/>
      <c r="G45" s="130">
        <v>-42.84</v>
      </c>
      <c r="H45" s="5">
        <v>4239</v>
      </c>
    </row>
    <row r="46" spans="1:8" s="5" customFormat="1" ht="49.5" x14ac:dyDescent="0.25">
      <c r="A46" s="1" t="s">
        <v>174</v>
      </c>
      <c r="B46" s="28" t="s">
        <v>143</v>
      </c>
      <c r="C46" s="2" t="s">
        <v>141</v>
      </c>
      <c r="D46" s="3" t="s">
        <v>144</v>
      </c>
      <c r="E46" s="130"/>
      <c r="F46" s="130"/>
      <c r="G46" s="130">
        <v>-62.884500000000003</v>
      </c>
      <c r="H46" s="5">
        <v>4239</v>
      </c>
    </row>
    <row r="47" spans="1:8" s="5" customFormat="1" ht="49.5" x14ac:dyDescent="0.25">
      <c r="A47" s="1" t="s">
        <v>175</v>
      </c>
      <c r="B47" s="28" t="s">
        <v>143</v>
      </c>
      <c r="C47" s="2" t="s">
        <v>141</v>
      </c>
      <c r="D47" s="3" t="s">
        <v>144</v>
      </c>
      <c r="E47" s="130"/>
      <c r="F47" s="130"/>
      <c r="G47" s="130">
        <v>-77.25</v>
      </c>
      <c r="H47" s="5">
        <v>4239</v>
      </c>
    </row>
    <row r="48" spans="1:8" s="5" customFormat="1" ht="49.5" x14ac:dyDescent="0.25">
      <c r="A48" s="1" t="s">
        <v>176</v>
      </c>
      <c r="B48" s="28" t="s">
        <v>143</v>
      </c>
      <c r="C48" s="2" t="s">
        <v>141</v>
      </c>
      <c r="D48" s="3" t="s">
        <v>144</v>
      </c>
      <c r="E48" s="130"/>
      <c r="F48" s="130"/>
      <c r="G48" s="130">
        <v>-43.244</v>
      </c>
      <c r="H48" s="5">
        <v>4239</v>
      </c>
    </row>
    <row r="49" spans="1:8" s="5" customFormat="1" ht="49.5" x14ac:dyDescent="0.25">
      <c r="A49" s="1" t="s">
        <v>177</v>
      </c>
      <c r="B49" s="28" t="s">
        <v>143</v>
      </c>
      <c r="C49" s="2" t="s">
        <v>141</v>
      </c>
      <c r="D49" s="3" t="s">
        <v>144</v>
      </c>
      <c r="E49" s="130"/>
      <c r="F49" s="130"/>
      <c r="G49" s="130">
        <v>-182.7</v>
      </c>
      <c r="H49" s="5">
        <v>4239</v>
      </c>
    </row>
    <row r="50" spans="1:8" s="5" customFormat="1" ht="49.5" x14ac:dyDescent="0.25">
      <c r="A50" s="1" t="s">
        <v>178</v>
      </c>
      <c r="B50" s="29" t="s">
        <v>143</v>
      </c>
      <c r="C50" s="2" t="s">
        <v>141</v>
      </c>
      <c r="D50" s="3" t="s">
        <v>144</v>
      </c>
      <c r="E50" s="130"/>
      <c r="F50" s="130"/>
      <c r="G50" s="130">
        <v>-59.85</v>
      </c>
      <c r="H50" s="5">
        <v>4239</v>
      </c>
    </row>
    <row r="51" spans="1:8" s="5" customFormat="1" ht="49.5" x14ac:dyDescent="0.25">
      <c r="A51" s="1" t="s">
        <v>179</v>
      </c>
      <c r="B51" s="29" t="s">
        <v>143</v>
      </c>
      <c r="C51" s="2" t="s">
        <v>141</v>
      </c>
      <c r="D51" s="3" t="s">
        <v>144</v>
      </c>
      <c r="E51" s="130"/>
      <c r="F51" s="130"/>
      <c r="G51" s="130">
        <v>-52.0182</v>
      </c>
      <c r="H51" s="5">
        <v>4239</v>
      </c>
    </row>
    <row r="52" spans="1:8" s="5" customFormat="1" ht="49.5" x14ac:dyDescent="0.25">
      <c r="A52" s="1" t="s">
        <v>180</v>
      </c>
      <c r="B52" s="29" t="s">
        <v>143</v>
      </c>
      <c r="C52" s="2" t="s">
        <v>141</v>
      </c>
      <c r="D52" s="3" t="s">
        <v>144</v>
      </c>
      <c r="E52" s="130"/>
      <c r="F52" s="130"/>
      <c r="G52" s="130">
        <v>-54.384</v>
      </c>
      <c r="H52" s="5">
        <v>4239</v>
      </c>
    </row>
    <row r="53" spans="1:8" s="5" customFormat="1" ht="49.5" x14ac:dyDescent="0.25">
      <c r="A53" s="1" t="s">
        <v>181</v>
      </c>
      <c r="B53" s="29" t="s">
        <v>143</v>
      </c>
      <c r="C53" s="2" t="s">
        <v>141</v>
      </c>
      <c r="D53" s="3" t="s">
        <v>144</v>
      </c>
      <c r="E53" s="130"/>
      <c r="F53" s="130"/>
      <c r="G53" s="130">
        <v>-42.652500000000003</v>
      </c>
      <c r="H53" s="5">
        <v>4239</v>
      </c>
    </row>
    <row r="54" spans="1:8" s="5" customFormat="1" ht="49.5" x14ac:dyDescent="0.25">
      <c r="A54" s="1" t="s">
        <v>182</v>
      </c>
      <c r="B54" s="29" t="s">
        <v>143</v>
      </c>
      <c r="C54" s="2" t="s">
        <v>141</v>
      </c>
      <c r="D54" s="3" t="s">
        <v>144</v>
      </c>
      <c r="E54" s="130"/>
      <c r="F54" s="130"/>
      <c r="G54" s="130">
        <v>-75.817350000000005</v>
      </c>
      <c r="H54" s="5">
        <v>4239</v>
      </c>
    </row>
    <row r="55" spans="1:8" s="5" customFormat="1" ht="49.5" x14ac:dyDescent="0.25">
      <c r="A55" s="1" t="s">
        <v>183</v>
      </c>
      <c r="B55" s="28" t="s">
        <v>143</v>
      </c>
      <c r="C55" s="2" t="s">
        <v>141</v>
      </c>
      <c r="D55" s="3" t="s">
        <v>144</v>
      </c>
      <c r="E55" s="130"/>
      <c r="F55" s="130"/>
      <c r="G55" s="130">
        <v>-84.539699999999996</v>
      </c>
      <c r="H55" s="5">
        <v>4239</v>
      </c>
    </row>
    <row r="56" spans="1:8" s="5" customFormat="1" ht="49.5" x14ac:dyDescent="0.25">
      <c r="A56" s="1" t="s">
        <v>184</v>
      </c>
      <c r="B56" s="28" t="s">
        <v>143</v>
      </c>
      <c r="C56" s="2" t="s">
        <v>141</v>
      </c>
      <c r="D56" s="3" t="s">
        <v>144</v>
      </c>
      <c r="E56" s="130"/>
      <c r="F56" s="130"/>
      <c r="G56" s="130">
        <v>-117.3625</v>
      </c>
      <c r="H56" s="5">
        <v>4239</v>
      </c>
    </row>
    <row r="57" spans="1:8" s="5" customFormat="1" ht="49.5" x14ac:dyDescent="0.25">
      <c r="A57" s="1" t="s">
        <v>185</v>
      </c>
      <c r="B57" s="28" t="s">
        <v>143</v>
      </c>
      <c r="C57" s="2" t="s">
        <v>141</v>
      </c>
      <c r="D57" s="3" t="s">
        <v>144</v>
      </c>
      <c r="E57" s="130"/>
      <c r="F57" s="130"/>
      <c r="G57" s="130">
        <v>-130.5</v>
      </c>
      <c r="H57" s="5">
        <v>4239</v>
      </c>
    </row>
    <row r="58" spans="1:8" s="5" customFormat="1" ht="49.5" x14ac:dyDescent="0.25">
      <c r="A58" s="1" t="s">
        <v>186</v>
      </c>
      <c r="B58" s="29" t="s">
        <v>143</v>
      </c>
      <c r="C58" s="2" t="s">
        <v>141</v>
      </c>
      <c r="D58" s="3" t="s">
        <v>144</v>
      </c>
      <c r="E58" s="130"/>
      <c r="F58" s="130"/>
      <c r="G58" s="130">
        <v>-122.5</v>
      </c>
      <c r="H58" s="5">
        <v>4239</v>
      </c>
    </row>
    <row r="59" spans="1:8" s="5" customFormat="1" ht="49.5" x14ac:dyDescent="0.25">
      <c r="A59" s="1" t="s">
        <v>187</v>
      </c>
      <c r="B59" s="29" t="s">
        <v>143</v>
      </c>
      <c r="C59" s="2" t="s">
        <v>141</v>
      </c>
      <c r="D59" s="3" t="s">
        <v>144</v>
      </c>
      <c r="E59" s="130"/>
      <c r="F59" s="130"/>
      <c r="G59" s="130">
        <v>-94.218000000000004</v>
      </c>
      <c r="H59" s="5">
        <v>4239</v>
      </c>
    </row>
    <row r="60" spans="1:8" s="5" customFormat="1" ht="49.5" x14ac:dyDescent="0.25">
      <c r="A60" s="1" t="s">
        <v>188</v>
      </c>
      <c r="B60" s="29" t="s">
        <v>143</v>
      </c>
      <c r="C60" s="2" t="s">
        <v>141</v>
      </c>
      <c r="D60" s="3" t="s">
        <v>144</v>
      </c>
      <c r="E60" s="130"/>
      <c r="F60" s="130"/>
      <c r="G60" s="130">
        <v>-85.33</v>
      </c>
      <c r="H60" s="5">
        <v>4239</v>
      </c>
    </row>
    <row r="61" spans="1:8" s="5" customFormat="1" ht="49.5" x14ac:dyDescent="0.25">
      <c r="A61" s="1" t="s">
        <v>189</v>
      </c>
      <c r="B61" s="29" t="s">
        <v>143</v>
      </c>
      <c r="C61" s="2" t="s">
        <v>141</v>
      </c>
      <c r="D61" s="3" t="s">
        <v>144</v>
      </c>
      <c r="E61" s="130"/>
      <c r="F61" s="130"/>
      <c r="G61" s="130">
        <v>-245.25</v>
      </c>
      <c r="H61" s="5">
        <v>4239</v>
      </c>
    </row>
    <row r="62" spans="1:8" s="5" customFormat="1" ht="49.5" x14ac:dyDescent="0.25">
      <c r="A62" s="1" t="s">
        <v>190</v>
      </c>
      <c r="B62" s="29" t="s">
        <v>143</v>
      </c>
      <c r="C62" s="2" t="s">
        <v>141</v>
      </c>
      <c r="D62" s="3" t="s">
        <v>144</v>
      </c>
      <c r="E62" s="130"/>
      <c r="F62" s="130"/>
      <c r="G62" s="130">
        <v>-208</v>
      </c>
      <c r="H62" s="5">
        <v>4239</v>
      </c>
    </row>
    <row r="63" spans="1:8" s="5" customFormat="1" ht="49.5" x14ac:dyDescent="0.25">
      <c r="A63" s="1" t="s">
        <v>191</v>
      </c>
      <c r="B63" s="29" t="s">
        <v>143</v>
      </c>
      <c r="C63" s="2" t="s">
        <v>141</v>
      </c>
      <c r="D63" s="3" t="s">
        <v>144</v>
      </c>
      <c r="E63" s="130"/>
      <c r="F63" s="130"/>
      <c r="G63" s="130">
        <v>-53.6</v>
      </c>
      <c r="H63" s="5">
        <v>4239</v>
      </c>
    </row>
    <row r="64" spans="1:8" s="5" customFormat="1" ht="49.5" x14ac:dyDescent="0.25">
      <c r="A64" s="1" t="s">
        <v>192</v>
      </c>
      <c r="B64" s="29" t="s">
        <v>143</v>
      </c>
      <c r="C64" s="2" t="s">
        <v>141</v>
      </c>
      <c r="D64" s="3" t="s">
        <v>144</v>
      </c>
      <c r="E64" s="130"/>
      <c r="F64" s="130"/>
      <c r="G64" s="130">
        <v>-95.1</v>
      </c>
      <c r="H64" s="5">
        <v>4239</v>
      </c>
    </row>
    <row r="65" spans="1:8" s="5" customFormat="1" ht="49.5" x14ac:dyDescent="0.25">
      <c r="A65" s="1" t="s">
        <v>193</v>
      </c>
      <c r="B65" s="29" t="s">
        <v>143</v>
      </c>
      <c r="C65" s="2" t="s">
        <v>141</v>
      </c>
      <c r="D65" s="3" t="s">
        <v>144</v>
      </c>
      <c r="E65" s="130"/>
      <c r="F65" s="130"/>
      <c r="G65" s="130">
        <v>-63</v>
      </c>
      <c r="H65" s="5">
        <v>4239</v>
      </c>
    </row>
    <row r="66" spans="1:8" s="5" customFormat="1" ht="49.5" x14ac:dyDescent="0.25">
      <c r="A66" s="1" t="s">
        <v>194</v>
      </c>
      <c r="B66" s="29" t="s">
        <v>143</v>
      </c>
      <c r="C66" s="2" t="s">
        <v>141</v>
      </c>
      <c r="D66" s="3" t="s">
        <v>144</v>
      </c>
      <c r="E66" s="130"/>
      <c r="F66" s="130"/>
      <c r="G66" s="130">
        <v>-61.138800000000003</v>
      </c>
      <c r="H66" s="5">
        <v>4239</v>
      </c>
    </row>
    <row r="67" spans="1:8" s="5" customFormat="1" ht="49.5" x14ac:dyDescent="0.25">
      <c r="A67" s="1" t="s">
        <v>195</v>
      </c>
      <c r="B67" s="29" t="s">
        <v>143</v>
      </c>
      <c r="C67" s="2" t="s">
        <v>141</v>
      </c>
      <c r="D67" s="3" t="s">
        <v>144</v>
      </c>
      <c r="E67" s="130"/>
      <c r="F67" s="130"/>
      <c r="G67" s="130">
        <v>-54.26</v>
      </c>
      <c r="H67" s="5">
        <v>4239</v>
      </c>
    </row>
    <row r="68" spans="1:8" s="5" customFormat="1" ht="49.5" x14ac:dyDescent="0.25">
      <c r="A68" s="1" t="s">
        <v>196</v>
      </c>
      <c r="B68" s="28" t="s">
        <v>143</v>
      </c>
      <c r="C68" s="2" t="s">
        <v>141</v>
      </c>
      <c r="D68" s="3" t="s">
        <v>144</v>
      </c>
      <c r="E68" s="130"/>
      <c r="F68" s="130"/>
      <c r="G68" s="130">
        <v>-65.111999999999995</v>
      </c>
      <c r="H68" s="5">
        <v>4239</v>
      </c>
    </row>
    <row r="69" spans="1:8" s="5" customFormat="1" ht="49.5" x14ac:dyDescent="0.25">
      <c r="A69" s="1" t="s">
        <v>197</v>
      </c>
      <c r="B69" s="28" t="s">
        <v>143</v>
      </c>
      <c r="C69" s="2" t="s">
        <v>141</v>
      </c>
      <c r="D69" s="3" t="s">
        <v>144</v>
      </c>
      <c r="E69" s="130"/>
      <c r="F69" s="130"/>
      <c r="G69" s="130">
        <v>-158.4</v>
      </c>
      <c r="H69" s="5">
        <v>4239</v>
      </c>
    </row>
    <row r="70" spans="1:8" s="5" customFormat="1" ht="49.5" x14ac:dyDescent="0.25">
      <c r="A70" s="1" t="s">
        <v>198</v>
      </c>
      <c r="B70" s="28" t="s">
        <v>143</v>
      </c>
      <c r="C70" s="2" t="s">
        <v>141</v>
      </c>
      <c r="D70" s="3" t="s">
        <v>144</v>
      </c>
      <c r="E70" s="130"/>
      <c r="F70" s="130"/>
      <c r="G70" s="130">
        <v>-81.06</v>
      </c>
      <c r="H70" s="5">
        <v>4239</v>
      </c>
    </row>
    <row r="71" spans="1:8" s="5" customFormat="1" ht="49.5" x14ac:dyDescent="0.25">
      <c r="A71" s="1" t="s">
        <v>199</v>
      </c>
      <c r="B71" s="28" t="s">
        <v>143</v>
      </c>
      <c r="C71" s="2" t="s">
        <v>141</v>
      </c>
      <c r="D71" s="3" t="s">
        <v>144</v>
      </c>
      <c r="E71" s="130"/>
      <c r="F71" s="130"/>
      <c r="G71" s="130">
        <v>-377.34750000000003</v>
      </c>
      <c r="H71" s="5">
        <v>4239</v>
      </c>
    </row>
    <row r="72" spans="1:8" s="5" customFormat="1" ht="49.5" x14ac:dyDescent="0.25">
      <c r="A72" s="1" t="s">
        <v>200</v>
      </c>
      <c r="B72" s="28" t="s">
        <v>143</v>
      </c>
      <c r="C72" s="2" t="s">
        <v>141</v>
      </c>
      <c r="D72" s="3" t="s">
        <v>144</v>
      </c>
      <c r="E72" s="130"/>
      <c r="F72" s="130"/>
      <c r="G72" s="130">
        <v>-85.5</v>
      </c>
      <c r="H72" s="5">
        <v>4239</v>
      </c>
    </row>
    <row r="73" spans="1:8" s="5" customFormat="1" ht="49.5" x14ac:dyDescent="0.25">
      <c r="A73" s="1" t="s">
        <v>201</v>
      </c>
      <c r="B73" s="28" t="s">
        <v>143</v>
      </c>
      <c r="C73" s="2" t="s">
        <v>141</v>
      </c>
      <c r="D73" s="3" t="s">
        <v>144</v>
      </c>
      <c r="E73" s="130"/>
      <c r="F73" s="130"/>
      <c r="G73" s="130">
        <v>-1017</v>
      </c>
      <c r="H73" s="5">
        <v>4239</v>
      </c>
    </row>
    <row r="74" spans="1:8" s="5" customFormat="1" ht="49.5" x14ac:dyDescent="0.25">
      <c r="A74" s="1" t="s">
        <v>202</v>
      </c>
      <c r="B74" s="28" t="s">
        <v>143</v>
      </c>
      <c r="C74" s="2" t="s">
        <v>141</v>
      </c>
      <c r="D74" s="3" t="s">
        <v>144</v>
      </c>
      <c r="E74" s="130"/>
      <c r="F74" s="130"/>
      <c r="G74" s="130">
        <v>-105</v>
      </c>
      <c r="H74" s="5">
        <v>4239</v>
      </c>
    </row>
    <row r="75" spans="1:8" s="5" customFormat="1" ht="49.5" x14ac:dyDescent="0.25">
      <c r="A75" s="1" t="s">
        <v>203</v>
      </c>
      <c r="B75" s="28" t="s">
        <v>143</v>
      </c>
      <c r="C75" s="2" t="s">
        <v>141</v>
      </c>
      <c r="D75" s="3" t="s">
        <v>144</v>
      </c>
      <c r="E75" s="130"/>
      <c r="F75" s="130"/>
      <c r="G75" s="130">
        <v>-88.605000000000004</v>
      </c>
      <c r="H75" s="5">
        <v>4239</v>
      </c>
    </row>
    <row r="76" spans="1:8" s="5" customFormat="1" ht="49.5" x14ac:dyDescent="0.25">
      <c r="A76" s="1" t="s">
        <v>204</v>
      </c>
      <c r="B76" s="28" t="s">
        <v>143</v>
      </c>
      <c r="C76" s="2" t="s">
        <v>141</v>
      </c>
      <c r="D76" s="3" t="s">
        <v>144</v>
      </c>
      <c r="E76" s="130"/>
      <c r="F76" s="130"/>
      <c r="G76" s="130">
        <v>-50.194199999999995</v>
      </c>
      <c r="H76" s="5">
        <v>4239</v>
      </c>
    </row>
    <row r="77" spans="1:8" s="5" customFormat="1" ht="49.5" x14ac:dyDescent="0.25">
      <c r="A77" s="1" t="s">
        <v>205</v>
      </c>
      <c r="B77" s="28" t="s">
        <v>143</v>
      </c>
      <c r="C77" s="2" t="s">
        <v>141</v>
      </c>
      <c r="D77" s="3" t="s">
        <v>144</v>
      </c>
      <c r="E77" s="130"/>
      <c r="F77" s="130"/>
      <c r="G77" s="130">
        <v>-45.54</v>
      </c>
      <c r="H77" s="5">
        <v>4239</v>
      </c>
    </row>
    <row r="78" spans="1:8" s="5" customFormat="1" ht="49.5" x14ac:dyDescent="0.25">
      <c r="A78" s="1" t="s">
        <v>206</v>
      </c>
      <c r="B78" s="28" t="s">
        <v>143</v>
      </c>
      <c r="C78" s="2" t="s">
        <v>141</v>
      </c>
      <c r="D78" s="3" t="s">
        <v>144</v>
      </c>
      <c r="E78" s="130"/>
      <c r="F78" s="130"/>
      <c r="G78" s="130">
        <v>-68.25</v>
      </c>
      <c r="H78" s="5">
        <v>4239</v>
      </c>
    </row>
    <row r="79" spans="1:8" s="5" customFormat="1" ht="49.5" x14ac:dyDescent="0.25">
      <c r="A79" s="1" t="s">
        <v>207</v>
      </c>
      <c r="B79" s="28" t="s">
        <v>143</v>
      </c>
      <c r="C79" s="2" t="s">
        <v>141</v>
      </c>
      <c r="D79" s="3" t="s">
        <v>144</v>
      </c>
      <c r="E79" s="130"/>
      <c r="F79" s="130"/>
      <c r="G79" s="130">
        <v>-648</v>
      </c>
      <c r="H79" s="5">
        <v>4239</v>
      </c>
    </row>
    <row r="80" spans="1:8" s="5" customFormat="1" ht="49.5" x14ac:dyDescent="0.25">
      <c r="A80" s="1" t="s">
        <v>208</v>
      </c>
      <c r="B80" s="28" t="s">
        <v>143</v>
      </c>
      <c r="C80" s="2" t="s">
        <v>141</v>
      </c>
      <c r="D80" s="3" t="s">
        <v>144</v>
      </c>
      <c r="E80" s="130"/>
      <c r="F80" s="130"/>
      <c r="G80" s="130">
        <v>-46.320399999999999</v>
      </c>
      <c r="H80" s="5">
        <v>4239</v>
      </c>
    </row>
    <row r="81" spans="1:8" s="5" customFormat="1" ht="49.5" x14ac:dyDescent="0.25">
      <c r="A81" s="1" t="s">
        <v>209</v>
      </c>
      <c r="B81" s="28" t="s">
        <v>143</v>
      </c>
      <c r="C81" s="2" t="s">
        <v>141</v>
      </c>
      <c r="D81" s="3" t="s">
        <v>144</v>
      </c>
      <c r="E81" s="130"/>
      <c r="F81" s="130"/>
      <c r="G81" s="130">
        <v>-252.94499999999999</v>
      </c>
      <c r="H81" s="5">
        <v>4239</v>
      </c>
    </row>
    <row r="82" spans="1:8" s="5" customFormat="1" ht="49.5" x14ac:dyDescent="0.25">
      <c r="A82" s="1" t="s">
        <v>210</v>
      </c>
      <c r="B82" s="28" t="s">
        <v>143</v>
      </c>
      <c r="C82" s="2" t="s">
        <v>141</v>
      </c>
      <c r="D82" s="3" t="s">
        <v>144</v>
      </c>
      <c r="E82" s="130"/>
      <c r="F82" s="130"/>
      <c r="G82" s="130">
        <v>-212.35499999999999</v>
      </c>
      <c r="H82" s="5">
        <v>4239</v>
      </c>
    </row>
    <row r="83" spans="1:8" s="5" customFormat="1" ht="49.5" x14ac:dyDescent="0.25">
      <c r="A83" s="1" t="s">
        <v>211</v>
      </c>
      <c r="B83" s="28" t="s">
        <v>143</v>
      </c>
      <c r="C83" s="2" t="s">
        <v>141</v>
      </c>
      <c r="D83" s="3" t="s">
        <v>144</v>
      </c>
      <c r="E83" s="130"/>
      <c r="F83" s="130"/>
      <c r="G83" s="130">
        <v>-105.63</v>
      </c>
      <c r="H83" s="5">
        <v>4239</v>
      </c>
    </row>
    <row r="84" spans="1:8" s="5" customFormat="1" ht="49.5" x14ac:dyDescent="0.25">
      <c r="A84" s="1" t="s">
        <v>212</v>
      </c>
      <c r="B84" s="28" t="s">
        <v>143</v>
      </c>
      <c r="C84" s="2" t="s">
        <v>141</v>
      </c>
      <c r="D84" s="3" t="s">
        <v>144</v>
      </c>
      <c r="E84" s="130"/>
      <c r="F84" s="130"/>
      <c r="G84" s="130">
        <v>-93.6</v>
      </c>
      <c r="H84" s="5">
        <v>4239</v>
      </c>
    </row>
    <row r="85" spans="1:8" s="5" customFormat="1" ht="49.5" x14ac:dyDescent="0.25">
      <c r="A85" s="1" t="s">
        <v>213</v>
      </c>
      <c r="B85" s="28" t="s">
        <v>143</v>
      </c>
      <c r="C85" s="2" t="s">
        <v>141</v>
      </c>
      <c r="D85" s="3" t="s">
        <v>144</v>
      </c>
      <c r="E85" s="130"/>
      <c r="F85" s="130"/>
      <c r="G85" s="130">
        <v>-186.09899999999999</v>
      </c>
      <c r="H85" s="5">
        <v>4239</v>
      </c>
    </row>
    <row r="86" spans="1:8" s="5" customFormat="1" ht="49.5" x14ac:dyDescent="0.25">
      <c r="A86" s="1" t="s">
        <v>214</v>
      </c>
      <c r="B86" s="28" t="s">
        <v>143</v>
      </c>
      <c r="C86" s="2" t="s">
        <v>141</v>
      </c>
      <c r="D86" s="3" t="s">
        <v>144</v>
      </c>
      <c r="E86" s="130"/>
      <c r="F86" s="130"/>
      <c r="G86" s="130">
        <v>-84.7</v>
      </c>
      <c r="H86" s="5">
        <v>4239</v>
      </c>
    </row>
    <row r="87" spans="1:8" s="5" customFormat="1" ht="49.5" x14ac:dyDescent="0.25">
      <c r="A87" s="1" t="s">
        <v>215</v>
      </c>
      <c r="B87" s="28" t="s">
        <v>143</v>
      </c>
      <c r="C87" s="2" t="s">
        <v>141</v>
      </c>
      <c r="D87" s="3" t="s">
        <v>144</v>
      </c>
      <c r="E87" s="130"/>
      <c r="F87" s="130"/>
      <c r="G87" s="130">
        <v>-75.5</v>
      </c>
      <c r="H87" s="5">
        <v>4239</v>
      </c>
    </row>
    <row r="88" spans="1:8" s="5" customFormat="1" ht="49.5" x14ac:dyDescent="0.25">
      <c r="A88" s="1" t="s">
        <v>216</v>
      </c>
      <c r="B88" s="28" t="s">
        <v>143</v>
      </c>
      <c r="C88" s="2" t="s">
        <v>141</v>
      </c>
      <c r="D88" s="3" t="s">
        <v>144</v>
      </c>
      <c r="E88" s="130"/>
      <c r="F88" s="130"/>
      <c r="G88" s="130">
        <v>-128.94749999999999</v>
      </c>
      <c r="H88" s="5">
        <v>4239</v>
      </c>
    </row>
    <row r="89" spans="1:8" s="5" customFormat="1" ht="49.5" x14ac:dyDescent="0.25">
      <c r="A89" s="1" t="s">
        <v>217</v>
      </c>
      <c r="B89" s="28" t="s">
        <v>143</v>
      </c>
      <c r="C89" s="2" t="s">
        <v>141</v>
      </c>
      <c r="D89" s="3" t="s">
        <v>144</v>
      </c>
      <c r="E89" s="130"/>
      <c r="F89" s="130"/>
      <c r="G89" s="130">
        <v>-118.5</v>
      </c>
      <c r="H89" s="5">
        <v>4239</v>
      </c>
    </row>
    <row r="90" spans="1:8" s="5" customFormat="1" ht="49.5" x14ac:dyDescent="0.25">
      <c r="A90" s="1" t="s">
        <v>218</v>
      </c>
      <c r="B90" s="28" t="s">
        <v>143</v>
      </c>
      <c r="C90" s="2" t="s">
        <v>141</v>
      </c>
      <c r="D90" s="3" t="s">
        <v>144</v>
      </c>
      <c r="E90" s="130"/>
      <c r="F90" s="130"/>
      <c r="G90" s="130">
        <v>-72.036000000000001</v>
      </c>
      <c r="H90" s="5">
        <v>4239</v>
      </c>
    </row>
    <row r="91" spans="1:8" s="5" customFormat="1" ht="49.5" x14ac:dyDescent="0.25">
      <c r="A91" s="1" t="s">
        <v>219</v>
      </c>
      <c r="B91" s="28" t="s">
        <v>143</v>
      </c>
      <c r="C91" s="2" t="s">
        <v>141</v>
      </c>
      <c r="D91" s="3" t="s">
        <v>144</v>
      </c>
      <c r="E91" s="130"/>
      <c r="F91" s="130"/>
      <c r="G91" s="130">
        <v>-144.6</v>
      </c>
      <c r="H91" s="5">
        <v>4239</v>
      </c>
    </row>
    <row r="92" spans="1:8" s="5" customFormat="1" ht="49.5" x14ac:dyDescent="0.25">
      <c r="A92" s="1" t="s">
        <v>220</v>
      </c>
      <c r="B92" s="28" t="s">
        <v>143</v>
      </c>
      <c r="C92" s="2" t="s">
        <v>141</v>
      </c>
      <c r="D92" s="3" t="s">
        <v>144</v>
      </c>
      <c r="E92" s="130"/>
      <c r="F92" s="130"/>
      <c r="G92" s="130">
        <v>-469.2</v>
      </c>
      <c r="H92" s="5">
        <v>4239</v>
      </c>
    </row>
    <row r="93" spans="1:8" s="5" customFormat="1" ht="49.5" x14ac:dyDescent="0.25">
      <c r="A93" s="1" t="s">
        <v>221</v>
      </c>
      <c r="B93" s="29" t="s">
        <v>143</v>
      </c>
      <c r="C93" s="2" t="s">
        <v>141</v>
      </c>
      <c r="D93" s="3" t="s">
        <v>144</v>
      </c>
      <c r="E93" s="130"/>
      <c r="F93" s="130"/>
      <c r="G93" s="130">
        <v>-57.9</v>
      </c>
      <c r="H93" s="5">
        <v>4239</v>
      </c>
    </row>
    <row r="94" spans="1:8" s="5" customFormat="1" ht="33" x14ac:dyDescent="0.25">
      <c r="A94" s="1" t="s">
        <v>121</v>
      </c>
      <c r="B94" s="29" t="s">
        <v>222</v>
      </c>
      <c r="C94" s="2" t="s">
        <v>141</v>
      </c>
      <c r="D94" s="3" t="s">
        <v>129</v>
      </c>
      <c r="E94" s="130"/>
      <c r="F94" s="130"/>
      <c r="G94" s="130">
        <v>-7652.2</v>
      </c>
      <c r="H94" s="5">
        <v>4239</v>
      </c>
    </row>
    <row r="95" spans="1:8" s="5" customFormat="1" ht="49.5" x14ac:dyDescent="0.25">
      <c r="A95" s="1" t="s">
        <v>223</v>
      </c>
      <c r="B95" s="29" t="s">
        <v>224</v>
      </c>
      <c r="C95" s="2" t="s">
        <v>141</v>
      </c>
      <c r="D95" s="3" t="s">
        <v>129</v>
      </c>
      <c r="E95" s="130">
        <v>-1674640</v>
      </c>
      <c r="F95" s="130">
        <v>-1</v>
      </c>
      <c r="G95" s="130">
        <v>-1674.64</v>
      </c>
      <c r="H95" s="5">
        <v>4239</v>
      </c>
    </row>
    <row r="96" spans="1:8" s="5" customFormat="1" ht="49.5" x14ac:dyDescent="0.25">
      <c r="A96" s="1" t="s">
        <v>225</v>
      </c>
      <c r="B96" s="29" t="s">
        <v>224</v>
      </c>
      <c r="C96" s="2" t="s">
        <v>141</v>
      </c>
      <c r="D96" s="3" t="s">
        <v>129</v>
      </c>
      <c r="E96" s="130"/>
      <c r="F96" s="130"/>
      <c r="G96" s="130">
        <v>-850</v>
      </c>
      <c r="H96" s="5">
        <v>4239</v>
      </c>
    </row>
    <row r="97" spans="1:8" s="5" customFormat="1" ht="49.5" x14ac:dyDescent="0.25">
      <c r="A97" s="1" t="s">
        <v>226</v>
      </c>
      <c r="B97" s="29" t="s">
        <v>224</v>
      </c>
      <c r="C97" s="2" t="s">
        <v>141</v>
      </c>
      <c r="D97" s="3" t="s">
        <v>129</v>
      </c>
      <c r="E97" s="130"/>
      <c r="F97" s="130"/>
      <c r="G97" s="130">
        <v>-601</v>
      </c>
      <c r="H97" s="5">
        <v>4239</v>
      </c>
    </row>
    <row r="98" spans="1:8" s="5" customFormat="1" x14ac:dyDescent="0.25">
      <c r="A98" s="1" t="s">
        <v>227</v>
      </c>
      <c r="B98" s="28" t="s">
        <v>228</v>
      </c>
      <c r="C98" s="2" t="s">
        <v>141</v>
      </c>
      <c r="D98" s="3" t="s">
        <v>129</v>
      </c>
      <c r="E98" s="130"/>
      <c r="F98" s="130"/>
      <c r="G98" s="130">
        <v>-390</v>
      </c>
      <c r="H98" s="5">
        <v>4239</v>
      </c>
    </row>
    <row r="99" spans="1:8" s="5" customFormat="1" x14ac:dyDescent="0.25">
      <c r="A99" s="1" t="s">
        <v>229</v>
      </c>
      <c r="B99" s="28" t="s">
        <v>228</v>
      </c>
      <c r="C99" s="2" t="s">
        <v>118</v>
      </c>
      <c r="D99" s="3" t="s">
        <v>129</v>
      </c>
      <c r="E99" s="130"/>
      <c r="F99" s="130"/>
      <c r="G99" s="130">
        <v>-3120</v>
      </c>
      <c r="H99" s="5">
        <v>4239</v>
      </c>
    </row>
    <row r="100" spans="1:8" s="5" customFormat="1" x14ac:dyDescent="0.25">
      <c r="A100" s="1" t="s">
        <v>230</v>
      </c>
      <c r="B100" s="28" t="s">
        <v>228</v>
      </c>
      <c r="C100" s="2" t="s">
        <v>118</v>
      </c>
      <c r="D100" s="3" t="s">
        <v>129</v>
      </c>
      <c r="E100" s="130"/>
      <c r="F100" s="130"/>
      <c r="G100" s="130">
        <v>-2500</v>
      </c>
      <c r="H100" s="5">
        <v>4239</v>
      </c>
    </row>
    <row r="101" spans="1:8" s="5" customFormat="1" x14ac:dyDescent="0.25">
      <c r="A101" s="1" t="s">
        <v>231</v>
      </c>
      <c r="B101" s="29" t="s">
        <v>228</v>
      </c>
      <c r="C101" s="2" t="s">
        <v>118</v>
      </c>
      <c r="D101" s="3" t="s">
        <v>129</v>
      </c>
      <c r="E101" s="130"/>
      <c r="F101" s="130"/>
      <c r="G101" s="130">
        <v>-2500</v>
      </c>
      <c r="H101" s="5">
        <v>4239</v>
      </c>
    </row>
    <row r="102" spans="1:8" s="5" customFormat="1" x14ac:dyDescent="0.25">
      <c r="A102" s="1" t="s">
        <v>232</v>
      </c>
      <c r="B102" s="29" t="s">
        <v>228</v>
      </c>
      <c r="C102" s="2" t="s">
        <v>141</v>
      </c>
      <c r="D102" s="3" t="s">
        <v>129</v>
      </c>
      <c r="E102" s="130"/>
      <c r="F102" s="130"/>
      <c r="G102" s="130">
        <v>-457.5</v>
      </c>
      <c r="H102" s="5">
        <v>4239</v>
      </c>
    </row>
    <row r="103" spans="1:8" s="5" customFormat="1" x14ac:dyDescent="0.25">
      <c r="A103" s="1" t="s">
        <v>233</v>
      </c>
      <c r="B103" s="29" t="s">
        <v>228</v>
      </c>
      <c r="C103" s="2" t="s">
        <v>141</v>
      </c>
      <c r="D103" s="3" t="s">
        <v>129</v>
      </c>
      <c r="E103" s="130"/>
      <c r="F103" s="130"/>
      <c r="G103" s="130">
        <v>-1920</v>
      </c>
      <c r="H103" s="5">
        <v>4239</v>
      </c>
    </row>
    <row r="104" spans="1:8" s="5" customFormat="1" x14ac:dyDescent="0.25">
      <c r="A104" s="1" t="s">
        <v>234</v>
      </c>
      <c r="B104" s="29" t="s">
        <v>228</v>
      </c>
      <c r="C104" s="2" t="s">
        <v>141</v>
      </c>
      <c r="D104" s="3" t="s">
        <v>129</v>
      </c>
      <c r="E104" s="130"/>
      <c r="F104" s="130"/>
      <c r="G104" s="130">
        <v>-390</v>
      </c>
      <c r="H104" s="5">
        <v>4239</v>
      </c>
    </row>
    <row r="105" spans="1:8" s="5" customFormat="1" x14ac:dyDescent="0.25">
      <c r="A105" s="1" t="s">
        <v>235</v>
      </c>
      <c r="B105" s="29" t="s">
        <v>228</v>
      </c>
      <c r="C105" s="2" t="s">
        <v>118</v>
      </c>
      <c r="D105" s="3" t="s">
        <v>129</v>
      </c>
      <c r="E105" s="130"/>
      <c r="F105" s="130"/>
      <c r="G105" s="130">
        <v>-500</v>
      </c>
      <c r="H105" s="5">
        <v>4239</v>
      </c>
    </row>
    <row r="106" spans="1:8" s="5" customFormat="1" x14ac:dyDescent="0.25">
      <c r="A106" s="1" t="s">
        <v>236</v>
      </c>
      <c r="B106" s="29" t="s">
        <v>228</v>
      </c>
      <c r="C106" s="2" t="s">
        <v>118</v>
      </c>
      <c r="D106" s="3" t="s">
        <v>129</v>
      </c>
      <c r="E106" s="130"/>
      <c r="F106" s="130"/>
      <c r="G106" s="130">
        <v>-60</v>
      </c>
      <c r="H106" s="5">
        <v>4239</v>
      </c>
    </row>
    <row r="107" spans="1:8" s="5" customFormat="1" x14ac:dyDescent="0.25">
      <c r="A107" s="1" t="s">
        <v>237</v>
      </c>
      <c r="B107" s="29" t="s">
        <v>228</v>
      </c>
      <c r="C107" s="2" t="s">
        <v>141</v>
      </c>
      <c r="D107" s="3" t="s">
        <v>129</v>
      </c>
      <c r="E107" s="130"/>
      <c r="F107" s="130"/>
      <c r="G107" s="130">
        <v>-390</v>
      </c>
      <c r="H107" s="5">
        <v>4239</v>
      </c>
    </row>
    <row r="108" spans="1:8" s="5" customFormat="1" x14ac:dyDescent="0.25">
      <c r="A108" s="1" t="s">
        <v>238</v>
      </c>
      <c r="B108" s="29" t="s">
        <v>228</v>
      </c>
      <c r="C108" s="2" t="s">
        <v>141</v>
      </c>
      <c r="D108" s="3" t="s">
        <v>129</v>
      </c>
      <c r="E108" s="130"/>
      <c r="F108" s="130"/>
      <c r="G108" s="130">
        <v>-300</v>
      </c>
      <c r="H108" s="5">
        <v>4239</v>
      </c>
    </row>
    <row r="109" spans="1:8" s="5" customFormat="1" x14ac:dyDescent="0.25">
      <c r="A109" s="1" t="s">
        <v>239</v>
      </c>
      <c r="B109" s="29" t="s">
        <v>228</v>
      </c>
      <c r="C109" s="2" t="s">
        <v>141</v>
      </c>
      <c r="D109" s="3" t="s">
        <v>129</v>
      </c>
      <c r="E109" s="130"/>
      <c r="F109" s="130"/>
      <c r="G109" s="130">
        <v>-320</v>
      </c>
      <c r="H109" s="5">
        <v>4239</v>
      </c>
    </row>
    <row r="110" spans="1:8" s="5" customFormat="1" ht="33" x14ac:dyDescent="0.25">
      <c r="A110" s="1" t="s">
        <v>120</v>
      </c>
      <c r="B110" s="29" t="s">
        <v>240</v>
      </c>
      <c r="C110" s="2" t="s">
        <v>141</v>
      </c>
      <c r="D110" s="3" t="s">
        <v>129</v>
      </c>
      <c r="E110" s="130"/>
      <c r="F110" s="130"/>
      <c r="G110" s="130">
        <v>-999.18</v>
      </c>
      <c r="H110" s="5">
        <v>4239</v>
      </c>
    </row>
    <row r="111" spans="1:8" s="5" customFormat="1" ht="33" x14ac:dyDescent="0.25">
      <c r="A111" s="1" t="s">
        <v>241</v>
      </c>
      <c r="B111" s="28" t="s">
        <v>240</v>
      </c>
      <c r="C111" s="2" t="s">
        <v>141</v>
      </c>
      <c r="D111" s="3" t="s">
        <v>129</v>
      </c>
      <c r="E111" s="130"/>
      <c r="F111" s="130"/>
      <c r="G111" s="130">
        <v>-1711.5</v>
      </c>
      <c r="H111" s="5">
        <v>4239</v>
      </c>
    </row>
    <row r="112" spans="1:8" s="5" customFormat="1" ht="33" x14ac:dyDescent="0.25">
      <c r="A112" s="1" t="s">
        <v>242</v>
      </c>
      <c r="B112" s="28" t="s">
        <v>240</v>
      </c>
      <c r="C112" s="2" t="s">
        <v>243</v>
      </c>
      <c r="D112" s="3" t="s">
        <v>129</v>
      </c>
      <c r="E112" s="130"/>
      <c r="F112" s="130"/>
      <c r="G112" s="130">
        <v>-373.39269999999999</v>
      </c>
      <c r="H112" s="5">
        <v>4239</v>
      </c>
    </row>
    <row r="113" spans="1:10" s="5" customFormat="1" ht="49.5" x14ac:dyDescent="0.25">
      <c r="A113" s="1" t="s">
        <v>244</v>
      </c>
      <c r="B113" s="28" t="s">
        <v>245</v>
      </c>
      <c r="C113" s="2" t="s">
        <v>141</v>
      </c>
      <c r="D113" s="3" t="s">
        <v>129</v>
      </c>
      <c r="E113" s="130">
        <v>-57000000</v>
      </c>
      <c r="F113" s="130">
        <v>-1</v>
      </c>
      <c r="G113" s="130">
        <v>-57000</v>
      </c>
      <c r="H113" s="5">
        <v>4241</v>
      </c>
      <c r="J113" s="136">
        <f>SUM(G113:G114)</f>
        <v>-85419.06</v>
      </c>
    </row>
    <row r="114" spans="1:10" s="5" customFormat="1" ht="33" x14ac:dyDescent="0.25">
      <c r="A114" s="1" t="s">
        <v>246</v>
      </c>
      <c r="B114" s="28" t="s">
        <v>247</v>
      </c>
      <c r="C114" s="2" t="s">
        <v>141</v>
      </c>
      <c r="D114" s="3" t="s">
        <v>129</v>
      </c>
      <c r="E114" s="130">
        <v>-28419060</v>
      </c>
      <c r="F114" s="130">
        <v>-1</v>
      </c>
      <c r="G114" s="130">
        <v>-28419.06</v>
      </c>
      <c r="H114" s="5">
        <v>4241</v>
      </c>
    </row>
    <row r="115" spans="1:10" s="5" customFormat="1" ht="33" x14ac:dyDescent="0.25">
      <c r="A115" s="1" t="s">
        <v>248</v>
      </c>
      <c r="B115" s="28" t="s">
        <v>249</v>
      </c>
      <c r="C115" s="2" t="s">
        <v>128</v>
      </c>
      <c r="D115" s="3" t="s">
        <v>129</v>
      </c>
      <c r="E115" s="130"/>
      <c r="F115" s="130"/>
      <c r="G115" s="130">
        <v>-2320</v>
      </c>
      <c r="H115" s="5">
        <v>4252</v>
      </c>
      <c r="J115" s="136">
        <f>SUM(G115:G118)</f>
        <v>-14770.8</v>
      </c>
    </row>
    <row r="116" spans="1:10" s="5" customFormat="1" ht="49.5" x14ac:dyDescent="0.25">
      <c r="A116" s="1" t="s">
        <v>250</v>
      </c>
      <c r="B116" s="28" t="s">
        <v>251</v>
      </c>
      <c r="C116" s="2" t="s">
        <v>141</v>
      </c>
      <c r="D116" s="3" t="s">
        <v>144</v>
      </c>
      <c r="E116" s="130"/>
      <c r="F116" s="130"/>
      <c r="G116" s="130">
        <v>-42</v>
      </c>
      <c r="H116" s="5">
        <v>4252</v>
      </c>
    </row>
    <row r="117" spans="1:10" s="5" customFormat="1" ht="33" x14ac:dyDescent="0.25">
      <c r="A117" s="1" t="s">
        <v>252</v>
      </c>
      <c r="B117" s="28" t="s">
        <v>253</v>
      </c>
      <c r="C117" s="2" t="s">
        <v>141</v>
      </c>
      <c r="D117" s="3" t="s">
        <v>129</v>
      </c>
      <c r="E117" s="130">
        <v>-10000000</v>
      </c>
      <c r="F117" s="130">
        <v>-1</v>
      </c>
      <c r="G117" s="130">
        <v>-10000</v>
      </c>
      <c r="H117" s="5">
        <v>4252</v>
      </c>
    </row>
    <row r="118" spans="1:10" s="5" customFormat="1" ht="82.5" x14ac:dyDescent="0.25">
      <c r="A118" s="1" t="s">
        <v>254</v>
      </c>
      <c r="B118" s="28" t="s">
        <v>255</v>
      </c>
      <c r="C118" s="2" t="s">
        <v>128</v>
      </c>
      <c r="D118" s="3" t="s">
        <v>129</v>
      </c>
      <c r="E118" s="130"/>
      <c r="F118" s="130"/>
      <c r="G118" s="130">
        <v>-2408.8000000000002</v>
      </c>
      <c r="H118" s="5">
        <v>4252</v>
      </c>
    </row>
    <row r="119" spans="1:10" s="5" customFormat="1" x14ac:dyDescent="0.25">
      <c r="A119" s="1" t="s">
        <v>256</v>
      </c>
      <c r="B119" s="28" t="s">
        <v>257</v>
      </c>
      <c r="C119" s="2" t="s">
        <v>141</v>
      </c>
      <c r="D119" s="3" t="s">
        <v>258</v>
      </c>
      <c r="E119" s="130"/>
      <c r="F119" s="130"/>
      <c r="G119" s="130">
        <v>-105.15</v>
      </c>
      <c r="H119" s="5">
        <v>4261</v>
      </c>
      <c r="J119" s="136">
        <f>SUM(G119:G268)</f>
        <v>-66119.419719999976</v>
      </c>
    </row>
    <row r="120" spans="1:10" s="5" customFormat="1" x14ac:dyDescent="0.25">
      <c r="A120" s="1" t="s">
        <v>259</v>
      </c>
      <c r="B120" s="28" t="s">
        <v>260</v>
      </c>
      <c r="C120" s="2" t="s">
        <v>141</v>
      </c>
      <c r="D120" s="3" t="s">
        <v>261</v>
      </c>
      <c r="E120" s="130"/>
      <c r="F120" s="130"/>
      <c r="G120" s="130">
        <v>-95.6</v>
      </c>
      <c r="H120" s="5">
        <v>4261</v>
      </c>
    </row>
    <row r="121" spans="1:10" s="5" customFormat="1" x14ac:dyDescent="0.25">
      <c r="A121" s="1" t="s">
        <v>262</v>
      </c>
      <c r="B121" s="28" t="s">
        <v>260</v>
      </c>
      <c r="C121" s="2" t="s">
        <v>141</v>
      </c>
      <c r="D121" s="3" t="s">
        <v>261</v>
      </c>
      <c r="E121" s="130"/>
      <c r="F121" s="130"/>
      <c r="G121" s="130">
        <v>-49.8</v>
      </c>
      <c r="H121" s="5">
        <v>4261</v>
      </c>
    </row>
    <row r="122" spans="1:10" s="5" customFormat="1" x14ac:dyDescent="0.25">
      <c r="A122" s="1" t="s">
        <v>263</v>
      </c>
      <c r="B122" s="28" t="s">
        <v>264</v>
      </c>
      <c r="C122" s="2" t="s">
        <v>141</v>
      </c>
      <c r="D122" s="3" t="s">
        <v>144</v>
      </c>
      <c r="E122" s="130"/>
      <c r="F122" s="130"/>
      <c r="G122" s="130">
        <v>-35.700000000000003</v>
      </c>
      <c r="H122" s="5">
        <v>4261</v>
      </c>
    </row>
    <row r="123" spans="1:10" s="5" customFormat="1" x14ac:dyDescent="0.25">
      <c r="A123" s="1" t="s">
        <v>265</v>
      </c>
      <c r="B123" s="28" t="s">
        <v>266</v>
      </c>
      <c r="C123" s="2" t="s">
        <v>141</v>
      </c>
      <c r="D123" s="3" t="s">
        <v>261</v>
      </c>
      <c r="E123" s="130"/>
      <c r="F123" s="130"/>
      <c r="G123" s="130">
        <v>-0.2</v>
      </c>
      <c r="H123" s="5">
        <v>4261</v>
      </c>
    </row>
    <row r="124" spans="1:10" s="5" customFormat="1" x14ac:dyDescent="0.25">
      <c r="A124" s="1" t="s">
        <v>267</v>
      </c>
      <c r="B124" s="28" t="s">
        <v>268</v>
      </c>
      <c r="C124" s="2" t="s">
        <v>141</v>
      </c>
      <c r="D124" s="3" t="s">
        <v>144</v>
      </c>
      <c r="E124" s="130"/>
      <c r="F124" s="130"/>
      <c r="G124" s="130">
        <v>-56</v>
      </c>
      <c r="H124" s="5">
        <v>4261</v>
      </c>
    </row>
    <row r="125" spans="1:10" s="5" customFormat="1" x14ac:dyDescent="0.25">
      <c r="A125" s="1" t="s">
        <v>269</v>
      </c>
      <c r="B125" s="28" t="s">
        <v>268</v>
      </c>
      <c r="C125" s="2" t="s">
        <v>141</v>
      </c>
      <c r="D125" s="3" t="s">
        <v>144</v>
      </c>
      <c r="E125" s="130"/>
      <c r="F125" s="130"/>
      <c r="G125" s="130">
        <v>-27</v>
      </c>
      <c r="H125" s="5">
        <v>4261</v>
      </c>
    </row>
    <row r="126" spans="1:10" s="5" customFormat="1" x14ac:dyDescent="0.25">
      <c r="A126" s="1" t="s">
        <v>270</v>
      </c>
      <c r="B126" s="28" t="s">
        <v>271</v>
      </c>
      <c r="C126" s="2" t="s">
        <v>141</v>
      </c>
      <c r="D126" s="3" t="s">
        <v>144</v>
      </c>
      <c r="E126" s="130"/>
      <c r="F126" s="130"/>
      <c r="G126" s="130">
        <v>-2208</v>
      </c>
      <c r="H126" s="5">
        <v>4261</v>
      </c>
    </row>
    <row r="127" spans="1:10" s="5" customFormat="1" x14ac:dyDescent="0.25">
      <c r="A127" s="1" t="s">
        <v>272</v>
      </c>
      <c r="B127" s="28" t="s">
        <v>273</v>
      </c>
      <c r="C127" s="2" t="s">
        <v>141</v>
      </c>
      <c r="D127" s="3" t="s">
        <v>144</v>
      </c>
      <c r="E127" s="130"/>
      <c r="F127" s="130"/>
      <c r="G127" s="130">
        <v>-200</v>
      </c>
      <c r="H127" s="5">
        <v>4261</v>
      </c>
    </row>
    <row r="128" spans="1:10" s="5" customFormat="1" x14ac:dyDescent="0.25">
      <c r="A128" s="1" t="s">
        <v>274</v>
      </c>
      <c r="B128" s="28" t="s">
        <v>273</v>
      </c>
      <c r="C128" s="2" t="s">
        <v>141</v>
      </c>
      <c r="D128" s="3" t="s">
        <v>144</v>
      </c>
      <c r="E128" s="130"/>
      <c r="F128" s="130"/>
      <c r="G128" s="130">
        <v>-200</v>
      </c>
      <c r="H128" s="5">
        <v>4261</v>
      </c>
    </row>
    <row r="129" spans="1:8" s="5" customFormat="1" x14ac:dyDescent="0.25">
      <c r="A129" s="1" t="s">
        <v>275</v>
      </c>
      <c r="B129" s="28" t="s">
        <v>276</v>
      </c>
      <c r="C129" s="2" t="s">
        <v>141</v>
      </c>
      <c r="D129" s="3" t="s">
        <v>144</v>
      </c>
      <c r="E129" s="130"/>
      <c r="F129" s="130"/>
      <c r="G129" s="130">
        <v>-66</v>
      </c>
      <c r="H129" s="5">
        <v>4261</v>
      </c>
    </row>
    <row r="130" spans="1:8" s="5" customFormat="1" x14ac:dyDescent="0.25">
      <c r="A130" s="1" t="s">
        <v>277</v>
      </c>
      <c r="B130" s="28" t="s">
        <v>276</v>
      </c>
      <c r="C130" s="2" t="s">
        <v>141</v>
      </c>
      <c r="D130" s="3" t="s">
        <v>144</v>
      </c>
      <c r="E130" s="130"/>
      <c r="F130" s="130"/>
      <c r="G130" s="130">
        <v>-26.6</v>
      </c>
      <c r="H130" s="5">
        <v>4261</v>
      </c>
    </row>
    <row r="131" spans="1:8" s="5" customFormat="1" x14ac:dyDescent="0.25">
      <c r="A131" s="1" t="s">
        <v>278</v>
      </c>
      <c r="B131" s="28" t="s">
        <v>276</v>
      </c>
      <c r="C131" s="2" t="s">
        <v>141</v>
      </c>
      <c r="D131" s="3" t="s">
        <v>144</v>
      </c>
      <c r="E131" s="130"/>
      <c r="F131" s="130"/>
      <c r="G131" s="130">
        <v>-39.9</v>
      </c>
      <c r="H131" s="5">
        <v>4261</v>
      </c>
    </row>
    <row r="132" spans="1:8" s="5" customFormat="1" x14ac:dyDescent="0.25">
      <c r="A132" s="1" t="s">
        <v>279</v>
      </c>
      <c r="B132" s="28" t="s">
        <v>276</v>
      </c>
      <c r="C132" s="2" t="s">
        <v>141</v>
      </c>
      <c r="D132" s="3" t="s">
        <v>144</v>
      </c>
      <c r="E132" s="130"/>
      <c r="F132" s="130"/>
      <c r="G132" s="130">
        <v>-39.9</v>
      </c>
      <c r="H132" s="5">
        <v>4261</v>
      </c>
    </row>
    <row r="133" spans="1:8" s="5" customFormat="1" x14ac:dyDescent="0.25">
      <c r="A133" s="1" t="s">
        <v>280</v>
      </c>
      <c r="B133" s="28" t="s">
        <v>276</v>
      </c>
      <c r="C133" s="2" t="s">
        <v>141</v>
      </c>
      <c r="D133" s="3" t="s">
        <v>144</v>
      </c>
      <c r="E133" s="130"/>
      <c r="F133" s="130"/>
      <c r="G133" s="130">
        <v>-18</v>
      </c>
      <c r="H133" s="5">
        <v>4261</v>
      </c>
    </row>
    <row r="134" spans="1:8" s="5" customFormat="1" x14ac:dyDescent="0.25">
      <c r="A134" s="1" t="s">
        <v>281</v>
      </c>
      <c r="B134" s="29" t="s">
        <v>276</v>
      </c>
      <c r="C134" s="2" t="s">
        <v>141</v>
      </c>
      <c r="D134" s="3" t="s">
        <v>144</v>
      </c>
      <c r="E134" s="130"/>
      <c r="F134" s="130"/>
      <c r="G134" s="130">
        <v>-522</v>
      </c>
      <c r="H134" s="5">
        <v>4261</v>
      </c>
    </row>
    <row r="135" spans="1:8" s="5" customFormat="1" x14ac:dyDescent="0.25">
      <c r="A135" s="1" t="s">
        <v>282</v>
      </c>
      <c r="B135" s="29" t="s">
        <v>283</v>
      </c>
      <c r="C135" s="2" t="s">
        <v>141</v>
      </c>
      <c r="D135" s="3" t="s">
        <v>144</v>
      </c>
      <c r="E135" s="130"/>
      <c r="F135" s="130"/>
      <c r="G135" s="130">
        <v>-110</v>
      </c>
      <c r="H135" s="5">
        <v>4261</v>
      </c>
    </row>
    <row r="136" spans="1:8" s="5" customFormat="1" ht="33" x14ac:dyDescent="0.25">
      <c r="A136" s="1" t="s">
        <v>284</v>
      </c>
      <c r="B136" s="29" t="s">
        <v>285</v>
      </c>
      <c r="C136" s="2" t="s">
        <v>141</v>
      </c>
      <c r="D136" s="3" t="s">
        <v>144</v>
      </c>
      <c r="E136" s="130"/>
      <c r="F136" s="130"/>
      <c r="G136" s="130">
        <v>-15.6</v>
      </c>
      <c r="H136" s="5">
        <v>4261</v>
      </c>
    </row>
    <row r="137" spans="1:8" s="5" customFormat="1" ht="33" x14ac:dyDescent="0.25">
      <c r="A137" s="1" t="s">
        <v>286</v>
      </c>
      <c r="B137" s="29" t="s">
        <v>285</v>
      </c>
      <c r="C137" s="2" t="s">
        <v>141</v>
      </c>
      <c r="D137" s="3" t="s">
        <v>144</v>
      </c>
      <c r="E137" s="130"/>
      <c r="F137" s="130"/>
      <c r="G137" s="130">
        <v>-55</v>
      </c>
      <c r="H137" s="5">
        <v>4261</v>
      </c>
    </row>
    <row r="138" spans="1:8" s="5" customFormat="1" x14ac:dyDescent="0.25">
      <c r="A138" s="1" t="s">
        <v>287</v>
      </c>
      <c r="B138" s="29" t="s">
        <v>288</v>
      </c>
      <c r="C138" s="2" t="s">
        <v>141</v>
      </c>
      <c r="D138" s="3" t="s">
        <v>144</v>
      </c>
      <c r="E138" s="130"/>
      <c r="F138" s="130"/>
      <c r="G138" s="130">
        <v>-1.7</v>
      </c>
      <c r="H138" s="5">
        <v>4261</v>
      </c>
    </row>
    <row r="139" spans="1:8" s="5" customFormat="1" x14ac:dyDescent="0.25">
      <c r="A139" s="1" t="s">
        <v>289</v>
      </c>
      <c r="B139" s="28" t="s">
        <v>288</v>
      </c>
      <c r="C139" s="2" t="s">
        <v>141</v>
      </c>
      <c r="D139" s="3" t="s">
        <v>144</v>
      </c>
      <c r="E139" s="130"/>
      <c r="F139" s="130"/>
      <c r="G139" s="130">
        <v>-1</v>
      </c>
      <c r="H139" s="5">
        <v>4261</v>
      </c>
    </row>
    <row r="140" spans="1:8" s="5" customFormat="1" x14ac:dyDescent="0.25">
      <c r="A140" s="1" t="s">
        <v>290</v>
      </c>
      <c r="B140" s="28" t="s">
        <v>291</v>
      </c>
      <c r="C140" s="2" t="s">
        <v>141</v>
      </c>
      <c r="D140" s="3" t="s">
        <v>292</v>
      </c>
      <c r="E140" s="130"/>
      <c r="F140" s="130"/>
      <c r="G140" s="130">
        <v>-330</v>
      </c>
      <c r="H140" s="5">
        <v>4261</v>
      </c>
    </row>
    <row r="141" spans="1:8" s="5" customFormat="1" x14ac:dyDescent="0.25">
      <c r="A141" s="1" t="s">
        <v>293</v>
      </c>
      <c r="B141" s="28" t="s">
        <v>294</v>
      </c>
      <c r="C141" s="2" t="s">
        <v>118</v>
      </c>
      <c r="D141" s="3" t="s">
        <v>292</v>
      </c>
      <c r="E141" s="130"/>
      <c r="F141" s="130"/>
      <c r="G141" s="130">
        <v>-2000</v>
      </c>
      <c r="H141" s="5">
        <v>4261</v>
      </c>
    </row>
    <row r="142" spans="1:8" s="5" customFormat="1" x14ac:dyDescent="0.25">
      <c r="A142" s="1" t="s">
        <v>295</v>
      </c>
      <c r="B142" s="28" t="s">
        <v>294</v>
      </c>
      <c r="C142" s="2" t="s">
        <v>118</v>
      </c>
      <c r="D142" s="3" t="s">
        <v>292</v>
      </c>
      <c r="E142" s="130"/>
      <c r="F142" s="130"/>
      <c r="G142" s="130">
        <v>-2000</v>
      </c>
      <c r="H142" s="5">
        <v>4261</v>
      </c>
    </row>
    <row r="143" spans="1:8" s="5" customFormat="1" x14ac:dyDescent="0.25">
      <c r="A143" s="1" t="s">
        <v>296</v>
      </c>
      <c r="B143" s="28" t="s">
        <v>294</v>
      </c>
      <c r="C143" s="2" t="s">
        <v>118</v>
      </c>
      <c r="D143" s="3" t="s">
        <v>292</v>
      </c>
      <c r="E143" s="130"/>
      <c r="F143" s="130"/>
      <c r="G143" s="130">
        <v>-14000</v>
      </c>
      <c r="H143" s="5">
        <v>4261</v>
      </c>
    </row>
    <row r="144" spans="1:8" s="5" customFormat="1" x14ac:dyDescent="0.25">
      <c r="A144" s="1" t="s">
        <v>297</v>
      </c>
      <c r="B144" s="28" t="s">
        <v>298</v>
      </c>
      <c r="C144" s="2" t="s">
        <v>141</v>
      </c>
      <c r="D144" s="3" t="s">
        <v>144</v>
      </c>
      <c r="E144" s="130"/>
      <c r="F144" s="130"/>
      <c r="G144" s="130">
        <v>-117</v>
      </c>
      <c r="H144" s="5">
        <v>4261</v>
      </c>
    </row>
    <row r="145" spans="1:8" s="5" customFormat="1" x14ac:dyDescent="0.25">
      <c r="A145" s="1" t="s">
        <v>299</v>
      </c>
      <c r="B145" s="28" t="s">
        <v>300</v>
      </c>
      <c r="C145" s="2" t="s">
        <v>141</v>
      </c>
      <c r="D145" s="3" t="s">
        <v>258</v>
      </c>
      <c r="E145" s="130"/>
      <c r="F145" s="130"/>
      <c r="G145" s="130">
        <v>-518.4</v>
      </c>
      <c r="H145" s="5">
        <v>4261</v>
      </c>
    </row>
    <row r="146" spans="1:8" s="5" customFormat="1" x14ac:dyDescent="0.25">
      <c r="A146" s="1" t="s">
        <v>301</v>
      </c>
      <c r="B146" s="28" t="s">
        <v>302</v>
      </c>
      <c r="C146" s="2" t="s">
        <v>141</v>
      </c>
      <c r="D146" s="3" t="s">
        <v>144</v>
      </c>
      <c r="E146" s="130"/>
      <c r="F146" s="130"/>
      <c r="G146" s="130">
        <v>-118.28</v>
      </c>
      <c r="H146" s="5">
        <v>4261</v>
      </c>
    </row>
    <row r="147" spans="1:8" s="5" customFormat="1" x14ac:dyDescent="0.25">
      <c r="A147" s="1" t="s">
        <v>303</v>
      </c>
      <c r="B147" s="28" t="s">
        <v>302</v>
      </c>
      <c r="C147" s="2" t="s">
        <v>141</v>
      </c>
      <c r="D147" s="3" t="s">
        <v>144</v>
      </c>
      <c r="E147" s="130"/>
      <c r="F147" s="130"/>
      <c r="G147" s="130">
        <v>-740.32</v>
      </c>
      <c r="H147" s="5">
        <v>4261</v>
      </c>
    </row>
    <row r="148" spans="1:8" s="5" customFormat="1" x14ac:dyDescent="0.25">
      <c r="A148" s="1" t="s">
        <v>304</v>
      </c>
      <c r="B148" s="28" t="s">
        <v>305</v>
      </c>
      <c r="C148" s="2" t="s">
        <v>141</v>
      </c>
      <c r="D148" s="3" t="s">
        <v>144</v>
      </c>
      <c r="E148" s="130"/>
      <c r="F148" s="130"/>
      <c r="G148" s="130">
        <v>-536.5</v>
      </c>
      <c r="H148" s="5">
        <v>4261</v>
      </c>
    </row>
    <row r="149" spans="1:8" s="5" customFormat="1" x14ac:dyDescent="0.25">
      <c r="A149" s="1" t="s">
        <v>306</v>
      </c>
      <c r="B149" s="29" t="s">
        <v>307</v>
      </c>
      <c r="C149" s="2" t="s">
        <v>141</v>
      </c>
      <c r="D149" s="3" t="s">
        <v>258</v>
      </c>
      <c r="E149" s="130"/>
      <c r="F149" s="130"/>
      <c r="G149" s="130">
        <v>-1698</v>
      </c>
      <c r="H149" s="5">
        <v>4261</v>
      </c>
    </row>
    <row r="150" spans="1:8" s="5" customFormat="1" x14ac:dyDescent="0.25">
      <c r="A150" s="1" t="s">
        <v>308</v>
      </c>
      <c r="B150" s="29" t="s">
        <v>309</v>
      </c>
      <c r="C150" s="2" t="s">
        <v>141</v>
      </c>
      <c r="D150" s="3" t="s">
        <v>258</v>
      </c>
      <c r="E150" s="130"/>
      <c r="F150" s="130"/>
      <c r="G150" s="130">
        <v>-532.65</v>
      </c>
      <c r="H150" s="5">
        <v>4261</v>
      </c>
    </row>
    <row r="151" spans="1:8" s="5" customFormat="1" x14ac:dyDescent="0.25">
      <c r="A151" s="1" t="s">
        <v>310</v>
      </c>
      <c r="B151" s="29" t="s">
        <v>309</v>
      </c>
      <c r="C151" s="2" t="s">
        <v>141</v>
      </c>
      <c r="D151" s="3" t="s">
        <v>258</v>
      </c>
      <c r="E151" s="130"/>
      <c r="F151" s="130"/>
      <c r="G151" s="130">
        <v>-214.32040000000001</v>
      </c>
      <c r="H151" s="5">
        <v>4261</v>
      </c>
    </row>
    <row r="152" spans="1:8" s="5" customFormat="1" x14ac:dyDescent="0.25">
      <c r="A152" s="1" t="s">
        <v>311</v>
      </c>
      <c r="B152" s="29" t="s">
        <v>309</v>
      </c>
      <c r="C152" s="2" t="s">
        <v>141</v>
      </c>
      <c r="D152" s="3" t="s">
        <v>258</v>
      </c>
      <c r="E152" s="130">
        <v>-2000</v>
      </c>
      <c r="F152" s="130">
        <v>-250</v>
      </c>
      <c r="G152" s="130">
        <v>-500</v>
      </c>
      <c r="H152" s="5">
        <v>4261</v>
      </c>
    </row>
    <row r="153" spans="1:8" s="5" customFormat="1" x14ac:dyDescent="0.25">
      <c r="A153" s="1" t="s">
        <v>312</v>
      </c>
      <c r="B153" s="29" t="s">
        <v>313</v>
      </c>
      <c r="C153" s="2" t="s">
        <v>141</v>
      </c>
      <c r="D153" s="3" t="s">
        <v>258</v>
      </c>
      <c r="E153" s="130"/>
      <c r="F153" s="130"/>
      <c r="G153" s="130">
        <v>-40.176000000000002</v>
      </c>
      <c r="H153" s="5">
        <v>4261</v>
      </c>
    </row>
    <row r="154" spans="1:8" s="5" customFormat="1" x14ac:dyDescent="0.25">
      <c r="A154" s="1" t="s">
        <v>314</v>
      </c>
      <c r="B154" s="28" t="s">
        <v>315</v>
      </c>
      <c r="C154" s="2" t="s">
        <v>141</v>
      </c>
      <c r="D154" s="3" t="s">
        <v>258</v>
      </c>
      <c r="E154" s="130"/>
      <c r="F154" s="130"/>
      <c r="G154" s="130">
        <v>-1082.1630500000001</v>
      </c>
      <c r="H154" s="5">
        <v>4261</v>
      </c>
    </row>
    <row r="155" spans="1:8" s="5" customFormat="1" ht="49.5" x14ac:dyDescent="0.25">
      <c r="A155" s="1" t="s">
        <v>316</v>
      </c>
      <c r="B155" s="28" t="s">
        <v>317</v>
      </c>
      <c r="C155" s="2" t="s">
        <v>141</v>
      </c>
      <c r="D155" s="3" t="s">
        <v>144</v>
      </c>
      <c r="E155" s="130"/>
      <c r="F155" s="130"/>
      <c r="G155" s="130">
        <v>-22.004000000000001</v>
      </c>
      <c r="H155" s="5">
        <v>4261</v>
      </c>
    </row>
    <row r="156" spans="1:8" s="5" customFormat="1" x14ac:dyDescent="0.25">
      <c r="A156" s="1" t="s">
        <v>318</v>
      </c>
      <c r="B156" s="28" t="s">
        <v>319</v>
      </c>
      <c r="C156" s="2" t="s">
        <v>141</v>
      </c>
      <c r="D156" s="3" t="s">
        <v>144</v>
      </c>
      <c r="E156" s="130">
        <v>-10000</v>
      </c>
      <c r="F156" s="130">
        <v>-120</v>
      </c>
      <c r="G156" s="130">
        <v>-1200</v>
      </c>
      <c r="H156" s="5">
        <v>4261</v>
      </c>
    </row>
    <row r="157" spans="1:8" s="5" customFormat="1" ht="49.5" x14ac:dyDescent="0.25">
      <c r="A157" s="1" t="s">
        <v>320</v>
      </c>
      <c r="B157" s="28" t="s">
        <v>321</v>
      </c>
      <c r="C157" s="2" t="s">
        <v>141</v>
      </c>
      <c r="D157" s="3" t="s">
        <v>258</v>
      </c>
      <c r="E157" s="130">
        <v>-8000</v>
      </c>
      <c r="F157" s="130">
        <v>-2.1</v>
      </c>
      <c r="G157" s="130">
        <v>-16.8</v>
      </c>
      <c r="H157" s="5">
        <v>4261</v>
      </c>
    </row>
    <row r="158" spans="1:8" s="5" customFormat="1" x14ac:dyDescent="0.25">
      <c r="A158" s="1" t="s">
        <v>322</v>
      </c>
      <c r="B158" s="28" t="s">
        <v>323</v>
      </c>
      <c r="C158" s="2" t="s">
        <v>141</v>
      </c>
      <c r="D158" s="3" t="s">
        <v>144</v>
      </c>
      <c r="E158" s="130">
        <v>-38750</v>
      </c>
      <c r="F158" s="130">
        <v>-2</v>
      </c>
      <c r="G158" s="130">
        <v>-77.5</v>
      </c>
      <c r="H158" s="5">
        <v>4261</v>
      </c>
    </row>
    <row r="159" spans="1:8" s="5" customFormat="1" x14ac:dyDescent="0.25">
      <c r="A159" s="1" t="s">
        <v>324</v>
      </c>
      <c r="B159" s="28" t="s">
        <v>323</v>
      </c>
      <c r="C159" s="2" t="s">
        <v>141</v>
      </c>
      <c r="D159" s="3" t="s">
        <v>144</v>
      </c>
      <c r="E159" s="130">
        <v>-38750</v>
      </c>
      <c r="F159" s="130">
        <v>-2</v>
      </c>
      <c r="G159" s="130">
        <v>-77.5</v>
      </c>
      <c r="H159" s="5">
        <v>4261</v>
      </c>
    </row>
    <row r="160" spans="1:8" s="5" customFormat="1" x14ac:dyDescent="0.25">
      <c r="A160" s="1" t="s">
        <v>325</v>
      </c>
      <c r="B160" s="28" t="s">
        <v>323</v>
      </c>
      <c r="C160" s="2" t="s">
        <v>141</v>
      </c>
      <c r="D160" s="3" t="s">
        <v>144</v>
      </c>
      <c r="E160" s="130">
        <v>-38750</v>
      </c>
      <c r="F160" s="130">
        <v>-2</v>
      </c>
      <c r="G160" s="130">
        <v>-77.5</v>
      </c>
      <c r="H160" s="5">
        <v>4261</v>
      </c>
    </row>
    <row r="161" spans="1:8" s="5" customFormat="1" x14ac:dyDescent="0.25">
      <c r="A161" s="1" t="s">
        <v>326</v>
      </c>
      <c r="B161" s="28" t="s">
        <v>323</v>
      </c>
      <c r="C161" s="2" t="s">
        <v>141</v>
      </c>
      <c r="D161" s="3" t="s">
        <v>144</v>
      </c>
      <c r="E161" s="130"/>
      <c r="F161" s="130"/>
      <c r="G161" s="130">
        <v>-21</v>
      </c>
      <c r="H161" s="5">
        <v>4261</v>
      </c>
    </row>
    <row r="162" spans="1:8" s="5" customFormat="1" x14ac:dyDescent="0.25">
      <c r="A162" s="1" t="s">
        <v>327</v>
      </c>
      <c r="B162" s="28" t="s">
        <v>323</v>
      </c>
      <c r="C162" s="2" t="s">
        <v>141</v>
      </c>
      <c r="D162" s="3" t="s">
        <v>144</v>
      </c>
      <c r="E162" s="130"/>
      <c r="F162" s="130"/>
      <c r="G162" s="130">
        <v>-21</v>
      </c>
      <c r="H162" s="5">
        <v>4261</v>
      </c>
    </row>
    <row r="163" spans="1:8" s="5" customFormat="1" x14ac:dyDescent="0.25">
      <c r="A163" s="1" t="s">
        <v>328</v>
      </c>
      <c r="B163" s="28" t="s">
        <v>323</v>
      </c>
      <c r="C163" s="2" t="s">
        <v>141</v>
      </c>
      <c r="D163" s="3" t="s">
        <v>144</v>
      </c>
      <c r="E163" s="130"/>
      <c r="F163" s="130"/>
      <c r="G163" s="130">
        <v>-21</v>
      </c>
      <c r="H163" s="5">
        <v>4261</v>
      </c>
    </row>
    <row r="164" spans="1:8" s="5" customFormat="1" x14ac:dyDescent="0.25">
      <c r="A164" s="1" t="s">
        <v>329</v>
      </c>
      <c r="B164" s="28" t="s">
        <v>323</v>
      </c>
      <c r="C164" s="2" t="s">
        <v>141</v>
      </c>
      <c r="D164" s="3" t="s">
        <v>144</v>
      </c>
      <c r="E164" s="130"/>
      <c r="F164" s="130"/>
      <c r="G164" s="130">
        <v>-21</v>
      </c>
      <c r="H164" s="5">
        <v>4261</v>
      </c>
    </row>
    <row r="165" spans="1:8" s="5" customFormat="1" x14ac:dyDescent="0.25">
      <c r="A165" s="1" t="s">
        <v>330</v>
      </c>
      <c r="B165" s="28" t="s">
        <v>323</v>
      </c>
      <c r="C165" s="2" t="s">
        <v>141</v>
      </c>
      <c r="D165" s="3" t="s">
        <v>144</v>
      </c>
      <c r="E165" s="130"/>
      <c r="F165" s="130"/>
      <c r="G165" s="130">
        <v>-5.82</v>
      </c>
      <c r="H165" s="5">
        <v>4261</v>
      </c>
    </row>
    <row r="166" spans="1:8" s="5" customFormat="1" x14ac:dyDescent="0.25">
      <c r="A166" s="1" t="s">
        <v>331</v>
      </c>
      <c r="B166" s="28" t="s">
        <v>323</v>
      </c>
      <c r="C166" s="2" t="s">
        <v>141</v>
      </c>
      <c r="D166" s="3" t="s">
        <v>144</v>
      </c>
      <c r="E166" s="130"/>
      <c r="F166" s="130"/>
      <c r="G166" s="130">
        <v>-5.82</v>
      </c>
      <c r="H166" s="5">
        <v>4261</v>
      </c>
    </row>
    <row r="167" spans="1:8" s="5" customFormat="1" x14ac:dyDescent="0.25">
      <c r="A167" s="1" t="s">
        <v>332</v>
      </c>
      <c r="B167" s="28" t="s">
        <v>323</v>
      </c>
      <c r="C167" s="2" t="s">
        <v>141</v>
      </c>
      <c r="D167" s="3" t="s">
        <v>144</v>
      </c>
      <c r="E167" s="130"/>
      <c r="F167" s="130"/>
      <c r="G167" s="130">
        <v>-5.82</v>
      </c>
      <c r="H167" s="5">
        <v>4261</v>
      </c>
    </row>
    <row r="168" spans="1:8" s="5" customFormat="1" x14ac:dyDescent="0.25">
      <c r="A168" s="1" t="s">
        <v>333</v>
      </c>
      <c r="B168" s="28" t="s">
        <v>323</v>
      </c>
      <c r="C168" s="2" t="s">
        <v>141</v>
      </c>
      <c r="D168" s="3" t="s">
        <v>144</v>
      </c>
      <c r="E168" s="130"/>
      <c r="F168" s="130"/>
      <c r="G168" s="130">
        <v>-5.82</v>
      </c>
      <c r="H168" s="5">
        <v>4261</v>
      </c>
    </row>
    <row r="169" spans="1:8" s="5" customFormat="1" x14ac:dyDescent="0.25">
      <c r="A169" s="1" t="s">
        <v>334</v>
      </c>
      <c r="B169" s="28" t="s">
        <v>323</v>
      </c>
      <c r="C169" s="2" t="s">
        <v>141</v>
      </c>
      <c r="D169" s="3" t="s">
        <v>144</v>
      </c>
      <c r="E169" s="130"/>
      <c r="F169" s="130"/>
      <c r="G169" s="130">
        <v>-2.2000000000000002</v>
      </c>
      <c r="H169" s="5">
        <v>4261</v>
      </c>
    </row>
    <row r="170" spans="1:8" s="5" customFormat="1" x14ac:dyDescent="0.25">
      <c r="A170" s="1" t="s">
        <v>335</v>
      </c>
      <c r="B170" s="28" t="s">
        <v>323</v>
      </c>
      <c r="C170" s="2" t="s">
        <v>141</v>
      </c>
      <c r="D170" s="3" t="s">
        <v>144</v>
      </c>
      <c r="E170" s="130"/>
      <c r="F170" s="130"/>
      <c r="G170" s="130">
        <v>-14.44</v>
      </c>
      <c r="H170" s="5">
        <v>4261</v>
      </c>
    </row>
    <row r="171" spans="1:8" s="5" customFormat="1" x14ac:dyDescent="0.25">
      <c r="A171" s="1" t="s">
        <v>336</v>
      </c>
      <c r="B171" s="28" t="s">
        <v>323</v>
      </c>
      <c r="C171" s="2" t="s">
        <v>141</v>
      </c>
      <c r="D171" s="3" t="s">
        <v>144</v>
      </c>
      <c r="E171" s="130"/>
      <c r="F171" s="130"/>
      <c r="G171" s="130">
        <v>-14.44</v>
      </c>
      <c r="H171" s="5">
        <v>4261</v>
      </c>
    </row>
    <row r="172" spans="1:8" s="5" customFormat="1" x14ac:dyDescent="0.25">
      <c r="A172" s="1" t="s">
        <v>337</v>
      </c>
      <c r="B172" s="28" t="s">
        <v>323</v>
      </c>
      <c r="C172" s="2" t="s">
        <v>141</v>
      </c>
      <c r="D172" s="3" t="s">
        <v>144</v>
      </c>
      <c r="E172" s="130"/>
      <c r="F172" s="130"/>
      <c r="G172" s="130">
        <v>-14.44</v>
      </c>
      <c r="H172" s="5">
        <v>4261</v>
      </c>
    </row>
    <row r="173" spans="1:8" s="5" customFormat="1" x14ac:dyDescent="0.25">
      <c r="A173" s="1" t="s">
        <v>338</v>
      </c>
      <c r="B173" s="28" t="s">
        <v>323</v>
      </c>
      <c r="C173" s="2" t="s">
        <v>141</v>
      </c>
      <c r="D173" s="3" t="s">
        <v>144</v>
      </c>
      <c r="E173" s="130"/>
      <c r="F173" s="130"/>
      <c r="G173" s="130">
        <v>-140.80000000000001</v>
      </c>
      <c r="H173" s="5">
        <v>4261</v>
      </c>
    </row>
    <row r="174" spans="1:8" s="5" customFormat="1" x14ac:dyDescent="0.25">
      <c r="A174" s="1" t="s">
        <v>339</v>
      </c>
      <c r="B174" s="28" t="s">
        <v>323</v>
      </c>
      <c r="C174" s="2" t="s">
        <v>141</v>
      </c>
      <c r="D174" s="3" t="s">
        <v>144</v>
      </c>
      <c r="E174" s="130"/>
      <c r="F174" s="130"/>
      <c r="G174" s="130">
        <v>-60</v>
      </c>
      <c r="H174" s="5">
        <v>4261</v>
      </c>
    </row>
    <row r="175" spans="1:8" s="5" customFormat="1" x14ac:dyDescent="0.25">
      <c r="A175" s="1" t="s">
        <v>340</v>
      </c>
      <c r="B175" s="28" t="s">
        <v>323</v>
      </c>
      <c r="C175" s="2" t="s">
        <v>141</v>
      </c>
      <c r="D175" s="3" t="s">
        <v>144</v>
      </c>
      <c r="E175" s="130"/>
      <c r="F175" s="130"/>
      <c r="G175" s="130">
        <v>-60</v>
      </c>
      <c r="H175" s="5">
        <v>4261</v>
      </c>
    </row>
    <row r="176" spans="1:8" s="5" customFormat="1" x14ac:dyDescent="0.25">
      <c r="A176" s="1" t="s">
        <v>341</v>
      </c>
      <c r="B176" s="28" t="s">
        <v>323</v>
      </c>
      <c r="C176" s="2" t="s">
        <v>141</v>
      </c>
      <c r="D176" s="3" t="s">
        <v>144</v>
      </c>
      <c r="E176" s="130"/>
      <c r="F176" s="130"/>
      <c r="G176" s="130">
        <v>-60</v>
      </c>
      <c r="H176" s="5">
        <v>4261</v>
      </c>
    </row>
    <row r="177" spans="1:8" s="5" customFormat="1" x14ac:dyDescent="0.25">
      <c r="A177" s="1" t="s">
        <v>342</v>
      </c>
      <c r="B177" s="28" t="s">
        <v>323</v>
      </c>
      <c r="C177" s="2" t="s">
        <v>141</v>
      </c>
      <c r="D177" s="3" t="s">
        <v>144</v>
      </c>
      <c r="E177" s="130"/>
      <c r="F177" s="130"/>
      <c r="G177" s="130">
        <v>-4</v>
      </c>
      <c r="H177" s="5">
        <v>4261</v>
      </c>
    </row>
    <row r="178" spans="1:8" s="5" customFormat="1" x14ac:dyDescent="0.25">
      <c r="A178" s="1" t="s">
        <v>343</v>
      </c>
      <c r="B178" s="28" t="s">
        <v>323</v>
      </c>
      <c r="C178" s="2" t="s">
        <v>141</v>
      </c>
      <c r="D178" s="3" t="s">
        <v>144</v>
      </c>
      <c r="E178" s="130"/>
      <c r="F178" s="130"/>
      <c r="G178" s="130">
        <v>-4</v>
      </c>
      <c r="H178" s="5">
        <v>4261</v>
      </c>
    </row>
    <row r="179" spans="1:8" s="5" customFormat="1" x14ac:dyDescent="0.25">
      <c r="A179" s="1" t="s">
        <v>344</v>
      </c>
      <c r="B179" s="29" t="s">
        <v>323</v>
      </c>
      <c r="C179" s="2" t="s">
        <v>141</v>
      </c>
      <c r="D179" s="3" t="s">
        <v>144</v>
      </c>
      <c r="E179" s="130"/>
      <c r="F179" s="130"/>
      <c r="G179" s="130">
        <v>-4</v>
      </c>
      <c r="H179" s="5">
        <v>4261</v>
      </c>
    </row>
    <row r="180" spans="1:8" s="5" customFormat="1" x14ac:dyDescent="0.25">
      <c r="A180" s="1" t="s">
        <v>345</v>
      </c>
      <c r="B180" s="29" t="s">
        <v>323</v>
      </c>
      <c r="C180" s="2" t="s">
        <v>141</v>
      </c>
      <c r="D180" s="3" t="s">
        <v>144</v>
      </c>
      <c r="E180" s="130"/>
      <c r="F180" s="130"/>
      <c r="G180" s="130">
        <v>-4</v>
      </c>
      <c r="H180" s="5">
        <v>4261</v>
      </c>
    </row>
    <row r="181" spans="1:8" s="5" customFormat="1" x14ac:dyDescent="0.25">
      <c r="A181" s="1" t="s">
        <v>346</v>
      </c>
      <c r="B181" s="29" t="s">
        <v>323</v>
      </c>
      <c r="C181" s="2" t="s">
        <v>141</v>
      </c>
      <c r="D181" s="3" t="s">
        <v>144</v>
      </c>
      <c r="E181" s="130"/>
      <c r="F181" s="130"/>
      <c r="G181" s="130">
        <v>-4</v>
      </c>
      <c r="H181" s="5">
        <v>4261</v>
      </c>
    </row>
    <row r="182" spans="1:8" s="5" customFormat="1" x14ac:dyDescent="0.25">
      <c r="A182" s="1" t="s">
        <v>347</v>
      </c>
      <c r="B182" s="29" t="s">
        <v>323</v>
      </c>
      <c r="C182" s="2" t="s">
        <v>141</v>
      </c>
      <c r="D182" s="3" t="s">
        <v>144</v>
      </c>
      <c r="E182" s="130"/>
      <c r="F182" s="130"/>
      <c r="G182" s="130">
        <v>-4</v>
      </c>
      <c r="H182" s="5">
        <v>4261</v>
      </c>
    </row>
    <row r="183" spans="1:8" s="5" customFormat="1" x14ac:dyDescent="0.25">
      <c r="A183" s="1" t="s">
        <v>348</v>
      </c>
      <c r="B183" s="29" t="s">
        <v>323</v>
      </c>
      <c r="C183" s="2" t="s">
        <v>141</v>
      </c>
      <c r="D183" s="3" t="s">
        <v>144</v>
      </c>
      <c r="E183" s="130"/>
      <c r="F183" s="130"/>
      <c r="G183" s="130">
        <v>-18.66</v>
      </c>
      <c r="H183" s="5">
        <v>4261</v>
      </c>
    </row>
    <row r="184" spans="1:8" s="5" customFormat="1" x14ac:dyDescent="0.25">
      <c r="A184" s="1" t="s">
        <v>349</v>
      </c>
      <c r="B184" s="29" t="s">
        <v>323</v>
      </c>
      <c r="C184" s="2" t="s">
        <v>141</v>
      </c>
      <c r="D184" s="3" t="s">
        <v>144</v>
      </c>
      <c r="E184" s="130"/>
      <c r="F184" s="130"/>
      <c r="G184" s="130">
        <v>-18.66</v>
      </c>
      <c r="H184" s="5">
        <v>4261</v>
      </c>
    </row>
    <row r="185" spans="1:8" s="5" customFormat="1" x14ac:dyDescent="0.25">
      <c r="A185" s="1" t="s">
        <v>350</v>
      </c>
      <c r="B185" s="29" t="s">
        <v>323</v>
      </c>
      <c r="C185" s="2" t="s">
        <v>141</v>
      </c>
      <c r="D185" s="3" t="s">
        <v>144</v>
      </c>
      <c r="E185" s="130"/>
      <c r="F185" s="130"/>
      <c r="G185" s="130">
        <v>-18.66</v>
      </c>
      <c r="H185" s="5">
        <v>4261</v>
      </c>
    </row>
    <row r="186" spans="1:8" s="5" customFormat="1" x14ac:dyDescent="0.25">
      <c r="A186" s="1" t="s">
        <v>351</v>
      </c>
      <c r="B186" s="29" t="s">
        <v>323</v>
      </c>
      <c r="C186" s="2" t="s">
        <v>141</v>
      </c>
      <c r="D186" s="3" t="s">
        <v>144</v>
      </c>
      <c r="E186" s="130"/>
      <c r="F186" s="130"/>
      <c r="G186" s="130">
        <v>-18.66</v>
      </c>
      <c r="H186" s="5">
        <v>4261</v>
      </c>
    </row>
    <row r="187" spans="1:8" s="5" customFormat="1" x14ac:dyDescent="0.25">
      <c r="A187" s="1" t="s">
        <v>352</v>
      </c>
      <c r="B187" s="29" t="s">
        <v>323</v>
      </c>
      <c r="C187" s="2" t="s">
        <v>141</v>
      </c>
      <c r="D187" s="3" t="s">
        <v>144</v>
      </c>
      <c r="E187" s="130"/>
      <c r="F187" s="130"/>
      <c r="G187" s="130">
        <v>-18.66</v>
      </c>
      <c r="H187" s="5">
        <v>4261</v>
      </c>
    </row>
    <row r="188" spans="1:8" s="5" customFormat="1" x14ac:dyDescent="0.25">
      <c r="A188" s="1" t="s">
        <v>353</v>
      </c>
      <c r="B188" s="29" t="s">
        <v>323</v>
      </c>
      <c r="C188" s="2" t="s">
        <v>141</v>
      </c>
      <c r="D188" s="3" t="s">
        <v>144</v>
      </c>
      <c r="E188" s="130"/>
      <c r="F188" s="130"/>
      <c r="G188" s="130">
        <v>-18.66</v>
      </c>
      <c r="H188" s="5">
        <v>4261</v>
      </c>
    </row>
    <row r="189" spans="1:8" s="5" customFormat="1" x14ac:dyDescent="0.25">
      <c r="A189" s="1" t="s">
        <v>354</v>
      </c>
      <c r="B189" s="29" t="s">
        <v>323</v>
      </c>
      <c r="C189" s="2" t="s">
        <v>141</v>
      </c>
      <c r="D189" s="3" t="s">
        <v>144</v>
      </c>
      <c r="E189" s="130">
        <v>-38750</v>
      </c>
      <c r="F189" s="130">
        <v>-2</v>
      </c>
      <c r="G189" s="130">
        <v>-77.5</v>
      </c>
      <c r="H189" s="5">
        <v>4261</v>
      </c>
    </row>
    <row r="190" spans="1:8" s="5" customFormat="1" x14ac:dyDescent="0.25">
      <c r="A190" s="1" t="s">
        <v>355</v>
      </c>
      <c r="B190" s="29" t="s">
        <v>356</v>
      </c>
      <c r="C190" s="2" t="s">
        <v>141</v>
      </c>
      <c r="D190" s="3" t="s">
        <v>144</v>
      </c>
      <c r="E190" s="130"/>
      <c r="F190" s="130"/>
      <c r="G190" s="130">
        <v>-151.19999999999999</v>
      </c>
      <c r="H190" s="5">
        <v>4261</v>
      </c>
    </row>
    <row r="191" spans="1:8" s="5" customFormat="1" ht="33" x14ac:dyDescent="0.25">
      <c r="A191" s="1" t="s">
        <v>357</v>
      </c>
      <c r="B191" s="28" t="s">
        <v>358</v>
      </c>
      <c r="C191" s="2" t="s">
        <v>141</v>
      </c>
      <c r="D191" s="3" t="s">
        <v>144</v>
      </c>
      <c r="E191" s="130"/>
      <c r="F191" s="130"/>
      <c r="G191" s="130">
        <v>-40.567999999999998</v>
      </c>
      <c r="H191" s="5">
        <v>4261</v>
      </c>
    </row>
    <row r="192" spans="1:8" s="5" customFormat="1" x14ac:dyDescent="0.25">
      <c r="A192" s="1" t="s">
        <v>359</v>
      </c>
      <c r="B192" s="28" t="s">
        <v>360</v>
      </c>
      <c r="C192" s="2" t="s">
        <v>141</v>
      </c>
      <c r="D192" s="3" t="s">
        <v>144</v>
      </c>
      <c r="E192" s="130"/>
      <c r="F192" s="130"/>
      <c r="G192" s="130">
        <v>-4085</v>
      </c>
      <c r="H192" s="5">
        <v>4261</v>
      </c>
    </row>
    <row r="193" spans="1:8" s="5" customFormat="1" x14ac:dyDescent="0.25">
      <c r="A193" s="1" t="s">
        <v>361</v>
      </c>
      <c r="B193" s="28" t="s">
        <v>362</v>
      </c>
      <c r="C193" s="2" t="s">
        <v>141</v>
      </c>
      <c r="D193" s="3" t="s">
        <v>144</v>
      </c>
      <c r="E193" s="130"/>
      <c r="F193" s="130"/>
      <c r="G193" s="130">
        <v>-212.5</v>
      </c>
      <c r="H193" s="5">
        <v>4261</v>
      </c>
    </row>
    <row r="194" spans="1:8" s="5" customFormat="1" x14ac:dyDescent="0.25">
      <c r="A194" s="1" t="s">
        <v>363</v>
      </c>
      <c r="B194" s="28" t="s">
        <v>364</v>
      </c>
      <c r="C194" s="2" t="s">
        <v>141</v>
      </c>
      <c r="D194" s="3" t="s">
        <v>144</v>
      </c>
      <c r="E194" s="130"/>
      <c r="F194" s="130"/>
      <c r="G194" s="130">
        <v>-315</v>
      </c>
      <c r="H194" s="5">
        <v>4261</v>
      </c>
    </row>
    <row r="195" spans="1:8" s="5" customFormat="1" x14ac:dyDescent="0.25">
      <c r="A195" s="1" t="s">
        <v>365</v>
      </c>
      <c r="B195" s="28" t="s">
        <v>366</v>
      </c>
      <c r="C195" s="2" t="s">
        <v>141</v>
      </c>
      <c r="D195" s="3" t="s">
        <v>144</v>
      </c>
      <c r="E195" s="130"/>
      <c r="F195" s="130"/>
      <c r="G195" s="130">
        <v>-231.42</v>
      </c>
      <c r="H195" s="5">
        <v>4261</v>
      </c>
    </row>
    <row r="196" spans="1:8" s="5" customFormat="1" ht="49.5" x14ac:dyDescent="0.25">
      <c r="A196" s="1" t="s">
        <v>367</v>
      </c>
      <c r="B196" s="28" t="s">
        <v>368</v>
      </c>
      <c r="C196" s="2" t="s">
        <v>141</v>
      </c>
      <c r="D196" s="3" t="s">
        <v>144</v>
      </c>
      <c r="E196" s="130"/>
      <c r="F196" s="130"/>
      <c r="G196" s="130">
        <v>-87.75</v>
      </c>
      <c r="H196" s="5">
        <v>4261</v>
      </c>
    </row>
    <row r="197" spans="1:8" s="5" customFormat="1" ht="49.5" x14ac:dyDescent="0.25">
      <c r="A197" s="1" t="s">
        <v>369</v>
      </c>
      <c r="B197" s="28" t="s">
        <v>370</v>
      </c>
      <c r="C197" s="2" t="s">
        <v>141</v>
      </c>
      <c r="D197" s="3" t="s">
        <v>144</v>
      </c>
      <c r="E197" s="130"/>
      <c r="F197" s="130"/>
      <c r="G197" s="130">
        <v>-394.05</v>
      </c>
      <c r="H197" s="5">
        <v>4261</v>
      </c>
    </row>
    <row r="198" spans="1:8" s="5" customFormat="1" x14ac:dyDescent="0.25">
      <c r="A198" s="1" t="s">
        <v>371</v>
      </c>
      <c r="B198" s="28" t="s">
        <v>372</v>
      </c>
      <c r="C198" s="2" t="s">
        <v>141</v>
      </c>
      <c r="D198" s="3" t="s">
        <v>144</v>
      </c>
      <c r="E198" s="130"/>
      <c r="F198" s="130"/>
      <c r="G198" s="130">
        <v>-40.799999999999997</v>
      </c>
      <c r="H198" s="5">
        <v>4261</v>
      </c>
    </row>
    <row r="199" spans="1:8" s="5" customFormat="1" x14ac:dyDescent="0.25">
      <c r="A199" s="1" t="s">
        <v>373</v>
      </c>
      <c r="B199" s="28" t="s">
        <v>372</v>
      </c>
      <c r="C199" s="2" t="s">
        <v>141</v>
      </c>
      <c r="D199" s="3" t="s">
        <v>144</v>
      </c>
      <c r="E199" s="130"/>
      <c r="F199" s="130"/>
      <c r="G199" s="130">
        <v>-894.9</v>
      </c>
      <c r="H199" s="5">
        <v>4261</v>
      </c>
    </row>
    <row r="200" spans="1:8" s="5" customFormat="1" ht="33" x14ac:dyDescent="0.25">
      <c r="A200" s="1" t="s">
        <v>374</v>
      </c>
      <c r="B200" s="28" t="s">
        <v>375</v>
      </c>
      <c r="C200" s="2" t="s">
        <v>141</v>
      </c>
      <c r="D200" s="3" t="s">
        <v>144</v>
      </c>
      <c r="E200" s="130"/>
      <c r="F200" s="130"/>
      <c r="G200" s="130">
        <v>-34</v>
      </c>
      <c r="H200" s="5">
        <v>4261</v>
      </c>
    </row>
    <row r="201" spans="1:8" s="5" customFormat="1" ht="49.5" x14ac:dyDescent="0.25">
      <c r="A201" s="1" t="s">
        <v>376</v>
      </c>
      <c r="B201" s="28" t="s">
        <v>377</v>
      </c>
      <c r="C201" s="2" t="s">
        <v>141</v>
      </c>
      <c r="D201" s="3" t="s">
        <v>258</v>
      </c>
      <c r="E201" s="130"/>
      <c r="F201" s="130"/>
      <c r="G201" s="130">
        <v>-56.124000000000002</v>
      </c>
      <c r="H201" s="5">
        <v>4261</v>
      </c>
    </row>
    <row r="202" spans="1:8" s="5" customFormat="1" ht="49.5" x14ac:dyDescent="0.25">
      <c r="A202" s="1" t="s">
        <v>378</v>
      </c>
      <c r="B202" s="28" t="s">
        <v>379</v>
      </c>
      <c r="C202" s="2" t="s">
        <v>141</v>
      </c>
      <c r="D202" s="3" t="s">
        <v>258</v>
      </c>
      <c r="E202" s="130"/>
      <c r="F202" s="130"/>
      <c r="G202" s="130">
        <v>-122.85</v>
      </c>
      <c r="H202" s="5">
        <v>4261</v>
      </c>
    </row>
    <row r="203" spans="1:8" s="5" customFormat="1" x14ac:dyDescent="0.25">
      <c r="A203" s="1" t="s">
        <v>380</v>
      </c>
      <c r="B203" s="28" t="s">
        <v>381</v>
      </c>
      <c r="C203" s="2" t="s">
        <v>141</v>
      </c>
      <c r="D203" s="3" t="s">
        <v>382</v>
      </c>
      <c r="E203" s="130"/>
      <c r="F203" s="130"/>
      <c r="G203" s="130">
        <v>-250</v>
      </c>
      <c r="H203" s="5">
        <v>4261</v>
      </c>
    </row>
    <row r="204" spans="1:8" s="5" customFormat="1" x14ac:dyDescent="0.25">
      <c r="A204" s="1" t="s">
        <v>383</v>
      </c>
      <c r="B204" s="28" t="s">
        <v>384</v>
      </c>
      <c r="C204" s="2" t="s">
        <v>141</v>
      </c>
      <c r="D204" s="3" t="s">
        <v>258</v>
      </c>
      <c r="E204" s="130"/>
      <c r="F204" s="130"/>
      <c r="G204" s="130">
        <v>-207.036</v>
      </c>
      <c r="H204" s="5">
        <v>4261</v>
      </c>
    </row>
    <row r="205" spans="1:8" s="5" customFormat="1" x14ac:dyDescent="0.25">
      <c r="A205" s="1" t="s">
        <v>385</v>
      </c>
      <c r="B205" s="28" t="s">
        <v>386</v>
      </c>
      <c r="C205" s="2" t="s">
        <v>141</v>
      </c>
      <c r="D205" s="3" t="s">
        <v>144</v>
      </c>
      <c r="E205" s="130"/>
      <c r="F205" s="130"/>
      <c r="G205" s="130">
        <v>-525.82899999999995</v>
      </c>
      <c r="H205" s="5">
        <v>4261</v>
      </c>
    </row>
    <row r="206" spans="1:8" s="5" customFormat="1" x14ac:dyDescent="0.25">
      <c r="A206" s="1" t="s">
        <v>387</v>
      </c>
      <c r="B206" s="28" t="s">
        <v>388</v>
      </c>
      <c r="C206" s="2" t="s">
        <v>141</v>
      </c>
      <c r="D206" s="3" t="s">
        <v>258</v>
      </c>
      <c r="E206" s="130"/>
      <c r="F206" s="130"/>
      <c r="G206" s="130">
        <v>-217.64739</v>
      </c>
      <c r="H206" s="5">
        <v>4261</v>
      </c>
    </row>
    <row r="207" spans="1:8" s="5" customFormat="1" ht="33" x14ac:dyDescent="0.25">
      <c r="A207" s="1" t="s">
        <v>389</v>
      </c>
      <c r="B207" s="28" t="s">
        <v>390</v>
      </c>
      <c r="C207" s="2" t="s">
        <v>141</v>
      </c>
      <c r="D207" s="3" t="s">
        <v>382</v>
      </c>
      <c r="E207" s="130"/>
      <c r="F207" s="130"/>
      <c r="G207" s="130">
        <v>-124.02</v>
      </c>
      <c r="H207" s="5">
        <v>4261</v>
      </c>
    </row>
    <row r="208" spans="1:8" s="5" customFormat="1" ht="33" x14ac:dyDescent="0.25">
      <c r="A208" s="1" t="s">
        <v>391</v>
      </c>
      <c r="B208" s="28" t="s">
        <v>392</v>
      </c>
      <c r="C208" s="2" t="s">
        <v>141</v>
      </c>
      <c r="D208" s="3" t="s">
        <v>144</v>
      </c>
      <c r="E208" s="130"/>
      <c r="F208" s="130"/>
      <c r="G208" s="130">
        <v>-84</v>
      </c>
      <c r="H208" s="5">
        <v>4261</v>
      </c>
    </row>
    <row r="209" spans="1:8" s="5" customFormat="1" ht="33" x14ac:dyDescent="0.25">
      <c r="A209" s="1" t="s">
        <v>393</v>
      </c>
      <c r="B209" s="28" t="s">
        <v>394</v>
      </c>
      <c r="C209" s="2" t="s">
        <v>141</v>
      </c>
      <c r="D209" s="3" t="s">
        <v>144</v>
      </c>
      <c r="E209" s="130"/>
      <c r="F209" s="130"/>
      <c r="G209" s="130">
        <v>-170.44</v>
      </c>
      <c r="H209" s="5">
        <v>4261</v>
      </c>
    </row>
    <row r="210" spans="1:8" s="5" customFormat="1" x14ac:dyDescent="0.25">
      <c r="A210" s="1" t="s">
        <v>395</v>
      </c>
      <c r="B210" s="28" t="s">
        <v>396</v>
      </c>
      <c r="C210" s="2" t="s">
        <v>141</v>
      </c>
      <c r="D210" s="3" t="s">
        <v>144</v>
      </c>
      <c r="E210" s="130"/>
      <c r="F210" s="130"/>
      <c r="G210" s="130">
        <v>-177</v>
      </c>
      <c r="H210" s="5">
        <v>4261</v>
      </c>
    </row>
    <row r="211" spans="1:8" s="5" customFormat="1" x14ac:dyDescent="0.25">
      <c r="A211" s="1" t="s">
        <v>397</v>
      </c>
      <c r="B211" s="28" t="s">
        <v>398</v>
      </c>
      <c r="C211" s="2" t="s">
        <v>141</v>
      </c>
      <c r="D211" s="3" t="s">
        <v>144</v>
      </c>
      <c r="E211" s="130"/>
      <c r="F211" s="130"/>
      <c r="G211" s="130">
        <v>-641.75</v>
      </c>
      <c r="H211" s="5">
        <v>4261</v>
      </c>
    </row>
    <row r="212" spans="1:8" s="5" customFormat="1" x14ac:dyDescent="0.25">
      <c r="A212" s="1" t="s">
        <v>399</v>
      </c>
      <c r="B212" s="28" t="s">
        <v>400</v>
      </c>
      <c r="C212" s="2" t="s">
        <v>141</v>
      </c>
      <c r="D212" s="3" t="s">
        <v>144</v>
      </c>
      <c r="E212" s="130"/>
      <c r="F212" s="130"/>
      <c r="G212" s="130">
        <v>-226.8</v>
      </c>
      <c r="H212" s="5">
        <v>4261</v>
      </c>
    </row>
    <row r="213" spans="1:8" s="5" customFormat="1" x14ac:dyDescent="0.25">
      <c r="A213" s="1" t="s">
        <v>401</v>
      </c>
      <c r="B213" s="28" t="s">
        <v>402</v>
      </c>
      <c r="C213" s="2" t="s">
        <v>141</v>
      </c>
      <c r="D213" s="3" t="s">
        <v>144</v>
      </c>
      <c r="E213" s="130"/>
      <c r="F213" s="130"/>
      <c r="G213" s="130">
        <v>-702</v>
      </c>
      <c r="H213" s="5">
        <v>4261</v>
      </c>
    </row>
    <row r="214" spans="1:8" s="5" customFormat="1" x14ac:dyDescent="0.25">
      <c r="A214" s="1" t="s">
        <v>403</v>
      </c>
      <c r="B214" s="28" t="s">
        <v>404</v>
      </c>
      <c r="C214" s="2" t="s">
        <v>141</v>
      </c>
      <c r="D214" s="3" t="s">
        <v>144</v>
      </c>
      <c r="E214" s="130"/>
      <c r="F214" s="130"/>
      <c r="G214" s="130">
        <v>-104.5</v>
      </c>
      <c r="H214" s="5">
        <v>4261</v>
      </c>
    </row>
    <row r="215" spans="1:8" s="5" customFormat="1" x14ac:dyDescent="0.25">
      <c r="A215" s="1" t="s">
        <v>405</v>
      </c>
      <c r="B215" s="28" t="s">
        <v>406</v>
      </c>
      <c r="C215" s="2" t="s">
        <v>118</v>
      </c>
      <c r="D215" s="3" t="s">
        <v>258</v>
      </c>
      <c r="E215" s="130"/>
      <c r="F215" s="130"/>
      <c r="G215" s="130">
        <v>-2986.88</v>
      </c>
      <c r="H215" s="5">
        <v>4261</v>
      </c>
    </row>
    <row r="216" spans="1:8" s="5" customFormat="1" ht="33" x14ac:dyDescent="0.25">
      <c r="A216" s="1" t="s">
        <v>407</v>
      </c>
      <c r="B216" s="29" t="s">
        <v>408</v>
      </c>
      <c r="C216" s="2" t="s">
        <v>141</v>
      </c>
      <c r="D216" s="3" t="s">
        <v>409</v>
      </c>
      <c r="E216" s="130"/>
      <c r="F216" s="130"/>
      <c r="G216" s="130">
        <v>-85.84</v>
      </c>
      <c r="H216" s="5">
        <v>4261</v>
      </c>
    </row>
    <row r="217" spans="1:8" s="5" customFormat="1" x14ac:dyDescent="0.25">
      <c r="A217" s="1" t="s">
        <v>410</v>
      </c>
      <c r="B217" s="29" t="s">
        <v>411</v>
      </c>
      <c r="C217" s="2" t="s">
        <v>141</v>
      </c>
      <c r="D217" s="3" t="s">
        <v>258</v>
      </c>
      <c r="E217" s="130"/>
      <c r="F217" s="130"/>
      <c r="G217" s="130">
        <v>-142.21520000000001</v>
      </c>
      <c r="H217" s="5">
        <v>4261</v>
      </c>
    </row>
    <row r="218" spans="1:8" s="5" customFormat="1" x14ac:dyDescent="0.25">
      <c r="A218" s="1" t="s">
        <v>412</v>
      </c>
      <c r="B218" s="29" t="s">
        <v>413</v>
      </c>
      <c r="C218" s="2" t="s">
        <v>141</v>
      </c>
      <c r="D218" s="3" t="s">
        <v>258</v>
      </c>
      <c r="E218" s="130"/>
      <c r="F218" s="130"/>
      <c r="G218" s="130">
        <v>-6.51</v>
      </c>
      <c r="H218" s="5">
        <v>4261</v>
      </c>
    </row>
    <row r="219" spans="1:8" s="5" customFormat="1" x14ac:dyDescent="0.25">
      <c r="A219" s="1" t="s">
        <v>414</v>
      </c>
      <c r="B219" s="29" t="s">
        <v>415</v>
      </c>
      <c r="C219" s="2" t="s">
        <v>141</v>
      </c>
      <c r="D219" s="3" t="s">
        <v>258</v>
      </c>
      <c r="E219" s="130"/>
      <c r="F219" s="130"/>
      <c r="G219" s="130">
        <v>-3.1</v>
      </c>
      <c r="H219" s="5">
        <v>4261</v>
      </c>
    </row>
    <row r="220" spans="1:8" s="5" customFormat="1" x14ac:dyDescent="0.25">
      <c r="A220" s="1" t="s">
        <v>416</v>
      </c>
      <c r="B220" s="29" t="s">
        <v>415</v>
      </c>
      <c r="C220" s="2" t="s">
        <v>141</v>
      </c>
      <c r="D220" s="3" t="s">
        <v>258</v>
      </c>
      <c r="E220" s="130"/>
      <c r="F220" s="130"/>
      <c r="G220" s="130">
        <v>-312.81799999999998</v>
      </c>
      <c r="H220" s="5">
        <v>4261</v>
      </c>
    </row>
    <row r="221" spans="1:8" s="5" customFormat="1" x14ac:dyDescent="0.25">
      <c r="A221" s="1" t="s">
        <v>417</v>
      </c>
      <c r="B221" s="28" t="s">
        <v>418</v>
      </c>
      <c r="C221" s="2" t="s">
        <v>141</v>
      </c>
      <c r="D221" s="3" t="s">
        <v>258</v>
      </c>
      <c r="E221" s="130"/>
      <c r="F221" s="130"/>
      <c r="G221" s="130">
        <v>-222.49079999999998</v>
      </c>
      <c r="H221" s="5">
        <v>4261</v>
      </c>
    </row>
    <row r="222" spans="1:8" s="5" customFormat="1" ht="33" x14ac:dyDescent="0.25">
      <c r="A222" s="1" t="s">
        <v>419</v>
      </c>
      <c r="B222" s="28" t="s">
        <v>420</v>
      </c>
      <c r="C222" s="2" t="s">
        <v>141</v>
      </c>
      <c r="D222" s="3" t="s">
        <v>144</v>
      </c>
      <c r="E222" s="130"/>
      <c r="F222" s="130"/>
      <c r="G222" s="130">
        <v>-209.80152999999999</v>
      </c>
      <c r="H222" s="5">
        <v>4261</v>
      </c>
    </row>
    <row r="223" spans="1:8" s="5" customFormat="1" x14ac:dyDescent="0.25">
      <c r="A223" s="1" t="s">
        <v>421</v>
      </c>
      <c r="B223" s="28" t="s">
        <v>422</v>
      </c>
      <c r="C223" s="2" t="s">
        <v>141</v>
      </c>
      <c r="D223" s="3" t="s">
        <v>144</v>
      </c>
      <c r="E223" s="130"/>
      <c r="F223" s="130"/>
      <c r="G223" s="130">
        <v>-1036</v>
      </c>
      <c r="H223" s="5">
        <v>4261</v>
      </c>
    </row>
    <row r="224" spans="1:8" s="5" customFormat="1" x14ac:dyDescent="0.25">
      <c r="A224" s="1" t="s">
        <v>423</v>
      </c>
      <c r="B224" s="29" t="s">
        <v>424</v>
      </c>
      <c r="C224" s="2" t="s">
        <v>141</v>
      </c>
      <c r="D224" s="3" t="s">
        <v>144</v>
      </c>
      <c r="E224" s="130"/>
      <c r="F224" s="130"/>
      <c r="G224" s="130">
        <v>-673.2</v>
      </c>
      <c r="H224" s="5">
        <v>4261</v>
      </c>
    </row>
    <row r="225" spans="1:8" s="5" customFormat="1" x14ac:dyDescent="0.25">
      <c r="A225" s="1" t="s">
        <v>425</v>
      </c>
      <c r="B225" s="29" t="s">
        <v>426</v>
      </c>
      <c r="C225" s="2" t="s">
        <v>141</v>
      </c>
      <c r="D225" s="3" t="s">
        <v>144</v>
      </c>
      <c r="E225" s="130"/>
      <c r="F225" s="130"/>
      <c r="G225" s="130">
        <v>-370.94400000000002</v>
      </c>
      <c r="H225" s="5">
        <v>4261</v>
      </c>
    </row>
    <row r="226" spans="1:8" s="5" customFormat="1" x14ac:dyDescent="0.25">
      <c r="A226" s="1" t="s">
        <v>427</v>
      </c>
      <c r="B226" s="29" t="s">
        <v>428</v>
      </c>
      <c r="C226" s="2" t="s">
        <v>141</v>
      </c>
      <c r="D226" s="3" t="s">
        <v>144</v>
      </c>
      <c r="E226" s="130"/>
      <c r="F226" s="130"/>
      <c r="G226" s="130">
        <v>-291.45999999999998</v>
      </c>
      <c r="H226" s="5">
        <v>4261</v>
      </c>
    </row>
    <row r="227" spans="1:8" s="5" customFormat="1" x14ac:dyDescent="0.25">
      <c r="A227" s="1" t="s">
        <v>429</v>
      </c>
      <c r="B227" s="29" t="s">
        <v>430</v>
      </c>
      <c r="C227" s="2" t="s">
        <v>141</v>
      </c>
      <c r="D227" s="3" t="s">
        <v>144</v>
      </c>
      <c r="E227" s="130"/>
      <c r="F227" s="130"/>
      <c r="G227" s="130">
        <v>-43.5</v>
      </c>
      <c r="H227" s="5">
        <v>4261</v>
      </c>
    </row>
    <row r="228" spans="1:8" s="5" customFormat="1" x14ac:dyDescent="0.25">
      <c r="A228" s="1" t="s">
        <v>431</v>
      </c>
      <c r="B228" s="29" t="s">
        <v>432</v>
      </c>
      <c r="C228" s="2" t="s">
        <v>141</v>
      </c>
      <c r="D228" s="3" t="s">
        <v>144</v>
      </c>
      <c r="E228" s="130"/>
      <c r="F228" s="130"/>
      <c r="G228" s="130">
        <v>-42.28</v>
      </c>
      <c r="H228" s="5">
        <v>4261</v>
      </c>
    </row>
    <row r="229" spans="1:8" s="5" customFormat="1" ht="33" x14ac:dyDescent="0.25">
      <c r="A229" s="1" t="s">
        <v>433</v>
      </c>
      <c r="B229" s="29" t="s">
        <v>434</v>
      </c>
      <c r="C229" s="2" t="s">
        <v>141</v>
      </c>
      <c r="D229" s="3" t="s">
        <v>144</v>
      </c>
      <c r="E229" s="130"/>
      <c r="F229" s="130"/>
      <c r="G229" s="130">
        <v>-114</v>
      </c>
      <c r="H229" s="5">
        <v>4261</v>
      </c>
    </row>
    <row r="230" spans="1:8" s="5" customFormat="1" x14ac:dyDescent="0.25">
      <c r="A230" s="1" t="s">
        <v>435</v>
      </c>
      <c r="B230" s="29" t="s">
        <v>436</v>
      </c>
      <c r="C230" s="2" t="s">
        <v>141</v>
      </c>
      <c r="D230" s="3" t="s">
        <v>144</v>
      </c>
      <c r="E230" s="130"/>
      <c r="F230" s="130"/>
      <c r="G230" s="130">
        <v>-56</v>
      </c>
      <c r="H230" s="5">
        <v>4261</v>
      </c>
    </row>
    <row r="231" spans="1:8" s="5" customFormat="1" x14ac:dyDescent="0.25">
      <c r="A231" s="1" t="s">
        <v>437</v>
      </c>
      <c r="B231" s="29" t="s">
        <v>438</v>
      </c>
      <c r="C231" s="2" t="s">
        <v>141</v>
      </c>
      <c r="D231" s="3" t="s">
        <v>144</v>
      </c>
      <c r="E231" s="130"/>
      <c r="F231" s="130"/>
      <c r="G231" s="130">
        <v>-2</v>
      </c>
      <c r="H231" s="5">
        <v>4261</v>
      </c>
    </row>
    <row r="232" spans="1:8" s="5" customFormat="1" x14ac:dyDescent="0.25">
      <c r="A232" s="1" t="s">
        <v>439</v>
      </c>
      <c r="B232" s="29" t="s">
        <v>440</v>
      </c>
      <c r="C232" s="2" t="s">
        <v>141</v>
      </c>
      <c r="D232" s="3" t="s">
        <v>292</v>
      </c>
      <c r="E232" s="130"/>
      <c r="F232" s="130"/>
      <c r="G232" s="130">
        <v>-1.5</v>
      </c>
      <c r="H232" s="5">
        <v>4261</v>
      </c>
    </row>
    <row r="233" spans="1:8" s="5" customFormat="1" x14ac:dyDescent="0.25">
      <c r="A233" s="1" t="s">
        <v>441</v>
      </c>
      <c r="B233" s="29" t="s">
        <v>440</v>
      </c>
      <c r="C233" s="2" t="s">
        <v>141</v>
      </c>
      <c r="D233" s="3" t="s">
        <v>292</v>
      </c>
      <c r="E233" s="130"/>
      <c r="F233" s="130"/>
      <c r="G233" s="130">
        <v>-168</v>
      </c>
      <c r="H233" s="5">
        <v>4261</v>
      </c>
    </row>
    <row r="234" spans="1:8" s="5" customFormat="1" x14ac:dyDescent="0.25">
      <c r="A234" s="1" t="s">
        <v>442</v>
      </c>
      <c r="B234" s="28" t="s">
        <v>440</v>
      </c>
      <c r="C234" s="2" t="s">
        <v>141</v>
      </c>
      <c r="D234" s="3" t="s">
        <v>292</v>
      </c>
      <c r="E234" s="130"/>
      <c r="F234" s="130"/>
      <c r="G234" s="130">
        <v>-12</v>
      </c>
      <c r="H234" s="5">
        <v>4261</v>
      </c>
    </row>
    <row r="235" spans="1:8" s="5" customFormat="1" x14ac:dyDescent="0.25">
      <c r="A235" s="1" t="s">
        <v>443</v>
      </c>
      <c r="B235" s="28" t="s">
        <v>440</v>
      </c>
      <c r="C235" s="2" t="s">
        <v>141</v>
      </c>
      <c r="D235" s="3" t="s">
        <v>292</v>
      </c>
      <c r="E235" s="130"/>
      <c r="F235" s="130"/>
      <c r="G235" s="130">
        <v>-32</v>
      </c>
      <c r="H235" s="5">
        <v>4261</v>
      </c>
    </row>
    <row r="236" spans="1:8" s="5" customFormat="1" x14ac:dyDescent="0.25">
      <c r="A236" s="1" t="s">
        <v>444</v>
      </c>
      <c r="B236" s="28" t="s">
        <v>440</v>
      </c>
      <c r="C236" s="2" t="s">
        <v>141</v>
      </c>
      <c r="D236" s="3" t="s">
        <v>292</v>
      </c>
      <c r="E236" s="130"/>
      <c r="F236" s="130"/>
      <c r="G236" s="130">
        <v>-14</v>
      </c>
      <c r="H236" s="5">
        <v>4261</v>
      </c>
    </row>
    <row r="237" spans="1:8" s="5" customFormat="1" x14ac:dyDescent="0.25">
      <c r="A237" s="1" t="s">
        <v>445</v>
      </c>
      <c r="B237" s="28" t="s">
        <v>440</v>
      </c>
      <c r="C237" s="2" t="s">
        <v>141</v>
      </c>
      <c r="D237" s="3" t="s">
        <v>292</v>
      </c>
      <c r="E237" s="130"/>
      <c r="F237" s="130"/>
      <c r="G237" s="130">
        <v>-4</v>
      </c>
      <c r="H237" s="5">
        <v>4261</v>
      </c>
    </row>
    <row r="238" spans="1:8" s="5" customFormat="1" x14ac:dyDescent="0.25">
      <c r="A238" s="1" t="s">
        <v>446</v>
      </c>
      <c r="B238" s="28" t="s">
        <v>440</v>
      </c>
      <c r="C238" s="2" t="s">
        <v>141</v>
      </c>
      <c r="D238" s="3" t="s">
        <v>292</v>
      </c>
      <c r="E238" s="130"/>
      <c r="F238" s="130"/>
      <c r="G238" s="130">
        <v>-8</v>
      </c>
      <c r="H238" s="5">
        <v>4261</v>
      </c>
    </row>
    <row r="239" spans="1:8" s="5" customFormat="1" x14ac:dyDescent="0.25">
      <c r="A239" s="1" t="s">
        <v>447</v>
      </c>
      <c r="B239" s="28" t="s">
        <v>440</v>
      </c>
      <c r="C239" s="2" t="s">
        <v>141</v>
      </c>
      <c r="D239" s="3" t="s">
        <v>292</v>
      </c>
      <c r="E239" s="130"/>
      <c r="F239" s="130"/>
      <c r="G239" s="130">
        <v>-72</v>
      </c>
      <c r="H239" s="5">
        <v>4261</v>
      </c>
    </row>
    <row r="240" spans="1:8" s="5" customFormat="1" x14ac:dyDescent="0.25">
      <c r="A240" s="1" t="s">
        <v>448</v>
      </c>
      <c r="B240" s="28" t="s">
        <v>449</v>
      </c>
      <c r="C240" s="2" t="s">
        <v>141</v>
      </c>
      <c r="D240" s="3" t="s">
        <v>144</v>
      </c>
      <c r="E240" s="130"/>
      <c r="F240" s="130"/>
      <c r="G240" s="130">
        <v>-180</v>
      </c>
      <c r="H240" s="5">
        <v>4261</v>
      </c>
    </row>
    <row r="241" spans="1:8" s="5" customFormat="1" x14ac:dyDescent="0.25">
      <c r="A241" s="1" t="s">
        <v>450</v>
      </c>
      <c r="B241" s="28" t="s">
        <v>451</v>
      </c>
      <c r="C241" s="2" t="s">
        <v>141</v>
      </c>
      <c r="D241" s="3" t="s">
        <v>144</v>
      </c>
      <c r="E241" s="130"/>
      <c r="F241" s="130"/>
      <c r="G241" s="130">
        <v>-0.5</v>
      </c>
      <c r="H241" s="5">
        <v>4261</v>
      </c>
    </row>
    <row r="242" spans="1:8" s="5" customFormat="1" x14ac:dyDescent="0.25">
      <c r="A242" s="1" t="s">
        <v>452</v>
      </c>
      <c r="B242" s="28" t="s">
        <v>451</v>
      </c>
      <c r="C242" s="2" t="s">
        <v>141</v>
      </c>
      <c r="D242" s="3" t="s">
        <v>144</v>
      </c>
      <c r="E242" s="130"/>
      <c r="F242" s="130"/>
      <c r="G242" s="130">
        <v>-80</v>
      </c>
      <c r="H242" s="5">
        <v>4261</v>
      </c>
    </row>
    <row r="243" spans="1:8" s="5" customFormat="1" ht="33" x14ac:dyDescent="0.25">
      <c r="A243" s="1" t="s">
        <v>453</v>
      </c>
      <c r="B243" s="28" t="s">
        <v>454</v>
      </c>
      <c r="C243" s="2" t="s">
        <v>141</v>
      </c>
      <c r="D243" s="3" t="s">
        <v>144</v>
      </c>
      <c r="E243" s="130"/>
      <c r="F243" s="130"/>
      <c r="G243" s="130">
        <v>-3100.7</v>
      </c>
      <c r="H243" s="5">
        <v>4261</v>
      </c>
    </row>
    <row r="244" spans="1:8" s="5" customFormat="1" ht="33" x14ac:dyDescent="0.25">
      <c r="A244" s="1" t="s">
        <v>455</v>
      </c>
      <c r="B244" s="28" t="s">
        <v>454</v>
      </c>
      <c r="C244" s="2" t="s">
        <v>141</v>
      </c>
      <c r="D244" s="3" t="s">
        <v>144</v>
      </c>
      <c r="E244" s="130"/>
      <c r="F244" s="130"/>
      <c r="G244" s="130">
        <v>-3100.7</v>
      </c>
      <c r="H244" s="5">
        <v>4261</v>
      </c>
    </row>
    <row r="245" spans="1:8" s="5" customFormat="1" ht="33" x14ac:dyDescent="0.25">
      <c r="A245" s="1" t="s">
        <v>456</v>
      </c>
      <c r="B245" s="28" t="s">
        <v>454</v>
      </c>
      <c r="C245" s="2" t="s">
        <v>141</v>
      </c>
      <c r="D245" s="3" t="s">
        <v>144</v>
      </c>
      <c r="E245" s="130"/>
      <c r="F245" s="130"/>
      <c r="G245" s="130">
        <v>-2400</v>
      </c>
      <c r="H245" s="5">
        <v>4261</v>
      </c>
    </row>
    <row r="246" spans="1:8" s="5" customFormat="1" ht="33" x14ac:dyDescent="0.25">
      <c r="A246" s="1" t="s">
        <v>457</v>
      </c>
      <c r="B246" s="28" t="s">
        <v>454</v>
      </c>
      <c r="C246" s="2" t="s">
        <v>141</v>
      </c>
      <c r="D246" s="3" t="s">
        <v>144</v>
      </c>
      <c r="E246" s="130"/>
      <c r="F246" s="130"/>
      <c r="G246" s="130">
        <v>-0.36</v>
      </c>
      <c r="H246" s="5">
        <v>4261</v>
      </c>
    </row>
    <row r="247" spans="1:8" s="5" customFormat="1" x14ac:dyDescent="0.25">
      <c r="A247" s="1" t="s">
        <v>458</v>
      </c>
      <c r="B247" s="28" t="s">
        <v>459</v>
      </c>
      <c r="C247" s="2" t="s">
        <v>141</v>
      </c>
      <c r="D247" s="3" t="s">
        <v>144</v>
      </c>
      <c r="E247" s="130"/>
      <c r="F247" s="130"/>
      <c r="G247" s="130">
        <v>-183.54</v>
      </c>
      <c r="H247" s="5">
        <v>4261</v>
      </c>
    </row>
    <row r="248" spans="1:8" s="5" customFormat="1" x14ac:dyDescent="0.25">
      <c r="A248" s="1" t="s">
        <v>460</v>
      </c>
      <c r="B248" s="28" t="s">
        <v>461</v>
      </c>
      <c r="C248" s="2" t="s">
        <v>141</v>
      </c>
      <c r="D248" s="3" t="s">
        <v>144</v>
      </c>
      <c r="E248" s="130"/>
      <c r="F248" s="130"/>
      <c r="G248" s="130">
        <v>-459</v>
      </c>
      <c r="H248" s="5">
        <v>4261</v>
      </c>
    </row>
    <row r="249" spans="1:8" s="5" customFormat="1" x14ac:dyDescent="0.25">
      <c r="A249" s="1" t="s">
        <v>462</v>
      </c>
      <c r="B249" s="28" t="s">
        <v>463</v>
      </c>
      <c r="C249" s="2" t="s">
        <v>141</v>
      </c>
      <c r="D249" s="3" t="s">
        <v>144</v>
      </c>
      <c r="E249" s="130"/>
      <c r="F249" s="130"/>
      <c r="G249" s="130">
        <v>-1104</v>
      </c>
      <c r="H249" s="5">
        <v>4261</v>
      </c>
    </row>
    <row r="250" spans="1:8" s="5" customFormat="1" x14ac:dyDescent="0.25">
      <c r="A250" s="1" t="s">
        <v>464</v>
      </c>
      <c r="B250" s="28" t="s">
        <v>465</v>
      </c>
      <c r="C250" s="2" t="s">
        <v>141</v>
      </c>
      <c r="D250" s="3" t="s">
        <v>144</v>
      </c>
      <c r="E250" s="130"/>
      <c r="F250" s="130"/>
      <c r="G250" s="130">
        <v>-216</v>
      </c>
      <c r="H250" s="5">
        <v>4261</v>
      </c>
    </row>
    <row r="251" spans="1:8" s="5" customFormat="1" x14ac:dyDescent="0.25">
      <c r="A251" s="1" t="s">
        <v>466</v>
      </c>
      <c r="B251" s="28" t="s">
        <v>467</v>
      </c>
      <c r="C251" s="2" t="s">
        <v>141</v>
      </c>
      <c r="D251" s="3" t="s">
        <v>144</v>
      </c>
      <c r="E251" s="130"/>
      <c r="F251" s="130"/>
      <c r="G251" s="130">
        <v>-83.85</v>
      </c>
      <c r="H251" s="5">
        <v>4261</v>
      </c>
    </row>
    <row r="252" spans="1:8" s="5" customFormat="1" x14ac:dyDescent="0.25">
      <c r="A252" s="1" t="s">
        <v>468</v>
      </c>
      <c r="B252" s="28" t="s">
        <v>469</v>
      </c>
      <c r="C252" s="2" t="s">
        <v>141</v>
      </c>
      <c r="D252" s="3" t="s">
        <v>382</v>
      </c>
      <c r="E252" s="130"/>
      <c r="F252" s="130"/>
      <c r="G252" s="130">
        <v>-120</v>
      </c>
      <c r="H252" s="5">
        <v>4261</v>
      </c>
    </row>
    <row r="253" spans="1:8" s="5" customFormat="1" x14ac:dyDescent="0.25">
      <c r="A253" s="1" t="s">
        <v>470</v>
      </c>
      <c r="B253" s="28" t="s">
        <v>471</v>
      </c>
      <c r="C253" s="2" t="s">
        <v>141</v>
      </c>
      <c r="D253" s="3" t="s">
        <v>382</v>
      </c>
      <c r="E253" s="130"/>
      <c r="F253" s="130"/>
      <c r="G253" s="130">
        <v>-55.75</v>
      </c>
      <c r="H253" s="5">
        <v>4261</v>
      </c>
    </row>
    <row r="254" spans="1:8" s="5" customFormat="1" x14ac:dyDescent="0.25">
      <c r="A254" s="1" t="s">
        <v>472</v>
      </c>
      <c r="B254" s="28" t="s">
        <v>473</v>
      </c>
      <c r="C254" s="2" t="s">
        <v>141</v>
      </c>
      <c r="D254" s="3" t="s">
        <v>144</v>
      </c>
      <c r="E254" s="130"/>
      <c r="F254" s="130"/>
      <c r="G254" s="130">
        <v>-117.6</v>
      </c>
      <c r="H254" s="5">
        <v>4261</v>
      </c>
    </row>
    <row r="255" spans="1:8" s="5" customFormat="1" x14ac:dyDescent="0.25">
      <c r="A255" s="1" t="s">
        <v>474</v>
      </c>
      <c r="B255" s="28" t="s">
        <v>475</v>
      </c>
      <c r="C255" s="2" t="s">
        <v>141</v>
      </c>
      <c r="D255" s="3" t="s">
        <v>144</v>
      </c>
      <c r="E255" s="130"/>
      <c r="F255" s="130"/>
      <c r="G255" s="130">
        <v>-353.28</v>
      </c>
      <c r="H255" s="5">
        <v>4261</v>
      </c>
    </row>
    <row r="256" spans="1:8" s="5" customFormat="1" x14ac:dyDescent="0.25">
      <c r="A256" s="1" t="s">
        <v>476</v>
      </c>
      <c r="B256" s="28" t="s">
        <v>477</v>
      </c>
      <c r="C256" s="2" t="s">
        <v>141</v>
      </c>
      <c r="D256" s="3" t="s">
        <v>144</v>
      </c>
      <c r="E256" s="130"/>
      <c r="F256" s="130"/>
      <c r="G256" s="130">
        <v>-340</v>
      </c>
      <c r="H256" s="5">
        <v>4261</v>
      </c>
    </row>
    <row r="257" spans="1:10" s="5" customFormat="1" x14ac:dyDescent="0.25">
      <c r="A257" s="1" t="s">
        <v>478</v>
      </c>
      <c r="B257" s="28" t="s">
        <v>479</v>
      </c>
      <c r="C257" s="2" t="s">
        <v>141</v>
      </c>
      <c r="D257" s="3" t="s">
        <v>144</v>
      </c>
      <c r="E257" s="130"/>
      <c r="F257" s="130"/>
      <c r="G257" s="130">
        <v>-30</v>
      </c>
      <c r="H257" s="5">
        <v>4261</v>
      </c>
    </row>
    <row r="258" spans="1:10" s="5" customFormat="1" x14ac:dyDescent="0.25">
      <c r="A258" s="1" t="s">
        <v>480</v>
      </c>
      <c r="B258" s="28" t="s">
        <v>479</v>
      </c>
      <c r="C258" s="2" t="s">
        <v>141</v>
      </c>
      <c r="D258" s="3" t="s">
        <v>144</v>
      </c>
      <c r="E258" s="130"/>
      <c r="F258" s="130"/>
      <c r="G258" s="130">
        <v>-542.91999999999996</v>
      </c>
      <c r="H258" s="5">
        <v>4261</v>
      </c>
    </row>
    <row r="259" spans="1:10" s="5" customFormat="1" x14ac:dyDescent="0.25">
      <c r="A259" s="1" t="s">
        <v>481</v>
      </c>
      <c r="B259" s="29" t="s">
        <v>482</v>
      </c>
      <c r="C259" s="2" t="s">
        <v>141</v>
      </c>
      <c r="D259" s="3" t="s">
        <v>144</v>
      </c>
      <c r="E259" s="130"/>
      <c r="F259" s="130"/>
      <c r="G259" s="130">
        <v>-48</v>
      </c>
      <c r="H259" s="5">
        <v>4261</v>
      </c>
    </row>
    <row r="260" spans="1:10" s="5" customFormat="1" x14ac:dyDescent="0.25">
      <c r="A260" s="1" t="s">
        <v>483</v>
      </c>
      <c r="B260" s="29" t="s">
        <v>484</v>
      </c>
      <c r="C260" s="2" t="s">
        <v>141</v>
      </c>
      <c r="D260" s="3" t="s">
        <v>144</v>
      </c>
      <c r="E260" s="130"/>
      <c r="F260" s="130"/>
      <c r="G260" s="130">
        <v>-70</v>
      </c>
      <c r="H260" s="5">
        <v>4261</v>
      </c>
    </row>
    <row r="261" spans="1:10" s="5" customFormat="1" x14ac:dyDescent="0.25">
      <c r="A261" s="1" t="s">
        <v>485</v>
      </c>
      <c r="B261" s="29" t="s">
        <v>484</v>
      </c>
      <c r="C261" s="2" t="s">
        <v>141</v>
      </c>
      <c r="D261" s="3" t="s">
        <v>144</v>
      </c>
      <c r="E261" s="130"/>
      <c r="F261" s="130"/>
      <c r="G261" s="130">
        <v>-262</v>
      </c>
      <c r="H261" s="5">
        <v>4261</v>
      </c>
    </row>
    <row r="262" spans="1:10" s="5" customFormat="1" x14ac:dyDescent="0.25">
      <c r="A262" s="1" t="s">
        <v>486</v>
      </c>
      <c r="B262" s="29" t="s">
        <v>484</v>
      </c>
      <c r="C262" s="2" t="s">
        <v>141</v>
      </c>
      <c r="D262" s="3" t="s">
        <v>144</v>
      </c>
      <c r="E262" s="130"/>
      <c r="F262" s="130"/>
      <c r="G262" s="130">
        <v>-2041.21</v>
      </c>
      <c r="H262" s="5">
        <v>4261</v>
      </c>
    </row>
    <row r="263" spans="1:10" s="5" customFormat="1" x14ac:dyDescent="0.25">
      <c r="A263" s="1" t="s">
        <v>487</v>
      </c>
      <c r="B263" s="29" t="s">
        <v>484</v>
      </c>
      <c r="C263" s="2" t="s">
        <v>141</v>
      </c>
      <c r="D263" s="3" t="s">
        <v>144</v>
      </c>
      <c r="E263" s="130"/>
      <c r="F263" s="130"/>
      <c r="G263" s="130">
        <v>-2041.21</v>
      </c>
      <c r="H263" s="5">
        <v>4261</v>
      </c>
    </row>
    <row r="264" spans="1:10" s="5" customFormat="1" x14ac:dyDescent="0.25">
      <c r="A264" s="1" t="s">
        <v>488</v>
      </c>
      <c r="B264" s="28" t="s">
        <v>484</v>
      </c>
      <c r="C264" s="2" t="s">
        <v>141</v>
      </c>
      <c r="D264" s="3" t="s">
        <v>144</v>
      </c>
      <c r="E264" s="130"/>
      <c r="F264" s="130"/>
      <c r="G264" s="130">
        <v>-24</v>
      </c>
      <c r="H264" s="5">
        <v>4261</v>
      </c>
    </row>
    <row r="265" spans="1:10" s="5" customFormat="1" x14ac:dyDescent="0.25">
      <c r="A265" s="1" t="s">
        <v>489</v>
      </c>
      <c r="B265" s="28" t="s">
        <v>484</v>
      </c>
      <c r="C265" s="2" t="s">
        <v>141</v>
      </c>
      <c r="D265" s="3" t="s">
        <v>144</v>
      </c>
      <c r="E265" s="130"/>
      <c r="F265" s="130"/>
      <c r="G265" s="130">
        <v>-1</v>
      </c>
      <c r="H265" s="5">
        <v>4261</v>
      </c>
    </row>
    <row r="266" spans="1:10" s="5" customFormat="1" x14ac:dyDescent="0.25">
      <c r="A266" s="1" t="s">
        <v>490</v>
      </c>
      <c r="B266" s="28" t="s">
        <v>491</v>
      </c>
      <c r="C266" s="2" t="s">
        <v>141</v>
      </c>
      <c r="D266" s="3" t="s">
        <v>382</v>
      </c>
      <c r="E266" s="130"/>
      <c r="F266" s="130"/>
      <c r="G266" s="130">
        <v>-39.5</v>
      </c>
      <c r="H266" s="5">
        <v>4261</v>
      </c>
    </row>
    <row r="267" spans="1:10" s="5" customFormat="1" x14ac:dyDescent="0.25">
      <c r="A267" s="1" t="s">
        <v>492</v>
      </c>
      <c r="B267" s="29" t="s">
        <v>493</v>
      </c>
      <c r="C267" s="2" t="s">
        <v>141</v>
      </c>
      <c r="D267" s="3" t="s">
        <v>258</v>
      </c>
      <c r="E267" s="130"/>
      <c r="F267" s="130"/>
      <c r="G267" s="130">
        <v>-155.45235</v>
      </c>
      <c r="H267" s="5">
        <v>4261</v>
      </c>
    </row>
    <row r="268" spans="1:10" s="5" customFormat="1" x14ac:dyDescent="0.25">
      <c r="A268" s="1" t="s">
        <v>494</v>
      </c>
      <c r="B268" s="29" t="s">
        <v>495</v>
      </c>
      <c r="C268" s="2" t="s">
        <v>141</v>
      </c>
      <c r="D268" s="3" t="s">
        <v>144</v>
      </c>
      <c r="E268" s="130"/>
      <c r="F268" s="130"/>
      <c r="G268" s="130">
        <v>-1501.8</v>
      </c>
      <c r="H268" s="5">
        <v>4261</v>
      </c>
    </row>
    <row r="269" spans="1:10" s="5" customFormat="1" x14ac:dyDescent="0.25">
      <c r="A269" s="1" t="s">
        <v>496</v>
      </c>
      <c r="B269" s="29" t="s">
        <v>497</v>
      </c>
      <c r="C269" s="2" t="s">
        <v>141</v>
      </c>
      <c r="D269" s="3" t="s">
        <v>258</v>
      </c>
      <c r="E269" s="130"/>
      <c r="F269" s="130"/>
      <c r="G269" s="130">
        <v>-13.176</v>
      </c>
      <c r="H269" s="5">
        <v>4262</v>
      </c>
    </row>
    <row r="270" spans="1:10" s="5" customFormat="1" ht="17.25" x14ac:dyDescent="0.25">
      <c r="A270" s="1" t="s">
        <v>1271</v>
      </c>
      <c r="B270" s="29" t="s">
        <v>1272</v>
      </c>
      <c r="C270" s="2" t="s">
        <v>141</v>
      </c>
      <c r="D270" s="3" t="s">
        <v>258</v>
      </c>
      <c r="E270" s="168">
        <v>-13721</v>
      </c>
      <c r="F270" s="130">
        <v>-100</v>
      </c>
      <c r="G270" s="130">
        <v>-1372.1</v>
      </c>
      <c r="H270" s="5">
        <v>4264</v>
      </c>
      <c r="J270" s="136">
        <f>SUM(G270:G397)</f>
        <v>-1455867.6170400004</v>
      </c>
    </row>
    <row r="271" spans="1:10" s="5" customFormat="1" ht="17.25" x14ac:dyDescent="0.25">
      <c r="A271" s="1" t="s">
        <v>1273</v>
      </c>
      <c r="B271" s="29" t="s">
        <v>1272</v>
      </c>
      <c r="C271" s="2" t="s">
        <v>141</v>
      </c>
      <c r="D271" s="3" t="s">
        <v>258</v>
      </c>
      <c r="E271" s="168">
        <v>-989</v>
      </c>
      <c r="F271" s="130">
        <v>-10000</v>
      </c>
      <c r="G271" s="130">
        <v>-9890</v>
      </c>
      <c r="H271" s="5">
        <v>4264</v>
      </c>
    </row>
    <row r="272" spans="1:10" s="5" customFormat="1" ht="17.25" x14ac:dyDescent="0.25">
      <c r="A272" s="1" t="s">
        <v>1274</v>
      </c>
      <c r="B272" s="29" t="s">
        <v>1272</v>
      </c>
      <c r="C272" s="2" t="s">
        <v>141</v>
      </c>
      <c r="D272" s="3" t="s">
        <v>258</v>
      </c>
      <c r="E272" s="168">
        <v>-1128</v>
      </c>
      <c r="F272" s="130">
        <v>-10000</v>
      </c>
      <c r="G272" s="130">
        <v>-11280</v>
      </c>
      <c r="H272" s="5">
        <v>4264</v>
      </c>
    </row>
    <row r="273" spans="1:8" s="5" customFormat="1" ht="49.5" x14ac:dyDescent="0.25">
      <c r="A273" s="1" t="s">
        <v>1275</v>
      </c>
      <c r="B273" s="29" t="s">
        <v>1276</v>
      </c>
      <c r="C273" s="2" t="s">
        <v>141</v>
      </c>
      <c r="D273" s="3" t="s">
        <v>258</v>
      </c>
      <c r="E273" s="130">
        <v>-1150</v>
      </c>
      <c r="F273" s="130">
        <v>-3000</v>
      </c>
      <c r="G273" s="130">
        <v>-3450</v>
      </c>
      <c r="H273" s="5">
        <v>4264</v>
      </c>
    </row>
    <row r="274" spans="1:8" s="5" customFormat="1" x14ac:dyDescent="0.25">
      <c r="A274" s="1" t="s">
        <v>1277</v>
      </c>
      <c r="B274" s="28" t="s">
        <v>1278</v>
      </c>
      <c r="C274" s="2" t="s">
        <v>141</v>
      </c>
      <c r="D274" s="3" t="s">
        <v>258</v>
      </c>
      <c r="E274" s="130">
        <v>-1400</v>
      </c>
      <c r="F274" s="130">
        <v>-200</v>
      </c>
      <c r="G274" s="130">
        <v>-280</v>
      </c>
      <c r="H274" s="5">
        <v>4264</v>
      </c>
    </row>
    <row r="275" spans="1:8" s="5" customFormat="1" x14ac:dyDescent="0.25">
      <c r="A275" s="1" t="s">
        <v>1279</v>
      </c>
      <c r="B275" s="28" t="s">
        <v>1280</v>
      </c>
      <c r="C275" s="2" t="s">
        <v>141</v>
      </c>
      <c r="D275" s="3" t="s">
        <v>258</v>
      </c>
      <c r="E275" s="130">
        <v>-720</v>
      </c>
      <c r="F275" s="130">
        <v>-20</v>
      </c>
      <c r="G275" s="130">
        <v>-14.4</v>
      </c>
      <c r="H275" s="5">
        <v>4264</v>
      </c>
    </row>
    <row r="276" spans="1:8" s="5" customFormat="1" x14ac:dyDescent="0.25">
      <c r="A276" s="1" t="s">
        <v>1281</v>
      </c>
      <c r="B276" s="28" t="s">
        <v>1282</v>
      </c>
      <c r="C276" s="2" t="s">
        <v>141</v>
      </c>
      <c r="D276" s="3" t="s">
        <v>258</v>
      </c>
      <c r="E276" s="130">
        <v>-1294</v>
      </c>
      <c r="F276" s="130">
        <v>-45000</v>
      </c>
      <c r="G276" s="130">
        <v>-58230</v>
      </c>
      <c r="H276" s="5">
        <v>4264</v>
      </c>
    </row>
    <row r="277" spans="1:8" s="5" customFormat="1" x14ac:dyDescent="0.25">
      <c r="A277" s="1" t="s">
        <v>1283</v>
      </c>
      <c r="B277" s="28" t="s">
        <v>1284</v>
      </c>
      <c r="C277" s="2" t="s">
        <v>141</v>
      </c>
      <c r="D277" s="3" t="s">
        <v>258</v>
      </c>
      <c r="E277" s="130">
        <v>-1002</v>
      </c>
      <c r="F277" s="130">
        <v>-1000</v>
      </c>
      <c r="G277" s="130">
        <v>-1002</v>
      </c>
      <c r="H277" s="5">
        <v>4264</v>
      </c>
    </row>
    <row r="278" spans="1:8" s="5" customFormat="1" x14ac:dyDescent="0.25">
      <c r="A278" s="1" t="s">
        <v>1285</v>
      </c>
      <c r="B278" s="28" t="s">
        <v>1284</v>
      </c>
      <c r="C278" s="2" t="s">
        <v>141</v>
      </c>
      <c r="D278" s="3" t="s">
        <v>258</v>
      </c>
      <c r="E278" s="130">
        <v>-1990</v>
      </c>
      <c r="F278" s="130">
        <v>-200</v>
      </c>
      <c r="G278" s="130">
        <v>-398</v>
      </c>
      <c r="H278" s="5">
        <v>4264</v>
      </c>
    </row>
    <row r="279" spans="1:8" s="5" customFormat="1" x14ac:dyDescent="0.25">
      <c r="A279" s="1" t="s">
        <v>1286</v>
      </c>
      <c r="B279" s="28" t="s">
        <v>1284</v>
      </c>
      <c r="C279" s="2" t="s">
        <v>141</v>
      </c>
      <c r="D279" s="3" t="s">
        <v>258</v>
      </c>
      <c r="E279" s="130">
        <v>-1461</v>
      </c>
      <c r="F279" s="130">
        <v>-5000</v>
      </c>
      <c r="G279" s="130">
        <v>-7305</v>
      </c>
      <c r="H279" s="5">
        <v>4264</v>
      </c>
    </row>
    <row r="280" spans="1:8" s="5" customFormat="1" x14ac:dyDescent="0.25">
      <c r="A280" s="1" t="s">
        <v>1287</v>
      </c>
      <c r="B280" s="28" t="s">
        <v>1284</v>
      </c>
      <c r="C280" s="2" t="s">
        <v>141</v>
      </c>
      <c r="D280" s="3" t="s">
        <v>258</v>
      </c>
      <c r="E280" s="130">
        <v>-39800</v>
      </c>
      <c r="F280" s="130">
        <v>-10</v>
      </c>
      <c r="G280" s="130">
        <v>-398</v>
      </c>
      <c r="H280" s="5">
        <v>4264</v>
      </c>
    </row>
    <row r="281" spans="1:8" s="5" customFormat="1" x14ac:dyDescent="0.25">
      <c r="A281" s="1" t="s">
        <v>1288</v>
      </c>
      <c r="B281" s="28" t="s">
        <v>1284</v>
      </c>
      <c r="C281" s="2" t="s">
        <v>141</v>
      </c>
      <c r="D281" s="3" t="s">
        <v>258</v>
      </c>
      <c r="E281" s="130">
        <v>-66700</v>
      </c>
      <c r="F281" s="130">
        <v>-2</v>
      </c>
      <c r="G281" s="130">
        <v>-133.4</v>
      </c>
      <c r="H281" s="5">
        <v>4264</v>
      </c>
    </row>
    <row r="282" spans="1:8" s="5" customFormat="1" x14ac:dyDescent="0.25">
      <c r="A282" s="1" t="s">
        <v>1289</v>
      </c>
      <c r="B282" s="28" t="s">
        <v>1278</v>
      </c>
      <c r="C282" s="2" t="s">
        <v>141</v>
      </c>
      <c r="D282" s="3" t="s">
        <v>258</v>
      </c>
      <c r="E282" s="130">
        <v>-1300</v>
      </c>
      <c r="F282" s="130">
        <v>-500</v>
      </c>
      <c r="G282" s="130">
        <v>-650</v>
      </c>
      <c r="H282" s="5">
        <v>4264</v>
      </c>
    </row>
    <row r="283" spans="1:8" s="5" customFormat="1" ht="49.5" x14ac:dyDescent="0.25">
      <c r="A283" s="1" t="s">
        <v>1290</v>
      </c>
      <c r="B283" s="29" t="s">
        <v>1291</v>
      </c>
      <c r="C283" s="2" t="s">
        <v>141</v>
      </c>
      <c r="D283" s="3" t="s">
        <v>258</v>
      </c>
      <c r="E283" s="130">
        <v>-1380</v>
      </c>
      <c r="F283" s="130">
        <v>-2000</v>
      </c>
      <c r="G283" s="130">
        <v>-2760</v>
      </c>
      <c r="H283" s="5">
        <v>4264</v>
      </c>
    </row>
    <row r="284" spans="1:8" s="5" customFormat="1" ht="49.5" x14ac:dyDescent="0.25">
      <c r="A284" s="1" t="s">
        <v>1292</v>
      </c>
      <c r="B284" s="29" t="s">
        <v>1276</v>
      </c>
      <c r="C284" s="2" t="s">
        <v>141</v>
      </c>
      <c r="D284" s="3" t="s">
        <v>258</v>
      </c>
      <c r="E284" s="130">
        <v>-550</v>
      </c>
      <c r="F284" s="130">
        <v>-8800</v>
      </c>
      <c r="G284" s="130">
        <v>-4840</v>
      </c>
      <c r="H284" s="5">
        <v>4264</v>
      </c>
    </row>
    <row r="285" spans="1:8" s="5" customFormat="1" x14ac:dyDescent="0.25">
      <c r="A285" s="1" t="s">
        <v>1293</v>
      </c>
      <c r="B285" s="28" t="s">
        <v>1294</v>
      </c>
      <c r="C285" s="2" t="s">
        <v>141</v>
      </c>
      <c r="D285" s="3" t="s">
        <v>258</v>
      </c>
      <c r="E285" s="130">
        <v>-950</v>
      </c>
      <c r="F285" s="130">
        <v>-260</v>
      </c>
      <c r="G285" s="130">
        <v>-247</v>
      </c>
      <c r="H285" s="5">
        <v>4264</v>
      </c>
    </row>
    <row r="286" spans="1:8" s="5" customFormat="1" x14ac:dyDescent="0.25">
      <c r="A286" s="1" t="s">
        <v>498</v>
      </c>
      <c r="B286" s="29" t="s">
        <v>499</v>
      </c>
      <c r="C286" s="2" t="s">
        <v>118</v>
      </c>
      <c r="D286" s="3" t="s">
        <v>500</v>
      </c>
      <c r="E286" s="130">
        <v>442800</v>
      </c>
      <c r="F286" s="130">
        <v>-2901.3</v>
      </c>
      <c r="G286" s="130">
        <v>-1284695.6399999999</v>
      </c>
      <c r="H286" s="5">
        <v>4264</v>
      </c>
    </row>
    <row r="287" spans="1:8" s="5" customFormat="1" ht="33" x14ac:dyDescent="0.25">
      <c r="A287" s="1" t="s">
        <v>501</v>
      </c>
      <c r="B287" s="29" t="s">
        <v>502</v>
      </c>
      <c r="C287" s="2" t="s">
        <v>141</v>
      </c>
      <c r="D287" s="3" t="s">
        <v>503</v>
      </c>
      <c r="E287" s="130"/>
      <c r="F287" s="130"/>
      <c r="G287" s="130">
        <v>-1829.1</v>
      </c>
      <c r="H287" s="5">
        <v>4264</v>
      </c>
    </row>
    <row r="288" spans="1:8" s="5" customFormat="1" x14ac:dyDescent="0.25">
      <c r="A288" s="1" t="s">
        <v>504</v>
      </c>
      <c r="B288" s="29" t="s">
        <v>505</v>
      </c>
      <c r="C288" s="2" t="s">
        <v>141</v>
      </c>
      <c r="D288" s="3" t="s">
        <v>144</v>
      </c>
      <c r="E288" s="130"/>
      <c r="F288" s="130"/>
      <c r="G288" s="130">
        <v>-14.423999999999999</v>
      </c>
      <c r="H288" s="5">
        <v>4264</v>
      </c>
    </row>
    <row r="289" spans="1:8" s="5" customFormat="1" x14ac:dyDescent="0.25">
      <c r="A289" s="1" t="s">
        <v>506</v>
      </c>
      <c r="B289" s="29" t="s">
        <v>505</v>
      </c>
      <c r="C289" s="2" t="s">
        <v>141</v>
      </c>
      <c r="D289" s="3" t="s">
        <v>144</v>
      </c>
      <c r="E289" s="130"/>
      <c r="F289" s="130"/>
      <c r="G289" s="130">
        <v>-414.48</v>
      </c>
      <c r="H289" s="5">
        <v>4264</v>
      </c>
    </row>
    <row r="290" spans="1:8" s="5" customFormat="1" x14ac:dyDescent="0.25">
      <c r="A290" s="1" t="s">
        <v>507</v>
      </c>
      <c r="B290" s="29" t="s">
        <v>505</v>
      </c>
      <c r="C290" s="2" t="s">
        <v>141</v>
      </c>
      <c r="D290" s="3" t="s">
        <v>144</v>
      </c>
      <c r="E290" s="130"/>
      <c r="F290" s="130"/>
      <c r="G290" s="130">
        <v>-490.32</v>
      </c>
      <c r="H290" s="5">
        <v>4264</v>
      </c>
    </row>
    <row r="291" spans="1:8" s="5" customFormat="1" x14ac:dyDescent="0.25">
      <c r="A291" s="1" t="s">
        <v>508</v>
      </c>
      <c r="B291" s="29" t="s">
        <v>505</v>
      </c>
      <c r="C291" s="2" t="s">
        <v>118</v>
      </c>
      <c r="D291" s="3" t="s">
        <v>144</v>
      </c>
      <c r="E291" s="130"/>
      <c r="F291" s="130"/>
      <c r="G291" s="130">
        <v>-543</v>
      </c>
      <c r="H291" s="5">
        <v>4264</v>
      </c>
    </row>
    <row r="292" spans="1:8" s="5" customFormat="1" x14ac:dyDescent="0.25">
      <c r="A292" s="1" t="s">
        <v>509</v>
      </c>
      <c r="B292" s="29" t="s">
        <v>505</v>
      </c>
      <c r="C292" s="2" t="s">
        <v>141</v>
      </c>
      <c r="D292" s="3" t="s">
        <v>144</v>
      </c>
      <c r="E292" s="130"/>
      <c r="F292" s="130"/>
      <c r="G292" s="130">
        <v>-14.423999999999999</v>
      </c>
      <c r="H292" s="5">
        <v>4264</v>
      </c>
    </row>
    <row r="293" spans="1:8" s="5" customFormat="1" x14ac:dyDescent="0.25">
      <c r="A293" s="1" t="s">
        <v>510</v>
      </c>
      <c r="B293" s="28" t="s">
        <v>505</v>
      </c>
      <c r="C293" s="2" t="s">
        <v>141</v>
      </c>
      <c r="D293" s="3" t="s">
        <v>144</v>
      </c>
      <c r="E293" s="130"/>
      <c r="F293" s="130"/>
      <c r="G293" s="130">
        <v>-137.84200000000001</v>
      </c>
      <c r="H293" s="5">
        <v>4264</v>
      </c>
    </row>
    <row r="294" spans="1:8" s="5" customFormat="1" ht="33" x14ac:dyDescent="0.25">
      <c r="A294" s="1" t="s">
        <v>511</v>
      </c>
      <c r="B294" s="28" t="s">
        <v>512</v>
      </c>
      <c r="C294" s="2" t="s">
        <v>141</v>
      </c>
      <c r="D294" s="3" t="s">
        <v>144</v>
      </c>
      <c r="E294" s="130"/>
      <c r="F294" s="130"/>
      <c r="G294" s="130">
        <v>-39.119999999999997</v>
      </c>
      <c r="H294" s="5">
        <v>4264</v>
      </c>
    </row>
    <row r="295" spans="1:8" s="5" customFormat="1" ht="33" x14ac:dyDescent="0.25">
      <c r="A295" s="1" t="s">
        <v>513</v>
      </c>
      <c r="B295" s="28" t="s">
        <v>512</v>
      </c>
      <c r="C295" s="2" t="s">
        <v>141</v>
      </c>
      <c r="D295" s="3" t="s">
        <v>144</v>
      </c>
      <c r="E295" s="130"/>
      <c r="F295" s="130"/>
      <c r="G295" s="130">
        <v>-506</v>
      </c>
      <c r="H295" s="5">
        <v>4264</v>
      </c>
    </row>
    <row r="296" spans="1:8" s="5" customFormat="1" ht="33" x14ac:dyDescent="0.25">
      <c r="A296" s="1" t="s">
        <v>514</v>
      </c>
      <c r="B296" s="28" t="s">
        <v>512</v>
      </c>
      <c r="C296" s="2" t="s">
        <v>141</v>
      </c>
      <c r="D296" s="3" t="s">
        <v>144</v>
      </c>
      <c r="E296" s="130"/>
      <c r="F296" s="130"/>
      <c r="G296" s="130">
        <v>-72</v>
      </c>
      <c r="H296" s="5">
        <v>4264</v>
      </c>
    </row>
    <row r="297" spans="1:8" s="5" customFormat="1" ht="33" x14ac:dyDescent="0.25">
      <c r="A297" s="1" t="s">
        <v>515</v>
      </c>
      <c r="B297" s="28" t="s">
        <v>512</v>
      </c>
      <c r="C297" s="2" t="s">
        <v>141</v>
      </c>
      <c r="D297" s="3" t="s">
        <v>144</v>
      </c>
      <c r="E297" s="130"/>
      <c r="F297" s="130"/>
      <c r="G297" s="130">
        <v>-60</v>
      </c>
      <c r="H297" s="5">
        <v>4264</v>
      </c>
    </row>
    <row r="298" spans="1:8" s="5" customFormat="1" ht="33" x14ac:dyDescent="0.25">
      <c r="A298" s="1" t="s">
        <v>516</v>
      </c>
      <c r="B298" s="28" t="s">
        <v>512</v>
      </c>
      <c r="C298" s="2" t="s">
        <v>141</v>
      </c>
      <c r="D298" s="3" t="s">
        <v>144</v>
      </c>
      <c r="E298" s="130"/>
      <c r="F298" s="130"/>
      <c r="G298" s="130">
        <v>-515</v>
      </c>
      <c r="H298" s="5">
        <v>4264</v>
      </c>
    </row>
    <row r="299" spans="1:8" s="5" customFormat="1" ht="33" x14ac:dyDescent="0.25">
      <c r="A299" s="1" t="s">
        <v>517</v>
      </c>
      <c r="B299" s="28" t="s">
        <v>512</v>
      </c>
      <c r="C299" s="2" t="s">
        <v>141</v>
      </c>
      <c r="D299" s="3" t="s">
        <v>144</v>
      </c>
      <c r="E299" s="130"/>
      <c r="F299" s="130"/>
      <c r="G299" s="130">
        <v>-80.760000000000005</v>
      </c>
      <c r="H299" s="5">
        <v>4264</v>
      </c>
    </row>
    <row r="300" spans="1:8" s="5" customFormat="1" ht="33" x14ac:dyDescent="0.25">
      <c r="A300" s="1" t="s">
        <v>518</v>
      </c>
      <c r="B300" s="28" t="s">
        <v>512</v>
      </c>
      <c r="C300" s="2" t="s">
        <v>141</v>
      </c>
      <c r="D300" s="3" t="s">
        <v>144</v>
      </c>
      <c r="E300" s="130"/>
      <c r="F300" s="130"/>
      <c r="G300" s="130">
        <v>-122</v>
      </c>
      <c r="H300" s="5">
        <v>4264</v>
      </c>
    </row>
    <row r="301" spans="1:8" s="5" customFormat="1" ht="33" x14ac:dyDescent="0.25">
      <c r="A301" s="1" t="s">
        <v>519</v>
      </c>
      <c r="B301" s="28" t="s">
        <v>512</v>
      </c>
      <c r="C301" s="2" t="s">
        <v>141</v>
      </c>
      <c r="D301" s="3" t="s">
        <v>144</v>
      </c>
      <c r="E301" s="130"/>
      <c r="F301" s="130"/>
      <c r="G301" s="130">
        <v>-668</v>
      </c>
      <c r="H301" s="5">
        <v>4264</v>
      </c>
    </row>
    <row r="302" spans="1:8" s="5" customFormat="1" ht="33" x14ac:dyDescent="0.25">
      <c r="A302" s="1" t="s">
        <v>520</v>
      </c>
      <c r="B302" s="28" t="s">
        <v>512</v>
      </c>
      <c r="C302" s="2" t="s">
        <v>141</v>
      </c>
      <c r="D302" s="3" t="s">
        <v>144</v>
      </c>
      <c r="E302" s="130"/>
      <c r="F302" s="130"/>
      <c r="G302" s="130">
        <v>-442.2</v>
      </c>
      <c r="H302" s="5">
        <v>4264</v>
      </c>
    </row>
    <row r="303" spans="1:8" s="5" customFormat="1" ht="33" x14ac:dyDescent="0.25">
      <c r="A303" s="1" t="s">
        <v>521</v>
      </c>
      <c r="B303" s="28" t="s">
        <v>512</v>
      </c>
      <c r="C303" s="2" t="s">
        <v>141</v>
      </c>
      <c r="D303" s="3" t="s">
        <v>144</v>
      </c>
      <c r="E303" s="130"/>
      <c r="F303" s="130"/>
      <c r="G303" s="130">
        <v>-135</v>
      </c>
      <c r="H303" s="5">
        <v>4264</v>
      </c>
    </row>
    <row r="304" spans="1:8" s="5" customFormat="1" ht="33" x14ac:dyDescent="0.25">
      <c r="A304" s="1" t="s">
        <v>522</v>
      </c>
      <c r="B304" s="28" t="s">
        <v>512</v>
      </c>
      <c r="C304" s="2" t="s">
        <v>141</v>
      </c>
      <c r="D304" s="3" t="s">
        <v>144</v>
      </c>
      <c r="E304" s="130"/>
      <c r="F304" s="130"/>
      <c r="G304" s="130">
        <v>-15</v>
      </c>
      <c r="H304" s="5">
        <v>4264</v>
      </c>
    </row>
    <row r="305" spans="1:8" s="5" customFormat="1" ht="33" x14ac:dyDescent="0.25">
      <c r="A305" s="1" t="s">
        <v>523</v>
      </c>
      <c r="B305" s="28" t="s">
        <v>512</v>
      </c>
      <c r="C305" s="2" t="s">
        <v>141</v>
      </c>
      <c r="D305" s="3" t="s">
        <v>144</v>
      </c>
      <c r="E305" s="130"/>
      <c r="F305" s="130"/>
      <c r="G305" s="130">
        <v>-155</v>
      </c>
      <c r="H305" s="5">
        <v>4264</v>
      </c>
    </row>
    <row r="306" spans="1:8" s="5" customFormat="1" ht="33" x14ac:dyDescent="0.25">
      <c r="A306" s="1" t="s">
        <v>524</v>
      </c>
      <c r="B306" s="28" t="s">
        <v>512</v>
      </c>
      <c r="C306" s="2" t="s">
        <v>141</v>
      </c>
      <c r="D306" s="3" t="s">
        <v>144</v>
      </c>
      <c r="E306" s="130"/>
      <c r="F306" s="130"/>
      <c r="G306" s="130">
        <v>-28.2</v>
      </c>
      <c r="H306" s="5">
        <v>4264</v>
      </c>
    </row>
    <row r="307" spans="1:8" s="5" customFormat="1" ht="33" x14ac:dyDescent="0.25">
      <c r="A307" s="1" t="s">
        <v>525</v>
      </c>
      <c r="B307" s="28" t="s">
        <v>512</v>
      </c>
      <c r="C307" s="2" t="s">
        <v>141</v>
      </c>
      <c r="D307" s="3" t="s">
        <v>144</v>
      </c>
      <c r="E307" s="130"/>
      <c r="F307" s="130"/>
      <c r="G307" s="130">
        <v>-2</v>
      </c>
      <c r="H307" s="5">
        <v>4264</v>
      </c>
    </row>
    <row r="308" spans="1:8" s="5" customFormat="1" ht="33" x14ac:dyDescent="0.25">
      <c r="A308" s="1" t="s">
        <v>526</v>
      </c>
      <c r="B308" s="28" t="s">
        <v>512</v>
      </c>
      <c r="C308" s="2" t="s">
        <v>141</v>
      </c>
      <c r="D308" s="3" t="s">
        <v>144</v>
      </c>
      <c r="E308" s="130"/>
      <c r="F308" s="130"/>
      <c r="G308" s="130">
        <v>-3</v>
      </c>
      <c r="H308" s="5">
        <v>4264</v>
      </c>
    </row>
    <row r="309" spans="1:8" s="5" customFormat="1" ht="33" x14ac:dyDescent="0.25">
      <c r="A309" s="1" t="s">
        <v>527</v>
      </c>
      <c r="B309" s="28" t="s">
        <v>512</v>
      </c>
      <c r="C309" s="2" t="s">
        <v>141</v>
      </c>
      <c r="D309" s="3" t="s">
        <v>144</v>
      </c>
      <c r="E309" s="130"/>
      <c r="F309" s="130"/>
      <c r="G309" s="130">
        <v>-20</v>
      </c>
      <c r="H309" s="5">
        <v>4264</v>
      </c>
    </row>
    <row r="310" spans="1:8" s="5" customFormat="1" ht="33" x14ac:dyDescent="0.25">
      <c r="A310" s="1" t="s">
        <v>528</v>
      </c>
      <c r="B310" s="28" t="s">
        <v>512</v>
      </c>
      <c r="C310" s="2" t="s">
        <v>141</v>
      </c>
      <c r="D310" s="3" t="s">
        <v>144</v>
      </c>
      <c r="E310" s="130"/>
      <c r="F310" s="130"/>
      <c r="G310" s="130">
        <v>-573</v>
      </c>
      <c r="H310" s="5">
        <v>4264</v>
      </c>
    </row>
    <row r="311" spans="1:8" s="5" customFormat="1" ht="33" x14ac:dyDescent="0.25">
      <c r="A311" s="1" t="s">
        <v>529</v>
      </c>
      <c r="B311" s="28" t="s">
        <v>512</v>
      </c>
      <c r="C311" s="2" t="s">
        <v>141</v>
      </c>
      <c r="D311" s="3" t="s">
        <v>144</v>
      </c>
      <c r="E311" s="130"/>
      <c r="F311" s="130"/>
      <c r="G311" s="130">
        <v>-231</v>
      </c>
      <c r="H311" s="5">
        <v>4264</v>
      </c>
    </row>
    <row r="312" spans="1:8" s="5" customFormat="1" ht="33" x14ac:dyDescent="0.25">
      <c r="A312" s="1" t="s">
        <v>530</v>
      </c>
      <c r="B312" s="28" t="s">
        <v>512</v>
      </c>
      <c r="C312" s="2" t="s">
        <v>141</v>
      </c>
      <c r="D312" s="3" t="s">
        <v>144</v>
      </c>
      <c r="E312" s="130"/>
      <c r="F312" s="130"/>
      <c r="G312" s="130">
        <v>-5</v>
      </c>
      <c r="H312" s="5">
        <v>4264</v>
      </c>
    </row>
    <row r="313" spans="1:8" s="5" customFormat="1" ht="33" x14ac:dyDescent="0.25">
      <c r="A313" s="1" t="s">
        <v>531</v>
      </c>
      <c r="B313" s="28" t="s">
        <v>512</v>
      </c>
      <c r="C313" s="2" t="s">
        <v>141</v>
      </c>
      <c r="D313" s="3" t="s">
        <v>144</v>
      </c>
      <c r="E313" s="130"/>
      <c r="F313" s="130"/>
      <c r="G313" s="130">
        <v>-245.76</v>
      </c>
      <c r="H313" s="5">
        <v>4264</v>
      </c>
    </row>
    <row r="314" spans="1:8" s="5" customFormat="1" ht="33" x14ac:dyDescent="0.25">
      <c r="A314" s="1" t="s">
        <v>532</v>
      </c>
      <c r="B314" s="28" t="s">
        <v>512</v>
      </c>
      <c r="C314" s="2" t="s">
        <v>141</v>
      </c>
      <c r="D314" s="3" t="s">
        <v>144</v>
      </c>
      <c r="E314" s="130"/>
      <c r="F314" s="130"/>
      <c r="G314" s="130">
        <v>-48</v>
      </c>
      <c r="H314" s="5">
        <v>4264</v>
      </c>
    </row>
    <row r="315" spans="1:8" s="5" customFormat="1" ht="33" x14ac:dyDescent="0.25">
      <c r="A315" s="1" t="s">
        <v>533</v>
      </c>
      <c r="B315" s="28" t="s">
        <v>512</v>
      </c>
      <c r="C315" s="2" t="s">
        <v>141</v>
      </c>
      <c r="D315" s="3" t="s">
        <v>144</v>
      </c>
      <c r="E315" s="130"/>
      <c r="F315" s="130"/>
      <c r="G315" s="130">
        <v>-77.2</v>
      </c>
      <c r="H315" s="5">
        <v>4264</v>
      </c>
    </row>
    <row r="316" spans="1:8" s="5" customFormat="1" ht="33" x14ac:dyDescent="0.25">
      <c r="A316" s="1" t="s">
        <v>534</v>
      </c>
      <c r="B316" s="28" t="s">
        <v>512</v>
      </c>
      <c r="C316" s="2" t="s">
        <v>141</v>
      </c>
      <c r="D316" s="3" t="s">
        <v>144</v>
      </c>
      <c r="E316" s="130"/>
      <c r="F316" s="130"/>
      <c r="G316" s="130">
        <v>-16.8</v>
      </c>
      <c r="H316" s="5">
        <v>4264</v>
      </c>
    </row>
    <row r="317" spans="1:8" s="5" customFormat="1" ht="33" x14ac:dyDescent="0.25">
      <c r="A317" s="1" t="s">
        <v>535</v>
      </c>
      <c r="B317" s="28" t="s">
        <v>512</v>
      </c>
      <c r="C317" s="2" t="s">
        <v>141</v>
      </c>
      <c r="D317" s="3" t="s">
        <v>144</v>
      </c>
      <c r="E317" s="130"/>
      <c r="F317" s="130"/>
      <c r="G317" s="130">
        <v>-67.8</v>
      </c>
      <c r="H317" s="5">
        <v>4264</v>
      </c>
    </row>
    <row r="318" spans="1:8" s="5" customFormat="1" ht="33" x14ac:dyDescent="0.25">
      <c r="A318" s="1" t="s">
        <v>536</v>
      </c>
      <c r="B318" s="29" t="s">
        <v>512</v>
      </c>
      <c r="C318" s="2" t="s">
        <v>141</v>
      </c>
      <c r="D318" s="3" t="s">
        <v>144</v>
      </c>
      <c r="E318" s="130"/>
      <c r="F318" s="130"/>
      <c r="G318" s="130">
        <v>-285.72000000000003</v>
      </c>
      <c r="H318" s="5">
        <v>4264</v>
      </c>
    </row>
    <row r="319" spans="1:8" s="5" customFormat="1" ht="33" x14ac:dyDescent="0.25">
      <c r="A319" s="1" t="s">
        <v>537</v>
      </c>
      <c r="B319" s="29" t="s">
        <v>512</v>
      </c>
      <c r="C319" s="2" t="s">
        <v>141</v>
      </c>
      <c r="D319" s="3" t="s">
        <v>144</v>
      </c>
      <c r="E319" s="130"/>
      <c r="F319" s="130"/>
      <c r="G319" s="130">
        <v>-158</v>
      </c>
      <c r="H319" s="5">
        <v>4264</v>
      </c>
    </row>
    <row r="320" spans="1:8" s="5" customFormat="1" ht="33" x14ac:dyDescent="0.25">
      <c r="A320" s="1" t="s">
        <v>538</v>
      </c>
      <c r="B320" s="29" t="s">
        <v>512</v>
      </c>
      <c r="C320" s="2" t="s">
        <v>141</v>
      </c>
      <c r="D320" s="3" t="s">
        <v>144</v>
      </c>
      <c r="E320" s="130"/>
      <c r="F320" s="130"/>
      <c r="G320" s="130">
        <v>-220</v>
      </c>
      <c r="H320" s="5">
        <v>4264</v>
      </c>
    </row>
    <row r="321" spans="1:8" s="5" customFormat="1" ht="33" x14ac:dyDescent="0.25">
      <c r="A321" s="1" t="s">
        <v>539</v>
      </c>
      <c r="B321" s="29" t="s">
        <v>512</v>
      </c>
      <c r="C321" s="2" t="s">
        <v>141</v>
      </c>
      <c r="D321" s="3" t="s">
        <v>144</v>
      </c>
      <c r="E321" s="130"/>
      <c r="F321" s="130"/>
      <c r="G321" s="130">
        <v>-160</v>
      </c>
      <c r="H321" s="5">
        <v>4264</v>
      </c>
    </row>
    <row r="322" spans="1:8" s="5" customFormat="1" ht="33" x14ac:dyDescent="0.25">
      <c r="A322" s="1" t="s">
        <v>540</v>
      </c>
      <c r="B322" s="29" t="s">
        <v>512</v>
      </c>
      <c r="C322" s="2" t="s">
        <v>141</v>
      </c>
      <c r="D322" s="3" t="s">
        <v>144</v>
      </c>
      <c r="E322" s="130"/>
      <c r="F322" s="130"/>
      <c r="G322" s="130">
        <v>-98</v>
      </c>
      <c r="H322" s="5">
        <v>4264</v>
      </c>
    </row>
    <row r="323" spans="1:8" s="5" customFormat="1" ht="33" x14ac:dyDescent="0.25">
      <c r="A323" s="1" t="s">
        <v>541</v>
      </c>
      <c r="B323" s="28" t="s">
        <v>512</v>
      </c>
      <c r="C323" s="2" t="s">
        <v>141</v>
      </c>
      <c r="D323" s="3" t="s">
        <v>144</v>
      </c>
      <c r="E323" s="130"/>
      <c r="F323" s="130"/>
      <c r="G323" s="130">
        <v>-270</v>
      </c>
      <c r="H323" s="5">
        <v>4264</v>
      </c>
    </row>
    <row r="324" spans="1:8" s="5" customFormat="1" ht="33" x14ac:dyDescent="0.25">
      <c r="A324" s="1" t="s">
        <v>542</v>
      </c>
      <c r="B324" s="28" t="s">
        <v>512</v>
      </c>
      <c r="C324" s="2" t="s">
        <v>141</v>
      </c>
      <c r="D324" s="3" t="s">
        <v>144</v>
      </c>
      <c r="E324" s="130"/>
      <c r="F324" s="130"/>
      <c r="G324" s="130">
        <v>-621</v>
      </c>
      <c r="H324" s="5">
        <v>4264</v>
      </c>
    </row>
    <row r="325" spans="1:8" s="5" customFormat="1" ht="33" x14ac:dyDescent="0.25">
      <c r="A325" s="1" t="s">
        <v>543</v>
      </c>
      <c r="B325" s="28" t="s">
        <v>512</v>
      </c>
      <c r="C325" s="2" t="s">
        <v>141</v>
      </c>
      <c r="D325" s="3" t="s">
        <v>144</v>
      </c>
      <c r="E325" s="130"/>
      <c r="F325" s="130"/>
      <c r="G325" s="130">
        <v>-15.6</v>
      </c>
      <c r="H325" s="5">
        <v>4264</v>
      </c>
    </row>
    <row r="326" spans="1:8" s="5" customFormat="1" ht="33" x14ac:dyDescent="0.25">
      <c r="A326" s="1" t="s">
        <v>544</v>
      </c>
      <c r="B326" s="28" t="s">
        <v>512</v>
      </c>
      <c r="C326" s="2" t="s">
        <v>141</v>
      </c>
      <c r="D326" s="3" t="s">
        <v>144</v>
      </c>
      <c r="E326" s="130"/>
      <c r="F326" s="130"/>
      <c r="G326" s="130">
        <v>-154.66</v>
      </c>
      <c r="H326" s="5">
        <v>4264</v>
      </c>
    </row>
    <row r="327" spans="1:8" s="5" customFormat="1" ht="33" x14ac:dyDescent="0.25">
      <c r="A327" s="1" t="s">
        <v>545</v>
      </c>
      <c r="B327" s="28" t="s">
        <v>512</v>
      </c>
      <c r="C327" s="2" t="s">
        <v>141</v>
      </c>
      <c r="D327" s="3" t="s">
        <v>144</v>
      </c>
      <c r="E327" s="130"/>
      <c r="F327" s="130"/>
      <c r="G327" s="130">
        <v>-294</v>
      </c>
      <c r="H327" s="5">
        <v>4264</v>
      </c>
    </row>
    <row r="328" spans="1:8" s="5" customFormat="1" ht="33" x14ac:dyDescent="0.25">
      <c r="A328" s="1" t="s">
        <v>546</v>
      </c>
      <c r="B328" s="28" t="s">
        <v>512</v>
      </c>
      <c r="C328" s="2" t="s">
        <v>141</v>
      </c>
      <c r="D328" s="3" t="s">
        <v>144</v>
      </c>
      <c r="E328" s="130"/>
      <c r="F328" s="130"/>
      <c r="G328" s="130">
        <v>-150</v>
      </c>
      <c r="H328" s="5">
        <v>4264</v>
      </c>
    </row>
    <row r="329" spans="1:8" s="5" customFormat="1" ht="33" x14ac:dyDescent="0.25">
      <c r="A329" s="1" t="s">
        <v>547</v>
      </c>
      <c r="B329" s="28" t="s">
        <v>512</v>
      </c>
      <c r="C329" s="2" t="s">
        <v>141</v>
      </c>
      <c r="D329" s="3" t="s">
        <v>144</v>
      </c>
      <c r="E329" s="130"/>
      <c r="F329" s="130"/>
      <c r="G329" s="130">
        <v>-330</v>
      </c>
      <c r="H329" s="5">
        <v>4264</v>
      </c>
    </row>
    <row r="330" spans="1:8" s="5" customFormat="1" ht="33" x14ac:dyDescent="0.25">
      <c r="A330" s="1" t="s">
        <v>548</v>
      </c>
      <c r="B330" s="28" t="s">
        <v>512</v>
      </c>
      <c r="C330" s="2" t="s">
        <v>141</v>
      </c>
      <c r="D330" s="3" t="s">
        <v>144</v>
      </c>
      <c r="E330" s="130"/>
      <c r="F330" s="130"/>
      <c r="G330" s="130">
        <v>-180</v>
      </c>
      <c r="H330" s="5">
        <v>4264</v>
      </c>
    </row>
    <row r="331" spans="1:8" s="5" customFormat="1" ht="33" x14ac:dyDescent="0.25">
      <c r="A331" s="1" t="s">
        <v>549</v>
      </c>
      <c r="B331" s="28" t="s">
        <v>512</v>
      </c>
      <c r="C331" s="2" t="s">
        <v>141</v>
      </c>
      <c r="D331" s="3" t="s">
        <v>144</v>
      </c>
      <c r="E331" s="130"/>
      <c r="F331" s="130"/>
      <c r="G331" s="130">
        <v>-218.66</v>
      </c>
      <c r="H331" s="5">
        <v>4264</v>
      </c>
    </row>
    <row r="332" spans="1:8" s="5" customFormat="1" ht="33" x14ac:dyDescent="0.25">
      <c r="A332" s="1" t="s">
        <v>550</v>
      </c>
      <c r="B332" s="28" t="s">
        <v>512</v>
      </c>
      <c r="C332" s="2" t="s">
        <v>141</v>
      </c>
      <c r="D332" s="3" t="s">
        <v>144</v>
      </c>
      <c r="E332" s="130"/>
      <c r="F332" s="130"/>
      <c r="G332" s="130">
        <v>-118.06</v>
      </c>
      <c r="H332" s="5">
        <v>4264</v>
      </c>
    </row>
    <row r="333" spans="1:8" s="5" customFormat="1" ht="33" x14ac:dyDescent="0.25">
      <c r="A333" s="1" t="s">
        <v>551</v>
      </c>
      <c r="B333" s="29" t="s">
        <v>512</v>
      </c>
      <c r="C333" s="2" t="s">
        <v>141</v>
      </c>
      <c r="D333" s="3" t="s">
        <v>144</v>
      </c>
      <c r="E333" s="130"/>
      <c r="F333" s="130"/>
      <c r="G333" s="130">
        <v>-672</v>
      </c>
      <c r="H333" s="5">
        <v>4264</v>
      </c>
    </row>
    <row r="334" spans="1:8" s="5" customFormat="1" ht="33" x14ac:dyDescent="0.25">
      <c r="A334" s="1" t="s">
        <v>552</v>
      </c>
      <c r="B334" s="29" t="s">
        <v>512</v>
      </c>
      <c r="C334" s="2" t="s">
        <v>141</v>
      </c>
      <c r="D334" s="3" t="s">
        <v>144</v>
      </c>
      <c r="E334" s="130"/>
      <c r="F334" s="130"/>
      <c r="G334" s="130">
        <v>-180</v>
      </c>
      <c r="H334" s="5">
        <v>4264</v>
      </c>
    </row>
    <row r="335" spans="1:8" s="5" customFormat="1" ht="33" x14ac:dyDescent="0.25">
      <c r="A335" s="1" t="s">
        <v>553</v>
      </c>
      <c r="B335" s="29" t="s">
        <v>512</v>
      </c>
      <c r="C335" s="2" t="s">
        <v>141</v>
      </c>
      <c r="D335" s="3" t="s">
        <v>144</v>
      </c>
      <c r="E335" s="130"/>
      <c r="F335" s="130"/>
      <c r="G335" s="130">
        <v>-332</v>
      </c>
      <c r="H335" s="5">
        <v>4264</v>
      </c>
    </row>
    <row r="336" spans="1:8" s="5" customFormat="1" ht="33" x14ac:dyDescent="0.25">
      <c r="A336" s="1" t="s">
        <v>554</v>
      </c>
      <c r="B336" s="29" t="s">
        <v>512</v>
      </c>
      <c r="C336" s="2" t="s">
        <v>141</v>
      </c>
      <c r="D336" s="3" t="s">
        <v>144</v>
      </c>
      <c r="E336" s="130"/>
      <c r="F336" s="130"/>
      <c r="G336" s="130">
        <v>-25.56</v>
      </c>
      <c r="H336" s="5">
        <v>4264</v>
      </c>
    </row>
    <row r="337" spans="1:8" s="5" customFormat="1" ht="33" x14ac:dyDescent="0.25">
      <c r="A337" s="1" t="s">
        <v>555</v>
      </c>
      <c r="B337" s="29" t="s">
        <v>512</v>
      </c>
      <c r="C337" s="2" t="s">
        <v>141</v>
      </c>
      <c r="D337" s="3" t="s">
        <v>144</v>
      </c>
      <c r="E337" s="130"/>
      <c r="F337" s="130"/>
      <c r="G337" s="130">
        <v>-208</v>
      </c>
      <c r="H337" s="5">
        <v>4264</v>
      </c>
    </row>
    <row r="338" spans="1:8" s="5" customFormat="1" ht="33" x14ac:dyDescent="0.25">
      <c r="A338" s="1" t="s">
        <v>556</v>
      </c>
      <c r="B338" s="28" t="s">
        <v>512</v>
      </c>
      <c r="C338" s="2" t="s">
        <v>141</v>
      </c>
      <c r="D338" s="3" t="s">
        <v>144</v>
      </c>
      <c r="E338" s="130"/>
      <c r="F338" s="130"/>
      <c r="G338" s="130">
        <v>-57.76</v>
      </c>
      <c r="H338" s="5">
        <v>4264</v>
      </c>
    </row>
    <row r="339" spans="1:8" s="5" customFormat="1" ht="33" x14ac:dyDescent="0.25">
      <c r="A339" s="1" t="s">
        <v>557</v>
      </c>
      <c r="B339" s="28" t="s">
        <v>512</v>
      </c>
      <c r="C339" s="2" t="s">
        <v>141</v>
      </c>
      <c r="D339" s="3" t="s">
        <v>144</v>
      </c>
      <c r="E339" s="130"/>
      <c r="F339" s="130"/>
      <c r="G339" s="130">
        <v>-84</v>
      </c>
      <c r="H339" s="5">
        <v>4264</v>
      </c>
    </row>
    <row r="340" spans="1:8" s="5" customFormat="1" ht="33" x14ac:dyDescent="0.25">
      <c r="A340" s="1" t="s">
        <v>558</v>
      </c>
      <c r="B340" s="28" t="s">
        <v>512</v>
      </c>
      <c r="C340" s="2" t="s">
        <v>141</v>
      </c>
      <c r="D340" s="3" t="s">
        <v>144</v>
      </c>
      <c r="E340" s="130"/>
      <c r="F340" s="130"/>
      <c r="G340" s="130">
        <v>-139.5</v>
      </c>
      <c r="H340" s="5">
        <v>4264</v>
      </c>
    </row>
    <row r="341" spans="1:8" s="5" customFormat="1" ht="33" x14ac:dyDescent="0.25">
      <c r="A341" s="1" t="s">
        <v>559</v>
      </c>
      <c r="B341" s="28" t="s">
        <v>512</v>
      </c>
      <c r="C341" s="2" t="s">
        <v>141</v>
      </c>
      <c r="D341" s="3" t="s">
        <v>144</v>
      </c>
      <c r="E341" s="130"/>
      <c r="F341" s="130"/>
      <c r="G341" s="130">
        <v>-320.2</v>
      </c>
      <c r="H341" s="5">
        <v>4264</v>
      </c>
    </row>
    <row r="342" spans="1:8" s="5" customFormat="1" ht="33" x14ac:dyDescent="0.25">
      <c r="A342" s="1" t="s">
        <v>560</v>
      </c>
      <c r="B342" s="28" t="s">
        <v>512</v>
      </c>
      <c r="C342" s="2" t="s">
        <v>141</v>
      </c>
      <c r="D342" s="3" t="s">
        <v>144</v>
      </c>
      <c r="E342" s="130"/>
      <c r="F342" s="130"/>
      <c r="G342" s="130">
        <v>-309</v>
      </c>
      <c r="H342" s="5">
        <v>4264</v>
      </c>
    </row>
    <row r="343" spans="1:8" s="5" customFormat="1" ht="33" x14ac:dyDescent="0.25">
      <c r="A343" s="1" t="s">
        <v>561</v>
      </c>
      <c r="B343" s="28" t="s">
        <v>512</v>
      </c>
      <c r="C343" s="2" t="s">
        <v>141</v>
      </c>
      <c r="D343" s="3" t="s">
        <v>144</v>
      </c>
      <c r="E343" s="130"/>
      <c r="F343" s="130"/>
      <c r="G343" s="130">
        <v>-126.8</v>
      </c>
      <c r="H343" s="5">
        <v>4264</v>
      </c>
    </row>
    <row r="344" spans="1:8" s="5" customFormat="1" ht="33" x14ac:dyDescent="0.25">
      <c r="A344" s="1" t="s">
        <v>562</v>
      </c>
      <c r="B344" s="28" t="s">
        <v>512</v>
      </c>
      <c r="C344" s="2" t="s">
        <v>141</v>
      </c>
      <c r="D344" s="3" t="s">
        <v>144</v>
      </c>
      <c r="E344" s="130"/>
      <c r="F344" s="130"/>
      <c r="G344" s="130">
        <v>-160.6</v>
      </c>
      <c r="H344" s="5">
        <v>4264</v>
      </c>
    </row>
    <row r="345" spans="1:8" s="5" customFormat="1" ht="33" x14ac:dyDescent="0.25">
      <c r="A345" s="1" t="s">
        <v>563</v>
      </c>
      <c r="B345" s="28" t="s">
        <v>512</v>
      </c>
      <c r="C345" s="2" t="s">
        <v>141</v>
      </c>
      <c r="D345" s="3" t="s">
        <v>144</v>
      </c>
      <c r="E345" s="130"/>
      <c r="F345" s="130"/>
      <c r="G345" s="130">
        <v>-57</v>
      </c>
      <c r="H345" s="5">
        <v>4264</v>
      </c>
    </row>
    <row r="346" spans="1:8" s="5" customFormat="1" ht="33" x14ac:dyDescent="0.25">
      <c r="A346" s="1" t="s">
        <v>564</v>
      </c>
      <c r="B346" s="28" t="s">
        <v>512</v>
      </c>
      <c r="C346" s="2" t="s">
        <v>141</v>
      </c>
      <c r="D346" s="3" t="s">
        <v>144</v>
      </c>
      <c r="E346" s="130"/>
      <c r="F346" s="130"/>
      <c r="G346" s="130">
        <v>-703.8</v>
      </c>
      <c r="H346" s="5">
        <v>4264</v>
      </c>
    </row>
    <row r="347" spans="1:8" s="5" customFormat="1" ht="33" x14ac:dyDescent="0.25">
      <c r="A347" s="1" t="s">
        <v>565</v>
      </c>
      <c r="B347" s="28" t="s">
        <v>512</v>
      </c>
      <c r="C347" s="2" t="s">
        <v>141</v>
      </c>
      <c r="D347" s="3" t="s">
        <v>144</v>
      </c>
      <c r="E347" s="130"/>
      <c r="F347" s="130"/>
      <c r="G347" s="130">
        <v>-260.39999999999998</v>
      </c>
      <c r="H347" s="5">
        <v>4264</v>
      </c>
    </row>
    <row r="348" spans="1:8" s="5" customFormat="1" ht="33" x14ac:dyDescent="0.25">
      <c r="A348" s="1" t="s">
        <v>566</v>
      </c>
      <c r="B348" s="29" t="s">
        <v>512</v>
      </c>
      <c r="C348" s="2" t="s">
        <v>141</v>
      </c>
      <c r="D348" s="3" t="s">
        <v>144</v>
      </c>
      <c r="E348" s="130"/>
      <c r="F348" s="130"/>
      <c r="G348" s="130">
        <v>-216</v>
      </c>
      <c r="H348" s="5">
        <v>4264</v>
      </c>
    </row>
    <row r="349" spans="1:8" s="5" customFormat="1" ht="33" x14ac:dyDescent="0.25">
      <c r="A349" s="1" t="s">
        <v>567</v>
      </c>
      <c r="B349" s="29" t="s">
        <v>512</v>
      </c>
      <c r="C349" s="2" t="s">
        <v>141</v>
      </c>
      <c r="D349" s="3" t="s">
        <v>144</v>
      </c>
      <c r="E349" s="130"/>
      <c r="F349" s="130"/>
      <c r="G349" s="130">
        <v>-458.88</v>
      </c>
      <c r="H349" s="5">
        <v>4264</v>
      </c>
    </row>
    <row r="350" spans="1:8" s="5" customFormat="1" ht="33" x14ac:dyDescent="0.25">
      <c r="A350" s="1" t="s">
        <v>568</v>
      </c>
      <c r="B350" s="29" t="s">
        <v>512</v>
      </c>
      <c r="C350" s="2" t="s">
        <v>141</v>
      </c>
      <c r="D350" s="3" t="s">
        <v>144</v>
      </c>
      <c r="E350" s="130"/>
      <c r="F350" s="130"/>
      <c r="G350" s="130">
        <v>-4.3</v>
      </c>
      <c r="H350" s="5">
        <v>4264</v>
      </c>
    </row>
    <row r="351" spans="1:8" s="5" customFormat="1" ht="33" x14ac:dyDescent="0.25">
      <c r="A351" s="1" t="s">
        <v>569</v>
      </c>
      <c r="B351" s="29" t="s">
        <v>512</v>
      </c>
      <c r="C351" s="2" t="s">
        <v>141</v>
      </c>
      <c r="D351" s="3" t="s">
        <v>144</v>
      </c>
      <c r="E351" s="130"/>
      <c r="F351" s="130"/>
      <c r="G351" s="130">
        <v>-91.8</v>
      </c>
      <c r="H351" s="5">
        <v>4264</v>
      </c>
    </row>
    <row r="352" spans="1:8" s="5" customFormat="1" ht="33" x14ac:dyDescent="0.25">
      <c r="A352" s="1" t="s">
        <v>570</v>
      </c>
      <c r="B352" s="29" t="s">
        <v>512</v>
      </c>
      <c r="C352" s="2" t="s">
        <v>141</v>
      </c>
      <c r="D352" s="3" t="s">
        <v>144</v>
      </c>
      <c r="E352" s="130"/>
      <c r="F352" s="130"/>
      <c r="G352" s="130">
        <v>-9.3000000000000007</v>
      </c>
      <c r="H352" s="5">
        <v>4264</v>
      </c>
    </row>
    <row r="353" spans="1:8" s="5" customFormat="1" ht="33" x14ac:dyDescent="0.25">
      <c r="A353" s="1" t="s">
        <v>571</v>
      </c>
      <c r="B353" s="28" t="s">
        <v>512</v>
      </c>
      <c r="C353" s="2" t="s">
        <v>141</v>
      </c>
      <c r="D353" s="3" t="s">
        <v>144</v>
      </c>
      <c r="E353" s="130"/>
      <c r="F353" s="130"/>
      <c r="G353" s="130">
        <v>-30.12</v>
      </c>
      <c r="H353" s="5">
        <v>4264</v>
      </c>
    </row>
    <row r="354" spans="1:8" s="5" customFormat="1" ht="33" x14ac:dyDescent="0.25">
      <c r="A354" s="1" t="s">
        <v>572</v>
      </c>
      <c r="B354" s="28" t="s">
        <v>512</v>
      </c>
      <c r="C354" s="2" t="s">
        <v>141</v>
      </c>
      <c r="D354" s="3" t="s">
        <v>144</v>
      </c>
      <c r="E354" s="130"/>
      <c r="F354" s="130"/>
      <c r="G354" s="130">
        <v>-2.4</v>
      </c>
      <c r="H354" s="5">
        <v>4264</v>
      </c>
    </row>
    <row r="355" spans="1:8" s="5" customFormat="1" ht="33" x14ac:dyDescent="0.25">
      <c r="A355" s="1" t="s">
        <v>573</v>
      </c>
      <c r="B355" s="28" t="s">
        <v>512</v>
      </c>
      <c r="C355" s="2" t="s">
        <v>141</v>
      </c>
      <c r="D355" s="3" t="s">
        <v>144</v>
      </c>
      <c r="E355" s="130"/>
      <c r="F355" s="130"/>
      <c r="G355" s="130">
        <v>-124</v>
      </c>
      <c r="H355" s="5">
        <v>4264</v>
      </c>
    </row>
    <row r="356" spans="1:8" s="5" customFormat="1" ht="33" x14ac:dyDescent="0.25">
      <c r="A356" s="1" t="s">
        <v>574</v>
      </c>
      <c r="B356" s="29" t="s">
        <v>512</v>
      </c>
      <c r="C356" s="2" t="s">
        <v>141</v>
      </c>
      <c r="D356" s="3" t="s">
        <v>144</v>
      </c>
      <c r="E356" s="130"/>
      <c r="F356" s="130"/>
      <c r="G356" s="130">
        <v>-124</v>
      </c>
      <c r="H356" s="5">
        <v>4264</v>
      </c>
    </row>
    <row r="357" spans="1:8" s="5" customFormat="1" ht="33" x14ac:dyDescent="0.25">
      <c r="A357" s="1" t="s">
        <v>575</v>
      </c>
      <c r="B357" s="29" t="s">
        <v>512</v>
      </c>
      <c r="C357" s="2" t="s">
        <v>141</v>
      </c>
      <c r="D357" s="3" t="s">
        <v>144</v>
      </c>
      <c r="E357" s="130"/>
      <c r="F357" s="130"/>
      <c r="G357" s="130">
        <v>-180</v>
      </c>
      <c r="H357" s="5">
        <v>4264</v>
      </c>
    </row>
    <row r="358" spans="1:8" s="5" customFormat="1" ht="33" x14ac:dyDescent="0.25">
      <c r="A358" s="1" t="s">
        <v>576</v>
      </c>
      <c r="B358" s="29" t="s">
        <v>512</v>
      </c>
      <c r="C358" s="2" t="s">
        <v>141</v>
      </c>
      <c r="D358" s="3" t="s">
        <v>144</v>
      </c>
      <c r="E358" s="130"/>
      <c r="F358" s="130"/>
      <c r="G358" s="130">
        <v>-20</v>
      </c>
      <c r="H358" s="5">
        <v>4264</v>
      </c>
    </row>
    <row r="359" spans="1:8" s="5" customFormat="1" ht="33" x14ac:dyDescent="0.25">
      <c r="A359" s="1" t="s">
        <v>577</v>
      </c>
      <c r="B359" s="29" t="s">
        <v>512</v>
      </c>
      <c r="C359" s="2" t="s">
        <v>141</v>
      </c>
      <c r="D359" s="3" t="s">
        <v>144</v>
      </c>
      <c r="E359" s="130"/>
      <c r="F359" s="130"/>
      <c r="G359" s="130">
        <v>-45</v>
      </c>
      <c r="H359" s="5">
        <v>4264</v>
      </c>
    </row>
    <row r="360" spans="1:8" s="5" customFormat="1" ht="33" x14ac:dyDescent="0.25">
      <c r="A360" s="1" t="s">
        <v>578</v>
      </c>
      <c r="B360" s="29" t="s">
        <v>512</v>
      </c>
      <c r="C360" s="2" t="s">
        <v>141</v>
      </c>
      <c r="D360" s="3" t="s">
        <v>144</v>
      </c>
      <c r="E360" s="130"/>
      <c r="F360" s="130"/>
      <c r="G360" s="130">
        <v>-632.79999999999995</v>
      </c>
      <c r="H360" s="5">
        <v>4264</v>
      </c>
    </row>
    <row r="361" spans="1:8" s="5" customFormat="1" ht="33" x14ac:dyDescent="0.25">
      <c r="A361" s="1" t="s">
        <v>579</v>
      </c>
      <c r="B361" s="29" t="s">
        <v>512</v>
      </c>
      <c r="C361" s="2" t="s">
        <v>141</v>
      </c>
      <c r="D361" s="3" t="s">
        <v>144</v>
      </c>
      <c r="E361" s="130"/>
      <c r="F361" s="130"/>
      <c r="G361" s="130">
        <v>-480</v>
      </c>
      <c r="H361" s="5">
        <v>4264</v>
      </c>
    </row>
    <row r="362" spans="1:8" s="5" customFormat="1" ht="33" x14ac:dyDescent="0.25">
      <c r="A362" s="1" t="s">
        <v>580</v>
      </c>
      <c r="B362" s="29" t="s">
        <v>512</v>
      </c>
      <c r="C362" s="2" t="s">
        <v>141</v>
      </c>
      <c r="D362" s="3" t="s">
        <v>144</v>
      </c>
      <c r="E362" s="130"/>
      <c r="F362" s="130"/>
      <c r="G362" s="130">
        <v>-1773.36</v>
      </c>
      <c r="H362" s="5">
        <v>4264</v>
      </c>
    </row>
    <row r="363" spans="1:8" s="5" customFormat="1" ht="33" x14ac:dyDescent="0.25">
      <c r="A363" s="1" t="s">
        <v>581</v>
      </c>
      <c r="B363" s="29" t="s">
        <v>512</v>
      </c>
      <c r="C363" s="2" t="s">
        <v>141</v>
      </c>
      <c r="D363" s="3" t="s">
        <v>144</v>
      </c>
      <c r="E363" s="130"/>
      <c r="F363" s="130"/>
      <c r="G363" s="130">
        <v>-1350</v>
      </c>
      <c r="H363" s="5">
        <v>4264</v>
      </c>
    </row>
    <row r="364" spans="1:8" s="5" customFormat="1" ht="33" x14ac:dyDescent="0.25">
      <c r="A364" s="1" t="s">
        <v>582</v>
      </c>
      <c r="B364" s="29" t="s">
        <v>512</v>
      </c>
      <c r="C364" s="2" t="s">
        <v>141</v>
      </c>
      <c r="D364" s="3" t="s">
        <v>144</v>
      </c>
      <c r="E364" s="130"/>
      <c r="F364" s="130"/>
      <c r="G364" s="130">
        <v>-910</v>
      </c>
      <c r="H364" s="5">
        <v>4264</v>
      </c>
    </row>
    <row r="365" spans="1:8" s="5" customFormat="1" ht="33" x14ac:dyDescent="0.25">
      <c r="A365" s="1" t="s">
        <v>583</v>
      </c>
      <c r="B365" s="29" t="s">
        <v>512</v>
      </c>
      <c r="C365" s="2" t="s">
        <v>141</v>
      </c>
      <c r="D365" s="3" t="s">
        <v>144</v>
      </c>
      <c r="E365" s="130"/>
      <c r="F365" s="130"/>
      <c r="G365" s="130">
        <v>-6808.5</v>
      </c>
      <c r="H365" s="5">
        <v>4264</v>
      </c>
    </row>
    <row r="366" spans="1:8" s="5" customFormat="1" ht="33" x14ac:dyDescent="0.25">
      <c r="A366" s="1" t="s">
        <v>584</v>
      </c>
      <c r="B366" s="28" t="s">
        <v>512</v>
      </c>
      <c r="C366" s="2" t="s">
        <v>141</v>
      </c>
      <c r="D366" s="3" t="s">
        <v>144</v>
      </c>
      <c r="E366" s="130"/>
      <c r="F366" s="130"/>
      <c r="G366" s="130">
        <v>-5100</v>
      </c>
      <c r="H366" s="5">
        <v>4264</v>
      </c>
    </row>
    <row r="367" spans="1:8" s="5" customFormat="1" ht="33" x14ac:dyDescent="0.25">
      <c r="A367" s="1" t="s">
        <v>585</v>
      </c>
      <c r="B367" s="28" t="s">
        <v>512</v>
      </c>
      <c r="C367" s="2" t="s">
        <v>141</v>
      </c>
      <c r="D367" s="3" t="s">
        <v>144</v>
      </c>
      <c r="E367" s="130"/>
      <c r="F367" s="130"/>
      <c r="G367" s="130">
        <v>-3600</v>
      </c>
      <c r="H367" s="5">
        <v>4264</v>
      </c>
    </row>
    <row r="368" spans="1:8" s="5" customFormat="1" ht="33" x14ac:dyDescent="0.25">
      <c r="A368" s="1" t="s">
        <v>586</v>
      </c>
      <c r="B368" s="28" t="s">
        <v>512</v>
      </c>
      <c r="C368" s="2" t="s">
        <v>141</v>
      </c>
      <c r="D368" s="3" t="s">
        <v>144</v>
      </c>
      <c r="E368" s="130"/>
      <c r="F368" s="130"/>
      <c r="G368" s="130">
        <v>-4746</v>
      </c>
      <c r="H368" s="5">
        <v>4264</v>
      </c>
    </row>
    <row r="369" spans="1:8" s="5" customFormat="1" ht="33" x14ac:dyDescent="0.25">
      <c r="A369" s="1" t="s">
        <v>587</v>
      </c>
      <c r="B369" s="28" t="s">
        <v>512</v>
      </c>
      <c r="C369" s="2" t="s">
        <v>141</v>
      </c>
      <c r="D369" s="3" t="s">
        <v>144</v>
      </c>
      <c r="E369" s="130"/>
      <c r="F369" s="130"/>
      <c r="G369" s="130">
        <v>-1001</v>
      </c>
      <c r="H369" s="5">
        <v>4264</v>
      </c>
    </row>
    <row r="370" spans="1:8" s="5" customFormat="1" x14ac:dyDescent="0.25">
      <c r="A370" s="1" t="s">
        <v>588</v>
      </c>
      <c r="B370" s="28" t="s">
        <v>589</v>
      </c>
      <c r="C370" s="2" t="s">
        <v>141</v>
      </c>
      <c r="D370" s="3" t="s">
        <v>144</v>
      </c>
      <c r="E370" s="130"/>
      <c r="F370" s="130"/>
      <c r="G370" s="130">
        <v>-90.48</v>
      </c>
      <c r="H370" s="5">
        <v>4264</v>
      </c>
    </row>
    <row r="371" spans="1:8" s="5" customFormat="1" x14ac:dyDescent="0.25">
      <c r="A371" s="1" t="s">
        <v>590</v>
      </c>
      <c r="B371" s="28" t="s">
        <v>589</v>
      </c>
      <c r="C371" s="2" t="s">
        <v>141</v>
      </c>
      <c r="D371" s="3" t="s">
        <v>144</v>
      </c>
      <c r="E371" s="130"/>
      <c r="F371" s="130"/>
      <c r="G371" s="130">
        <v>-363.43799999999999</v>
      </c>
      <c r="H371" s="5">
        <v>4264</v>
      </c>
    </row>
    <row r="372" spans="1:8" s="5" customFormat="1" x14ac:dyDescent="0.25">
      <c r="A372" s="1" t="s">
        <v>591</v>
      </c>
      <c r="B372" s="28" t="s">
        <v>589</v>
      </c>
      <c r="C372" s="2" t="s">
        <v>141</v>
      </c>
      <c r="D372" s="3" t="s">
        <v>144</v>
      </c>
      <c r="E372" s="130"/>
      <c r="F372" s="130"/>
      <c r="G372" s="130">
        <v>-403.44</v>
      </c>
      <c r="H372" s="5">
        <v>4264</v>
      </c>
    </row>
    <row r="373" spans="1:8" s="5" customFormat="1" x14ac:dyDescent="0.25">
      <c r="A373" s="1" t="s">
        <v>592</v>
      </c>
      <c r="B373" s="28" t="s">
        <v>589</v>
      </c>
      <c r="C373" s="2" t="s">
        <v>141</v>
      </c>
      <c r="D373" s="3" t="s">
        <v>144</v>
      </c>
      <c r="E373" s="130"/>
      <c r="F373" s="130"/>
      <c r="G373" s="130">
        <v>-0.80800000000000005</v>
      </c>
      <c r="H373" s="5">
        <v>4264</v>
      </c>
    </row>
    <row r="374" spans="1:8" s="5" customFormat="1" x14ac:dyDescent="0.25">
      <c r="A374" s="1" t="s">
        <v>593</v>
      </c>
      <c r="B374" s="28" t="s">
        <v>589</v>
      </c>
      <c r="C374" s="2" t="s">
        <v>141</v>
      </c>
      <c r="D374" s="3" t="s">
        <v>144</v>
      </c>
      <c r="E374" s="130"/>
      <c r="F374" s="130"/>
      <c r="G374" s="130">
        <v>-34.648000000000003</v>
      </c>
      <c r="H374" s="5">
        <v>4264</v>
      </c>
    </row>
    <row r="375" spans="1:8" s="5" customFormat="1" x14ac:dyDescent="0.25">
      <c r="A375" s="1" t="s">
        <v>594</v>
      </c>
      <c r="B375" s="28" t="s">
        <v>589</v>
      </c>
      <c r="C375" s="2" t="s">
        <v>141</v>
      </c>
      <c r="D375" s="3" t="s">
        <v>144</v>
      </c>
      <c r="E375" s="130"/>
      <c r="F375" s="130"/>
      <c r="G375" s="130">
        <v>-18.648</v>
      </c>
      <c r="H375" s="5">
        <v>4264</v>
      </c>
    </row>
    <row r="376" spans="1:8" s="5" customFormat="1" x14ac:dyDescent="0.25">
      <c r="A376" s="1" t="s">
        <v>595</v>
      </c>
      <c r="B376" s="28" t="s">
        <v>589</v>
      </c>
      <c r="C376" s="2" t="s">
        <v>141</v>
      </c>
      <c r="D376" s="3" t="s">
        <v>144</v>
      </c>
      <c r="E376" s="130"/>
      <c r="F376" s="130"/>
      <c r="G376" s="130">
        <v>-65.616</v>
      </c>
      <c r="H376" s="5">
        <v>4264</v>
      </c>
    </row>
    <row r="377" spans="1:8" s="5" customFormat="1" x14ac:dyDescent="0.25">
      <c r="A377" s="1" t="s">
        <v>596</v>
      </c>
      <c r="B377" s="28" t="s">
        <v>589</v>
      </c>
      <c r="C377" s="2" t="s">
        <v>141</v>
      </c>
      <c r="D377" s="3" t="s">
        <v>144</v>
      </c>
      <c r="E377" s="130"/>
      <c r="F377" s="130"/>
      <c r="G377" s="130">
        <v>-42.591999999999999</v>
      </c>
      <c r="H377" s="5">
        <v>4264</v>
      </c>
    </row>
    <row r="378" spans="1:8" s="5" customFormat="1" x14ac:dyDescent="0.25">
      <c r="A378" s="1" t="s">
        <v>597</v>
      </c>
      <c r="B378" s="28" t="s">
        <v>589</v>
      </c>
      <c r="C378" s="2" t="s">
        <v>141</v>
      </c>
      <c r="D378" s="3" t="s">
        <v>144</v>
      </c>
      <c r="E378" s="130"/>
      <c r="F378" s="130"/>
      <c r="G378" s="130">
        <v>-14.648</v>
      </c>
      <c r="H378" s="5">
        <v>4264</v>
      </c>
    </row>
    <row r="379" spans="1:8" s="5" customFormat="1" x14ac:dyDescent="0.25">
      <c r="A379" s="1" t="s">
        <v>598</v>
      </c>
      <c r="B379" s="28" t="s">
        <v>589</v>
      </c>
      <c r="C379" s="2" t="s">
        <v>141</v>
      </c>
      <c r="D379" s="3" t="s">
        <v>144</v>
      </c>
      <c r="E379" s="130"/>
      <c r="F379" s="130"/>
      <c r="G379" s="130">
        <v>-19.231999999999999</v>
      </c>
      <c r="H379" s="5">
        <v>4264</v>
      </c>
    </row>
    <row r="380" spans="1:8" s="5" customFormat="1" x14ac:dyDescent="0.25">
      <c r="A380" s="1" t="s">
        <v>599</v>
      </c>
      <c r="B380" s="28" t="s">
        <v>589</v>
      </c>
      <c r="C380" s="2" t="s">
        <v>141</v>
      </c>
      <c r="D380" s="3" t="s">
        <v>144</v>
      </c>
      <c r="E380" s="130"/>
      <c r="F380" s="130"/>
      <c r="G380" s="130">
        <v>-12.12</v>
      </c>
      <c r="H380" s="5">
        <v>4264</v>
      </c>
    </row>
    <row r="381" spans="1:8" s="5" customFormat="1" x14ac:dyDescent="0.25">
      <c r="A381" s="1" t="s">
        <v>600</v>
      </c>
      <c r="B381" s="28" t="s">
        <v>589</v>
      </c>
      <c r="C381" s="2" t="s">
        <v>141</v>
      </c>
      <c r="D381" s="3" t="s">
        <v>144</v>
      </c>
      <c r="E381" s="130"/>
      <c r="F381" s="130"/>
      <c r="G381" s="130">
        <v>-810.1</v>
      </c>
      <c r="H381" s="5">
        <v>4264</v>
      </c>
    </row>
    <row r="382" spans="1:8" s="5" customFormat="1" x14ac:dyDescent="0.25">
      <c r="A382" s="1" t="s">
        <v>601</v>
      </c>
      <c r="B382" s="28" t="s">
        <v>589</v>
      </c>
      <c r="C382" s="2" t="s">
        <v>141</v>
      </c>
      <c r="D382" s="3" t="s">
        <v>144</v>
      </c>
      <c r="E382" s="130"/>
      <c r="F382" s="130"/>
      <c r="G382" s="130">
        <v>-21.184000000000001</v>
      </c>
      <c r="H382" s="5">
        <v>4264</v>
      </c>
    </row>
    <row r="383" spans="1:8" s="5" customFormat="1" x14ac:dyDescent="0.25">
      <c r="A383" s="1" t="s">
        <v>602</v>
      </c>
      <c r="B383" s="28" t="s">
        <v>589</v>
      </c>
      <c r="C383" s="2" t="s">
        <v>141</v>
      </c>
      <c r="D383" s="3" t="s">
        <v>144</v>
      </c>
      <c r="E383" s="130"/>
      <c r="F383" s="130"/>
      <c r="G383" s="130">
        <v>-179.232</v>
      </c>
      <c r="H383" s="5">
        <v>4264</v>
      </c>
    </row>
    <row r="384" spans="1:8" s="5" customFormat="1" x14ac:dyDescent="0.25">
      <c r="A384" s="1" t="s">
        <v>603</v>
      </c>
      <c r="B384" s="28" t="s">
        <v>589</v>
      </c>
      <c r="C384" s="2" t="s">
        <v>141</v>
      </c>
      <c r="D384" s="3" t="s">
        <v>144</v>
      </c>
      <c r="E384" s="130"/>
      <c r="F384" s="130"/>
      <c r="G384" s="130">
        <v>-257.37599999999998</v>
      </c>
      <c r="H384" s="5">
        <v>4264</v>
      </c>
    </row>
    <row r="385" spans="1:10" s="5" customFormat="1" x14ac:dyDescent="0.25">
      <c r="A385" s="1" t="s">
        <v>604</v>
      </c>
      <c r="B385" s="28" t="s">
        <v>589</v>
      </c>
      <c r="C385" s="2" t="s">
        <v>141</v>
      </c>
      <c r="D385" s="3" t="s">
        <v>144</v>
      </c>
      <c r="E385" s="130"/>
      <c r="F385" s="130"/>
      <c r="G385" s="130">
        <v>-3.2320000000000002</v>
      </c>
      <c r="H385" s="5">
        <v>4264</v>
      </c>
    </row>
    <row r="386" spans="1:10" s="5" customFormat="1" x14ac:dyDescent="0.25">
      <c r="A386" s="1" t="s">
        <v>605</v>
      </c>
      <c r="B386" s="28" t="s">
        <v>589</v>
      </c>
      <c r="C386" s="2" t="s">
        <v>141</v>
      </c>
      <c r="D386" s="3" t="s">
        <v>144</v>
      </c>
      <c r="E386" s="130"/>
      <c r="F386" s="130"/>
      <c r="G386" s="130">
        <v>-3776</v>
      </c>
      <c r="H386" s="5">
        <v>4264</v>
      </c>
    </row>
    <row r="387" spans="1:10" s="5" customFormat="1" x14ac:dyDescent="0.25">
      <c r="A387" s="1" t="s">
        <v>606</v>
      </c>
      <c r="B387" s="28" t="s">
        <v>589</v>
      </c>
      <c r="C387" s="2" t="s">
        <v>141</v>
      </c>
      <c r="D387" s="3" t="s">
        <v>144</v>
      </c>
      <c r="E387" s="130"/>
      <c r="F387" s="130"/>
      <c r="G387" s="130">
        <v>-4025</v>
      </c>
      <c r="H387" s="5">
        <v>4264</v>
      </c>
    </row>
    <row r="388" spans="1:10" s="5" customFormat="1" x14ac:dyDescent="0.25">
      <c r="A388" s="1" t="s">
        <v>607</v>
      </c>
      <c r="B388" s="28" t="s">
        <v>589</v>
      </c>
      <c r="C388" s="2" t="s">
        <v>141</v>
      </c>
      <c r="D388" s="3" t="s">
        <v>144</v>
      </c>
      <c r="E388" s="130"/>
      <c r="F388" s="130"/>
      <c r="G388" s="130">
        <v>-5817.1379999999999</v>
      </c>
      <c r="H388" s="5">
        <v>4264</v>
      </c>
    </row>
    <row r="389" spans="1:10" s="5" customFormat="1" x14ac:dyDescent="0.25">
      <c r="A389" s="1" t="s">
        <v>608</v>
      </c>
      <c r="B389" s="28" t="s">
        <v>589</v>
      </c>
      <c r="C389" s="2" t="s">
        <v>141</v>
      </c>
      <c r="D389" s="3" t="s">
        <v>144</v>
      </c>
      <c r="E389" s="130"/>
      <c r="F389" s="130"/>
      <c r="G389" s="130">
        <v>-1952</v>
      </c>
      <c r="H389" s="5">
        <v>4264</v>
      </c>
    </row>
    <row r="390" spans="1:10" s="5" customFormat="1" x14ac:dyDescent="0.25">
      <c r="A390" s="1" t="s">
        <v>609</v>
      </c>
      <c r="B390" s="28" t="s">
        <v>610</v>
      </c>
      <c r="C390" s="2" t="s">
        <v>141</v>
      </c>
      <c r="D390" s="3" t="s">
        <v>258</v>
      </c>
      <c r="E390" s="130"/>
      <c r="F390" s="130"/>
      <c r="G390" s="130">
        <v>-472.02158000000003</v>
      </c>
      <c r="H390" s="5">
        <v>4264</v>
      </c>
    </row>
    <row r="391" spans="1:10" s="5" customFormat="1" x14ac:dyDescent="0.25">
      <c r="A391" s="1" t="s">
        <v>611</v>
      </c>
      <c r="B391" s="29" t="s">
        <v>612</v>
      </c>
      <c r="C391" s="2" t="s">
        <v>141</v>
      </c>
      <c r="D391" s="3" t="s">
        <v>258</v>
      </c>
      <c r="E391" s="130"/>
      <c r="F391" s="130"/>
      <c r="G391" s="130">
        <v>-595.61502000000007</v>
      </c>
      <c r="H391" s="5">
        <v>4264</v>
      </c>
    </row>
    <row r="392" spans="1:10" s="5" customFormat="1" x14ac:dyDescent="0.25">
      <c r="A392" s="1" t="s">
        <v>613</v>
      </c>
      <c r="B392" s="29" t="s">
        <v>614</v>
      </c>
      <c r="C392" s="2" t="s">
        <v>141</v>
      </c>
      <c r="D392" s="3" t="s">
        <v>258</v>
      </c>
      <c r="E392" s="130"/>
      <c r="F392" s="130"/>
      <c r="G392" s="130">
        <v>-192.15</v>
      </c>
      <c r="H392" s="5">
        <v>4264</v>
      </c>
    </row>
    <row r="393" spans="1:10" s="5" customFormat="1" x14ac:dyDescent="0.25">
      <c r="A393" s="1" t="s">
        <v>615</v>
      </c>
      <c r="B393" s="29" t="s">
        <v>616</v>
      </c>
      <c r="C393" s="2" t="s">
        <v>141</v>
      </c>
      <c r="D393" s="3" t="s">
        <v>258</v>
      </c>
      <c r="E393" s="130"/>
      <c r="F393" s="130"/>
      <c r="G393" s="130">
        <v>-2910.6991200000002</v>
      </c>
      <c r="H393" s="5">
        <v>4264</v>
      </c>
    </row>
    <row r="394" spans="1:10" s="5" customFormat="1" x14ac:dyDescent="0.25">
      <c r="A394" s="1" t="s">
        <v>617</v>
      </c>
      <c r="B394" s="29" t="s">
        <v>618</v>
      </c>
      <c r="C394" s="2" t="s">
        <v>141</v>
      </c>
      <c r="D394" s="3" t="s">
        <v>258</v>
      </c>
      <c r="E394" s="130"/>
      <c r="F394" s="130"/>
      <c r="G394" s="130">
        <v>-444.47832</v>
      </c>
      <c r="H394" s="5">
        <v>4264</v>
      </c>
    </row>
    <row r="395" spans="1:10" s="5" customFormat="1" ht="33" x14ac:dyDescent="0.25">
      <c r="A395" s="1" t="s">
        <v>619</v>
      </c>
      <c r="B395" s="29" t="s">
        <v>620</v>
      </c>
      <c r="C395" s="2" t="s">
        <v>141</v>
      </c>
      <c r="D395" s="3" t="s">
        <v>258</v>
      </c>
      <c r="E395" s="130"/>
      <c r="F395" s="130"/>
      <c r="G395" s="130">
        <v>-897.60599999999999</v>
      </c>
      <c r="H395" s="5">
        <v>4264</v>
      </c>
    </row>
    <row r="396" spans="1:10" s="5" customFormat="1" x14ac:dyDescent="0.25">
      <c r="A396" s="1" t="s">
        <v>621</v>
      </c>
      <c r="B396" s="28" t="s">
        <v>622</v>
      </c>
      <c r="C396" s="2" t="s">
        <v>141</v>
      </c>
      <c r="D396" s="3" t="s">
        <v>258</v>
      </c>
      <c r="E396" s="130"/>
      <c r="F396" s="130"/>
      <c r="G396" s="130">
        <v>-3131.7</v>
      </c>
      <c r="H396" s="5">
        <v>4264</v>
      </c>
    </row>
    <row r="397" spans="1:10" s="5" customFormat="1" x14ac:dyDescent="0.25">
      <c r="A397" s="1" t="s">
        <v>623</v>
      </c>
      <c r="B397" s="28" t="s">
        <v>622</v>
      </c>
      <c r="C397" s="2" t="s">
        <v>141</v>
      </c>
      <c r="D397" s="3" t="s">
        <v>258</v>
      </c>
      <c r="E397" s="130"/>
      <c r="F397" s="130"/>
      <c r="G397" s="130">
        <v>-181.66499999999999</v>
      </c>
      <c r="H397" s="5">
        <v>4264</v>
      </c>
    </row>
    <row r="398" spans="1:10" s="5" customFormat="1" ht="33" x14ac:dyDescent="0.25">
      <c r="A398" s="1" t="s">
        <v>624</v>
      </c>
      <c r="B398" s="28" t="s">
        <v>625</v>
      </c>
      <c r="C398" s="2" t="s">
        <v>141</v>
      </c>
      <c r="D398" s="3" t="s">
        <v>144</v>
      </c>
      <c r="E398" s="130">
        <v>-50000</v>
      </c>
      <c r="F398" s="130">
        <v>-1</v>
      </c>
      <c r="G398" s="130">
        <v>-50</v>
      </c>
      <c r="H398" s="5">
        <v>4266</v>
      </c>
    </row>
    <row r="399" spans="1:10" s="5" customFormat="1" x14ac:dyDescent="0.25">
      <c r="A399" s="1" t="s">
        <v>626</v>
      </c>
      <c r="B399" s="28" t="s">
        <v>627</v>
      </c>
      <c r="C399" s="2" t="s">
        <v>141</v>
      </c>
      <c r="D399" s="3" t="s">
        <v>144</v>
      </c>
      <c r="E399" s="130">
        <v>18000</v>
      </c>
      <c r="F399" s="130">
        <v>-2</v>
      </c>
      <c r="G399" s="130">
        <v>-36</v>
      </c>
      <c r="H399" s="5">
        <v>4266</v>
      </c>
    </row>
    <row r="400" spans="1:10" s="5" customFormat="1" x14ac:dyDescent="0.25">
      <c r="A400" s="1" t="s">
        <v>628</v>
      </c>
      <c r="B400" s="28" t="s">
        <v>629</v>
      </c>
      <c r="C400" s="2" t="s">
        <v>141</v>
      </c>
      <c r="D400" s="3" t="s">
        <v>144</v>
      </c>
      <c r="E400" s="130">
        <v>36</v>
      </c>
      <c r="F400" s="130">
        <v>-198707</v>
      </c>
      <c r="G400" s="130">
        <v>-7153.4250000000002</v>
      </c>
      <c r="H400" s="5">
        <v>4267</v>
      </c>
      <c r="J400" s="136">
        <f>SUM(G400:G452)</f>
        <v>-316233.28836000001</v>
      </c>
    </row>
    <row r="401" spans="1:8" s="5" customFormat="1" x14ac:dyDescent="0.25">
      <c r="A401" s="1" t="s">
        <v>630</v>
      </c>
      <c r="B401" s="28" t="s">
        <v>631</v>
      </c>
      <c r="C401" s="2" t="s">
        <v>141</v>
      </c>
      <c r="D401" s="3" t="s">
        <v>258</v>
      </c>
      <c r="E401" s="130">
        <v>79</v>
      </c>
      <c r="F401" s="130">
        <v>-815</v>
      </c>
      <c r="G401" s="130">
        <v>-64.385000000000005</v>
      </c>
      <c r="H401" s="5">
        <v>4267</v>
      </c>
    </row>
    <row r="402" spans="1:8" s="5" customFormat="1" x14ac:dyDescent="0.25">
      <c r="A402" s="1" t="s">
        <v>124</v>
      </c>
      <c r="B402" s="28" t="s">
        <v>631</v>
      </c>
      <c r="C402" s="2" t="s">
        <v>141</v>
      </c>
      <c r="D402" s="3" t="s">
        <v>258</v>
      </c>
      <c r="E402" s="130">
        <v>79</v>
      </c>
      <c r="F402" s="130">
        <v>-168</v>
      </c>
      <c r="G402" s="130">
        <v>-13.3</v>
      </c>
      <c r="H402" s="5">
        <v>4267</v>
      </c>
    </row>
    <row r="403" spans="1:8" s="5" customFormat="1" x14ac:dyDescent="0.25">
      <c r="A403" s="1" t="s">
        <v>632</v>
      </c>
      <c r="B403" s="28" t="s">
        <v>631</v>
      </c>
      <c r="C403" s="2" t="s">
        <v>141</v>
      </c>
      <c r="D403" s="3" t="s">
        <v>258</v>
      </c>
      <c r="E403" s="130">
        <v>113.99969960949234</v>
      </c>
      <c r="F403" s="130">
        <v>-650</v>
      </c>
      <c r="G403" s="130">
        <v>-74.099999999999994</v>
      </c>
      <c r="H403" s="5">
        <v>4267</v>
      </c>
    </row>
    <row r="404" spans="1:8" s="5" customFormat="1" x14ac:dyDescent="0.25">
      <c r="A404" s="1" t="s">
        <v>633</v>
      </c>
      <c r="B404" s="28" t="s">
        <v>634</v>
      </c>
      <c r="C404" s="2" t="s">
        <v>141</v>
      </c>
      <c r="D404" s="3" t="s">
        <v>258</v>
      </c>
      <c r="E404" s="130">
        <v>194</v>
      </c>
      <c r="F404" s="130">
        <v>-502</v>
      </c>
      <c r="G404" s="130">
        <v>-97.388000000000005</v>
      </c>
      <c r="H404" s="5">
        <v>4267</v>
      </c>
    </row>
    <row r="405" spans="1:8" s="5" customFormat="1" x14ac:dyDescent="0.25">
      <c r="A405" s="1" t="s">
        <v>635</v>
      </c>
      <c r="B405" s="28" t="s">
        <v>634</v>
      </c>
      <c r="C405" s="2" t="s">
        <v>141</v>
      </c>
      <c r="D405" s="3" t="s">
        <v>258</v>
      </c>
      <c r="E405" s="130">
        <v>194</v>
      </c>
      <c r="F405" s="130">
        <v>-231</v>
      </c>
      <c r="G405" s="130">
        <v>-44.813989999999997</v>
      </c>
      <c r="H405" s="5">
        <v>4267</v>
      </c>
    </row>
    <row r="406" spans="1:8" s="5" customFormat="1" x14ac:dyDescent="0.25">
      <c r="A406" s="1" t="s">
        <v>123</v>
      </c>
      <c r="B406" s="29" t="s">
        <v>634</v>
      </c>
      <c r="C406" s="2" t="s">
        <v>141</v>
      </c>
      <c r="D406" s="3" t="s">
        <v>258</v>
      </c>
      <c r="E406" s="130">
        <v>165.00031011598338</v>
      </c>
      <c r="F406" s="130">
        <v>-1590</v>
      </c>
      <c r="G406" s="130">
        <v>-262.39999999999998</v>
      </c>
      <c r="H406" s="5">
        <v>4267</v>
      </c>
    </row>
    <row r="407" spans="1:8" s="5" customFormat="1" x14ac:dyDescent="0.25">
      <c r="A407" s="1" t="s">
        <v>636</v>
      </c>
      <c r="B407" s="29" t="s">
        <v>637</v>
      </c>
      <c r="C407" s="2" t="s">
        <v>141</v>
      </c>
      <c r="D407" s="3" t="s">
        <v>258</v>
      </c>
      <c r="E407" s="130">
        <v>180</v>
      </c>
      <c r="F407" s="130">
        <v>-9627</v>
      </c>
      <c r="G407" s="130">
        <v>-1732.9</v>
      </c>
      <c r="H407" s="5">
        <v>4267</v>
      </c>
    </row>
    <row r="408" spans="1:8" s="5" customFormat="1" x14ac:dyDescent="0.25">
      <c r="A408" s="1" t="s">
        <v>638</v>
      </c>
      <c r="B408" s="29" t="s">
        <v>639</v>
      </c>
      <c r="C408" s="2" t="s">
        <v>141</v>
      </c>
      <c r="D408" s="3" t="s">
        <v>258</v>
      </c>
      <c r="E408" s="130">
        <v>79</v>
      </c>
      <c r="F408" s="130">
        <v>-3412</v>
      </c>
      <c r="G408" s="130">
        <v>-269.548</v>
      </c>
      <c r="H408" s="5">
        <v>4267</v>
      </c>
    </row>
    <row r="409" spans="1:8" s="5" customFormat="1" x14ac:dyDescent="0.25">
      <c r="A409" s="1" t="s">
        <v>640</v>
      </c>
      <c r="B409" s="29" t="s">
        <v>639</v>
      </c>
      <c r="C409" s="2" t="s">
        <v>141</v>
      </c>
      <c r="D409" s="3" t="s">
        <v>258</v>
      </c>
      <c r="E409" s="130">
        <v>132</v>
      </c>
      <c r="F409" s="130">
        <v>-523</v>
      </c>
      <c r="G409" s="130">
        <v>-69.036000000000001</v>
      </c>
      <c r="H409" s="5">
        <v>4267</v>
      </c>
    </row>
    <row r="410" spans="1:8" s="5" customFormat="1" x14ac:dyDescent="0.25">
      <c r="A410" s="1" t="s">
        <v>641</v>
      </c>
      <c r="B410" s="29" t="s">
        <v>639</v>
      </c>
      <c r="C410" s="2" t="s">
        <v>141</v>
      </c>
      <c r="D410" s="3" t="s">
        <v>258</v>
      </c>
      <c r="E410" s="130">
        <v>132.00000000000003</v>
      </c>
      <c r="F410" s="130">
        <v>-4803</v>
      </c>
      <c r="G410" s="130">
        <v>-634</v>
      </c>
      <c r="H410" s="5">
        <v>4267</v>
      </c>
    </row>
    <row r="411" spans="1:8" s="5" customFormat="1" x14ac:dyDescent="0.25">
      <c r="A411" s="1" t="s">
        <v>642</v>
      </c>
      <c r="B411" s="28" t="s">
        <v>639</v>
      </c>
      <c r="C411" s="2" t="s">
        <v>141</v>
      </c>
      <c r="D411" s="3" t="s">
        <v>258</v>
      </c>
      <c r="E411" s="130">
        <v>132</v>
      </c>
      <c r="F411" s="130">
        <v>-265</v>
      </c>
      <c r="G411" s="130">
        <v>-34.979999999999997</v>
      </c>
      <c r="H411" s="5">
        <v>4267</v>
      </c>
    </row>
    <row r="412" spans="1:8" s="5" customFormat="1" x14ac:dyDescent="0.25">
      <c r="A412" s="1" t="s">
        <v>643</v>
      </c>
      <c r="B412" s="28" t="s">
        <v>644</v>
      </c>
      <c r="C412" s="2" t="s">
        <v>118</v>
      </c>
      <c r="D412" s="3" t="s">
        <v>258</v>
      </c>
      <c r="E412" s="130">
        <v>234.5</v>
      </c>
      <c r="F412" s="130">
        <v>-6000</v>
      </c>
      <c r="G412" s="130">
        <v>-1407</v>
      </c>
      <c r="H412" s="5">
        <v>4267</v>
      </c>
    </row>
    <row r="413" spans="1:8" s="5" customFormat="1" x14ac:dyDescent="0.25">
      <c r="A413" s="1" t="s">
        <v>645</v>
      </c>
      <c r="B413" s="28" t="s">
        <v>644</v>
      </c>
      <c r="C413" s="2" t="s">
        <v>118</v>
      </c>
      <c r="D413" s="3" t="s">
        <v>258</v>
      </c>
      <c r="E413" s="130">
        <v>234.5</v>
      </c>
      <c r="F413" s="130">
        <v>-9975</v>
      </c>
      <c r="G413" s="130">
        <v>-2339.1374900000001</v>
      </c>
      <c r="H413" s="5">
        <v>4267</v>
      </c>
    </row>
    <row r="414" spans="1:8" s="5" customFormat="1" x14ac:dyDescent="0.25">
      <c r="A414" s="1" t="s">
        <v>646</v>
      </c>
      <c r="B414" s="28" t="s">
        <v>644</v>
      </c>
      <c r="C414" s="2" t="s">
        <v>118</v>
      </c>
      <c r="D414" s="3" t="s">
        <v>258</v>
      </c>
      <c r="E414" s="130">
        <v>234.5</v>
      </c>
      <c r="F414" s="130">
        <v>-9975</v>
      </c>
      <c r="G414" s="130">
        <v>-2339.1374900000001</v>
      </c>
      <c r="H414" s="5">
        <v>4267</v>
      </c>
    </row>
    <row r="415" spans="1:8" s="5" customFormat="1" x14ac:dyDescent="0.25">
      <c r="A415" s="1" t="s">
        <v>647</v>
      </c>
      <c r="B415" s="28" t="s">
        <v>644</v>
      </c>
      <c r="C415" s="2" t="s">
        <v>118</v>
      </c>
      <c r="D415" s="3" t="s">
        <v>258</v>
      </c>
      <c r="E415" s="130">
        <v>234.5</v>
      </c>
      <c r="F415" s="130">
        <v>-9975</v>
      </c>
      <c r="G415" s="130">
        <v>-2339.1374900000001</v>
      </c>
      <c r="H415" s="5">
        <v>4267</v>
      </c>
    </row>
    <row r="416" spans="1:8" s="5" customFormat="1" x14ac:dyDescent="0.25">
      <c r="A416" s="1" t="s">
        <v>648</v>
      </c>
      <c r="B416" s="28" t="s">
        <v>644</v>
      </c>
      <c r="C416" s="2" t="s">
        <v>118</v>
      </c>
      <c r="D416" s="3" t="s">
        <v>258</v>
      </c>
      <c r="E416" s="130">
        <v>234.5</v>
      </c>
      <c r="F416" s="130">
        <v>-9974</v>
      </c>
      <c r="G416" s="130">
        <v>-2338.90299</v>
      </c>
      <c r="H416" s="5">
        <v>4267</v>
      </c>
    </row>
    <row r="417" spans="1:8" s="5" customFormat="1" x14ac:dyDescent="0.25">
      <c r="A417" s="1" t="s">
        <v>649</v>
      </c>
      <c r="B417" s="28" t="s">
        <v>644</v>
      </c>
      <c r="C417" s="2" t="s">
        <v>118</v>
      </c>
      <c r="D417" s="3" t="s">
        <v>258</v>
      </c>
      <c r="E417" s="130">
        <v>234.5</v>
      </c>
      <c r="F417" s="130">
        <v>-9974</v>
      </c>
      <c r="G417" s="130">
        <v>-2338.90299</v>
      </c>
      <c r="H417" s="5">
        <v>4267</v>
      </c>
    </row>
    <row r="418" spans="1:8" s="5" customFormat="1" x14ac:dyDescent="0.25">
      <c r="A418" s="1" t="s">
        <v>650</v>
      </c>
      <c r="B418" s="28" t="s">
        <v>651</v>
      </c>
      <c r="C418" s="2" t="s">
        <v>118</v>
      </c>
      <c r="D418" s="3" t="s">
        <v>258</v>
      </c>
      <c r="E418" s="130">
        <v>600</v>
      </c>
      <c r="F418" s="130">
        <v>-16496</v>
      </c>
      <c r="G418" s="130">
        <v>-9897.6</v>
      </c>
      <c r="H418" s="5">
        <v>4267</v>
      </c>
    </row>
    <row r="419" spans="1:8" s="5" customFormat="1" x14ac:dyDescent="0.25">
      <c r="A419" s="1" t="s">
        <v>652</v>
      </c>
      <c r="B419" s="28" t="s">
        <v>653</v>
      </c>
      <c r="C419" s="2" t="s">
        <v>118</v>
      </c>
      <c r="D419" s="3" t="s">
        <v>258</v>
      </c>
      <c r="E419" s="130">
        <v>1840</v>
      </c>
      <c r="F419" s="130">
        <v>-20729</v>
      </c>
      <c r="G419" s="130">
        <v>-38141.360000000001</v>
      </c>
      <c r="H419" s="5">
        <v>4267</v>
      </c>
    </row>
    <row r="420" spans="1:8" s="5" customFormat="1" x14ac:dyDescent="0.25">
      <c r="A420" s="1" t="s">
        <v>654</v>
      </c>
      <c r="B420" s="28" t="s">
        <v>655</v>
      </c>
      <c r="C420" s="2" t="s">
        <v>118</v>
      </c>
      <c r="D420" s="3" t="s">
        <v>258</v>
      </c>
      <c r="E420" s="130">
        <v>1626.0001</v>
      </c>
      <c r="F420" s="130">
        <v>-5018</v>
      </c>
      <c r="G420" s="130">
        <v>-8159.4674999999997</v>
      </c>
      <c r="H420" s="5">
        <v>4267</v>
      </c>
    </row>
    <row r="421" spans="1:8" s="5" customFormat="1" x14ac:dyDescent="0.25">
      <c r="A421" s="1" t="s">
        <v>656</v>
      </c>
      <c r="B421" s="28" t="s">
        <v>657</v>
      </c>
      <c r="C421" s="2" t="s">
        <v>118</v>
      </c>
      <c r="D421" s="3" t="s">
        <v>258</v>
      </c>
      <c r="E421" s="130">
        <v>674</v>
      </c>
      <c r="F421" s="130">
        <v>-8049</v>
      </c>
      <c r="G421" s="130">
        <v>-5425.0249999999996</v>
      </c>
      <c r="H421" s="5">
        <v>4267</v>
      </c>
    </row>
    <row r="422" spans="1:8" s="5" customFormat="1" x14ac:dyDescent="0.25">
      <c r="A422" s="1" t="s">
        <v>658</v>
      </c>
      <c r="B422" s="28" t="s">
        <v>659</v>
      </c>
      <c r="C422" s="2" t="s">
        <v>141</v>
      </c>
      <c r="D422" s="3" t="s">
        <v>258</v>
      </c>
      <c r="E422" s="130">
        <v>180</v>
      </c>
      <c r="F422" s="130">
        <v>-9627</v>
      </c>
      <c r="G422" s="130">
        <v>-1732.8599899999999</v>
      </c>
      <c r="H422" s="5">
        <v>4267</v>
      </c>
    </row>
    <row r="423" spans="1:8" s="5" customFormat="1" x14ac:dyDescent="0.25">
      <c r="A423" s="1" t="s">
        <v>660</v>
      </c>
      <c r="B423" s="28" t="s">
        <v>661</v>
      </c>
      <c r="C423" s="2" t="s">
        <v>141</v>
      </c>
      <c r="D423" s="3" t="s">
        <v>258</v>
      </c>
      <c r="E423" s="130">
        <v>180</v>
      </c>
      <c r="F423" s="130">
        <v>-1208</v>
      </c>
      <c r="G423" s="130">
        <v>-217.44</v>
      </c>
      <c r="H423" s="5">
        <v>4267</v>
      </c>
    </row>
    <row r="424" spans="1:8" s="5" customFormat="1" x14ac:dyDescent="0.25">
      <c r="A424" s="1" t="s">
        <v>125</v>
      </c>
      <c r="B424" s="28" t="s">
        <v>661</v>
      </c>
      <c r="C424" s="2" t="s">
        <v>141</v>
      </c>
      <c r="D424" s="3" t="s">
        <v>258</v>
      </c>
      <c r="E424" s="130">
        <v>166</v>
      </c>
      <c r="F424" s="130">
        <v>-231</v>
      </c>
      <c r="G424" s="130">
        <v>-38.299999999999997</v>
      </c>
      <c r="H424" s="5">
        <v>4267</v>
      </c>
    </row>
    <row r="425" spans="1:8" s="5" customFormat="1" x14ac:dyDescent="0.25">
      <c r="A425" s="1" t="s">
        <v>662</v>
      </c>
      <c r="B425" s="28" t="s">
        <v>663</v>
      </c>
      <c r="C425" s="2" t="s">
        <v>141</v>
      </c>
      <c r="D425" s="3" t="s">
        <v>258</v>
      </c>
      <c r="E425" s="130">
        <v>332</v>
      </c>
      <c r="F425" s="130">
        <v>-12703</v>
      </c>
      <c r="G425" s="130">
        <v>-4217.3959999999997</v>
      </c>
      <c r="H425" s="5">
        <v>4267</v>
      </c>
    </row>
    <row r="426" spans="1:8" s="5" customFormat="1" x14ac:dyDescent="0.25">
      <c r="A426" s="1" t="s">
        <v>664</v>
      </c>
      <c r="B426" s="28" t="s">
        <v>663</v>
      </c>
      <c r="C426" s="2" t="s">
        <v>118</v>
      </c>
      <c r="D426" s="3" t="s">
        <v>258</v>
      </c>
      <c r="E426" s="130">
        <v>678</v>
      </c>
      <c r="F426" s="130">
        <v>-9862</v>
      </c>
      <c r="G426" s="130">
        <v>-6686.4359999999997</v>
      </c>
      <c r="H426" s="5">
        <v>4267</v>
      </c>
    </row>
    <row r="427" spans="1:8" s="5" customFormat="1" x14ac:dyDescent="0.25">
      <c r="A427" s="1" t="s">
        <v>665</v>
      </c>
      <c r="B427" s="28" t="s">
        <v>663</v>
      </c>
      <c r="C427" s="2" t="s">
        <v>118</v>
      </c>
      <c r="D427" s="3" t="s">
        <v>258</v>
      </c>
      <c r="E427" s="130">
        <v>678</v>
      </c>
      <c r="F427" s="130">
        <v>-9862</v>
      </c>
      <c r="G427" s="130">
        <v>-6686.4359999999997</v>
      </c>
      <c r="H427" s="5">
        <v>4267</v>
      </c>
    </row>
    <row r="428" spans="1:8" s="5" customFormat="1" x14ac:dyDescent="0.25">
      <c r="A428" s="1" t="s">
        <v>666</v>
      </c>
      <c r="B428" s="28" t="s">
        <v>663</v>
      </c>
      <c r="C428" s="2" t="s">
        <v>118</v>
      </c>
      <c r="D428" s="3" t="s">
        <v>258</v>
      </c>
      <c r="E428" s="130">
        <v>678</v>
      </c>
      <c r="F428" s="130">
        <v>-9864</v>
      </c>
      <c r="G428" s="130">
        <v>-6687.7920000000004</v>
      </c>
      <c r="H428" s="5">
        <v>4267</v>
      </c>
    </row>
    <row r="429" spans="1:8" s="5" customFormat="1" x14ac:dyDescent="0.25">
      <c r="A429" s="1" t="s">
        <v>667</v>
      </c>
      <c r="B429" s="28" t="s">
        <v>663</v>
      </c>
      <c r="C429" s="2" t="s">
        <v>141</v>
      </c>
      <c r="D429" s="3" t="s">
        <v>258</v>
      </c>
      <c r="E429" s="130">
        <v>390</v>
      </c>
      <c r="F429" s="130">
        <v>-25064.799999999999</v>
      </c>
      <c r="G429" s="130">
        <v>-9775.2720000000008</v>
      </c>
      <c r="H429" s="5">
        <v>4267</v>
      </c>
    </row>
    <row r="430" spans="1:8" s="5" customFormat="1" x14ac:dyDescent="0.25">
      <c r="A430" s="1" t="s">
        <v>668</v>
      </c>
      <c r="B430" s="28" t="s">
        <v>663</v>
      </c>
      <c r="C430" s="2" t="s">
        <v>118</v>
      </c>
      <c r="D430" s="3" t="s">
        <v>258</v>
      </c>
      <c r="E430" s="130">
        <v>574</v>
      </c>
      <c r="F430" s="130">
        <v>-39566</v>
      </c>
      <c r="G430" s="130">
        <v>-22710.939129999999</v>
      </c>
      <c r="H430" s="5">
        <v>4267</v>
      </c>
    </row>
    <row r="431" spans="1:8" s="5" customFormat="1" x14ac:dyDescent="0.25">
      <c r="A431" s="1" t="s">
        <v>669</v>
      </c>
      <c r="B431" s="28" t="s">
        <v>670</v>
      </c>
      <c r="C431" s="2" t="s">
        <v>243</v>
      </c>
      <c r="D431" s="3" t="s">
        <v>258</v>
      </c>
      <c r="E431" s="130">
        <v>387.39</v>
      </c>
      <c r="F431" s="130">
        <v>-12700.2</v>
      </c>
      <c r="G431" s="130">
        <v>-4919.9304800000009</v>
      </c>
      <c r="H431" s="5">
        <v>4267</v>
      </c>
    </row>
    <row r="432" spans="1:8" s="5" customFormat="1" x14ac:dyDescent="0.25">
      <c r="A432" s="1" t="s">
        <v>671</v>
      </c>
      <c r="B432" s="28" t="s">
        <v>672</v>
      </c>
      <c r="C432" s="2" t="s">
        <v>243</v>
      </c>
      <c r="D432" s="3" t="s">
        <v>258</v>
      </c>
      <c r="E432" s="130">
        <v>772.79</v>
      </c>
      <c r="F432" s="130">
        <v>-3799</v>
      </c>
      <c r="G432" s="130">
        <v>-2935.8214700000003</v>
      </c>
      <c r="H432" s="5">
        <v>4267</v>
      </c>
    </row>
    <row r="433" spans="1:8" s="5" customFormat="1" x14ac:dyDescent="0.25">
      <c r="A433" s="1" t="s">
        <v>673</v>
      </c>
      <c r="B433" s="28" t="s">
        <v>672</v>
      </c>
      <c r="C433" s="2" t="s">
        <v>243</v>
      </c>
      <c r="D433" s="3" t="s">
        <v>258</v>
      </c>
      <c r="E433" s="130">
        <v>762.25</v>
      </c>
      <c r="F433" s="130">
        <v>-3800</v>
      </c>
      <c r="G433" s="130">
        <v>-2896.5499900000004</v>
      </c>
      <c r="H433" s="5">
        <v>4267</v>
      </c>
    </row>
    <row r="434" spans="1:8" s="5" customFormat="1" x14ac:dyDescent="0.25">
      <c r="A434" s="1" t="s">
        <v>674</v>
      </c>
      <c r="B434" s="28" t="s">
        <v>672</v>
      </c>
      <c r="C434" s="2" t="s">
        <v>243</v>
      </c>
      <c r="D434" s="3" t="s">
        <v>258</v>
      </c>
      <c r="E434" s="130">
        <v>762.25</v>
      </c>
      <c r="F434" s="130">
        <v>-3800</v>
      </c>
      <c r="G434" s="130">
        <v>-2896.5499900000004</v>
      </c>
      <c r="H434" s="5">
        <v>4267</v>
      </c>
    </row>
    <row r="435" spans="1:8" s="5" customFormat="1" x14ac:dyDescent="0.25">
      <c r="A435" s="1" t="s">
        <v>675</v>
      </c>
      <c r="B435" s="28" t="s">
        <v>672</v>
      </c>
      <c r="C435" s="2" t="s">
        <v>243</v>
      </c>
      <c r="D435" s="3" t="s">
        <v>258</v>
      </c>
      <c r="E435" s="130">
        <v>582.17999999999995</v>
      </c>
      <c r="F435" s="130">
        <v>-3799</v>
      </c>
      <c r="G435" s="130">
        <v>-2211.6959900000002</v>
      </c>
      <c r="H435" s="5">
        <v>4267</v>
      </c>
    </row>
    <row r="436" spans="1:8" s="5" customFormat="1" x14ac:dyDescent="0.25">
      <c r="A436" s="1" t="s">
        <v>676</v>
      </c>
      <c r="B436" s="29" t="s">
        <v>672</v>
      </c>
      <c r="C436" s="2" t="s">
        <v>243</v>
      </c>
      <c r="D436" s="3" t="s">
        <v>258</v>
      </c>
      <c r="E436" s="130">
        <v>590.91999999999996</v>
      </c>
      <c r="F436" s="130">
        <v>-3799</v>
      </c>
      <c r="G436" s="130">
        <v>-2244.9050699999998</v>
      </c>
      <c r="H436" s="5">
        <v>4267</v>
      </c>
    </row>
    <row r="437" spans="1:8" s="5" customFormat="1" x14ac:dyDescent="0.25">
      <c r="A437" s="1" t="s">
        <v>677</v>
      </c>
      <c r="B437" s="29" t="s">
        <v>672</v>
      </c>
      <c r="C437" s="2" t="s">
        <v>243</v>
      </c>
      <c r="D437" s="3" t="s">
        <v>258</v>
      </c>
      <c r="E437" s="130">
        <v>582.41999999999996</v>
      </c>
      <c r="F437" s="130">
        <v>-3799</v>
      </c>
      <c r="G437" s="130">
        <v>-2212.61357</v>
      </c>
      <c r="H437" s="5">
        <v>4267</v>
      </c>
    </row>
    <row r="438" spans="1:8" s="5" customFormat="1" x14ac:dyDescent="0.25">
      <c r="A438" s="1" t="s">
        <v>678</v>
      </c>
      <c r="B438" s="29" t="s">
        <v>672</v>
      </c>
      <c r="C438" s="2" t="s">
        <v>243</v>
      </c>
      <c r="D438" s="3" t="s">
        <v>258</v>
      </c>
      <c r="E438" s="130">
        <v>611.9</v>
      </c>
      <c r="F438" s="130">
        <v>-3799</v>
      </c>
      <c r="G438" s="130">
        <v>-2324.6080899999997</v>
      </c>
      <c r="H438" s="5">
        <v>4267</v>
      </c>
    </row>
    <row r="439" spans="1:8" s="5" customFormat="1" x14ac:dyDescent="0.25">
      <c r="A439" s="1" t="s">
        <v>679</v>
      </c>
      <c r="B439" s="29" t="s">
        <v>672</v>
      </c>
      <c r="C439" s="2" t="s">
        <v>243</v>
      </c>
      <c r="D439" s="3" t="s">
        <v>258</v>
      </c>
      <c r="E439" s="130">
        <v>603.23</v>
      </c>
      <c r="F439" s="130">
        <v>-3799</v>
      </c>
      <c r="G439" s="130">
        <v>-2291.6649700000003</v>
      </c>
      <c r="H439" s="5">
        <v>4267</v>
      </c>
    </row>
    <row r="440" spans="1:8" s="5" customFormat="1" x14ac:dyDescent="0.25">
      <c r="A440" s="1" t="s">
        <v>680</v>
      </c>
      <c r="B440" s="29" t="s">
        <v>672</v>
      </c>
      <c r="C440" s="2" t="s">
        <v>243</v>
      </c>
      <c r="D440" s="3" t="s">
        <v>258</v>
      </c>
      <c r="E440" s="130">
        <v>620.87</v>
      </c>
      <c r="F440" s="130">
        <v>-3799</v>
      </c>
      <c r="G440" s="130">
        <v>-2358.6609199999998</v>
      </c>
      <c r="H440" s="5">
        <v>4267</v>
      </c>
    </row>
    <row r="441" spans="1:8" s="5" customFormat="1" x14ac:dyDescent="0.25">
      <c r="A441" s="1" t="s">
        <v>681</v>
      </c>
      <c r="B441" s="29" t="s">
        <v>682</v>
      </c>
      <c r="C441" s="2" t="s">
        <v>243</v>
      </c>
      <c r="D441" s="3" t="s">
        <v>258</v>
      </c>
      <c r="E441" s="130">
        <v>352.9</v>
      </c>
      <c r="F441" s="130">
        <v>-13477</v>
      </c>
      <c r="G441" s="130">
        <v>-4756.0333000000001</v>
      </c>
      <c r="H441" s="5">
        <v>4267</v>
      </c>
    </row>
    <row r="442" spans="1:8" s="5" customFormat="1" x14ac:dyDescent="0.25">
      <c r="A442" s="1" t="s">
        <v>683</v>
      </c>
      <c r="B442" s="29" t="s">
        <v>682</v>
      </c>
      <c r="C442" s="2" t="s">
        <v>243</v>
      </c>
      <c r="D442" s="3" t="s">
        <v>258</v>
      </c>
      <c r="E442" s="130">
        <v>333.78</v>
      </c>
      <c r="F442" s="130">
        <v>-13478</v>
      </c>
      <c r="G442" s="130">
        <v>-4498.6835000000001</v>
      </c>
      <c r="H442" s="5">
        <v>4267</v>
      </c>
    </row>
    <row r="443" spans="1:8" s="5" customFormat="1" x14ac:dyDescent="0.25">
      <c r="A443" s="1" t="s">
        <v>684</v>
      </c>
      <c r="B443" s="29" t="s">
        <v>682</v>
      </c>
      <c r="C443" s="2" t="s">
        <v>243</v>
      </c>
      <c r="D443" s="3" t="s">
        <v>258</v>
      </c>
      <c r="E443" s="130">
        <v>363.94</v>
      </c>
      <c r="F443" s="130">
        <v>-13478</v>
      </c>
      <c r="G443" s="130">
        <v>-4905.1796799999993</v>
      </c>
      <c r="H443" s="5">
        <v>4267</v>
      </c>
    </row>
    <row r="444" spans="1:8" s="5" customFormat="1" x14ac:dyDescent="0.25">
      <c r="A444" s="1" t="s">
        <v>685</v>
      </c>
      <c r="B444" s="29" t="s">
        <v>686</v>
      </c>
      <c r="C444" s="2" t="s">
        <v>118</v>
      </c>
      <c r="D444" s="3" t="s">
        <v>258</v>
      </c>
      <c r="E444" s="130">
        <v>998</v>
      </c>
      <c r="F444" s="130">
        <v>-59144</v>
      </c>
      <c r="G444" s="130">
        <v>-59025.712</v>
      </c>
      <c r="H444" s="5">
        <v>4267</v>
      </c>
    </row>
    <row r="445" spans="1:8" s="5" customFormat="1" x14ac:dyDescent="0.25">
      <c r="A445" s="1" t="s">
        <v>687</v>
      </c>
      <c r="B445" s="29" t="s">
        <v>688</v>
      </c>
      <c r="C445" s="2" t="s">
        <v>243</v>
      </c>
      <c r="D445" s="3" t="s">
        <v>258</v>
      </c>
      <c r="E445" s="130">
        <v>1796.4</v>
      </c>
      <c r="F445" s="130">
        <v>-13400.2</v>
      </c>
      <c r="G445" s="130">
        <v>-24072.101320000002</v>
      </c>
      <c r="H445" s="5">
        <v>4267</v>
      </c>
    </row>
    <row r="446" spans="1:8" s="5" customFormat="1" x14ac:dyDescent="0.25">
      <c r="A446" s="1" t="s">
        <v>689</v>
      </c>
      <c r="B446" s="29" t="s">
        <v>690</v>
      </c>
      <c r="C446" s="2" t="s">
        <v>118</v>
      </c>
      <c r="D446" s="3" t="s">
        <v>258</v>
      </c>
      <c r="E446" s="130">
        <v>380</v>
      </c>
      <c r="F446" s="130">
        <v>-36852</v>
      </c>
      <c r="G446" s="130">
        <v>-14003.8</v>
      </c>
      <c r="H446" s="5">
        <v>4267</v>
      </c>
    </row>
    <row r="447" spans="1:8" s="5" customFormat="1" x14ac:dyDescent="0.25">
      <c r="A447" s="1" t="s">
        <v>691</v>
      </c>
      <c r="B447" s="29" t="s">
        <v>692</v>
      </c>
      <c r="C447" s="2" t="s">
        <v>141</v>
      </c>
      <c r="D447" s="3" t="s">
        <v>258</v>
      </c>
      <c r="E447" s="130">
        <v>1350</v>
      </c>
      <c r="F447" s="130">
        <v>-323</v>
      </c>
      <c r="G447" s="130">
        <v>-436.05</v>
      </c>
      <c r="H447" s="5">
        <v>4267</v>
      </c>
    </row>
    <row r="448" spans="1:8" s="5" customFormat="1" x14ac:dyDescent="0.25">
      <c r="A448" s="1" t="s">
        <v>693</v>
      </c>
      <c r="B448" s="28" t="s">
        <v>692</v>
      </c>
      <c r="C448" s="2" t="s">
        <v>243</v>
      </c>
      <c r="D448" s="3" t="s">
        <v>258</v>
      </c>
      <c r="E448" s="130">
        <v>2924.77</v>
      </c>
      <c r="F448" s="130">
        <v>-373</v>
      </c>
      <c r="G448" s="130">
        <v>-1090.90996</v>
      </c>
      <c r="H448" s="5">
        <v>4267</v>
      </c>
    </row>
    <row r="449" spans="1:10" s="5" customFormat="1" x14ac:dyDescent="0.25">
      <c r="A449" s="1" t="s">
        <v>122</v>
      </c>
      <c r="B449" s="28" t="s">
        <v>694</v>
      </c>
      <c r="C449" s="2" t="s">
        <v>118</v>
      </c>
      <c r="D449" s="3" t="s">
        <v>258</v>
      </c>
      <c r="E449" s="130">
        <v>438</v>
      </c>
      <c r="F449" s="130">
        <v>-64500</v>
      </c>
      <c r="G449" s="130">
        <v>-28251</v>
      </c>
      <c r="H449" s="5">
        <v>4267</v>
      </c>
    </row>
    <row r="450" spans="1:10" s="5" customFormat="1" x14ac:dyDescent="0.25">
      <c r="A450" s="1" t="s">
        <v>695</v>
      </c>
      <c r="B450" s="28" t="s">
        <v>696</v>
      </c>
      <c r="C450" s="2" t="s">
        <v>141</v>
      </c>
      <c r="D450" s="3" t="s">
        <v>144</v>
      </c>
      <c r="E450" s="130"/>
      <c r="F450" s="130"/>
      <c r="G450" s="130">
        <v>-3300</v>
      </c>
      <c r="H450" s="5">
        <v>4267</v>
      </c>
    </row>
    <row r="451" spans="1:10" s="5" customFormat="1" ht="33" x14ac:dyDescent="0.25">
      <c r="A451" s="1" t="s">
        <v>697</v>
      </c>
      <c r="B451" s="28" t="s">
        <v>698</v>
      </c>
      <c r="C451" s="2" t="s">
        <v>141</v>
      </c>
      <c r="D451" s="3" t="s">
        <v>258</v>
      </c>
      <c r="E451" s="130"/>
      <c r="F451" s="130"/>
      <c r="G451" s="130">
        <v>-396</v>
      </c>
      <c r="H451" s="5">
        <v>4267</v>
      </c>
    </row>
    <row r="452" spans="1:10" s="5" customFormat="1" x14ac:dyDescent="0.25">
      <c r="A452" s="1" t="s">
        <v>699</v>
      </c>
      <c r="B452" s="28" t="s">
        <v>700</v>
      </c>
      <c r="C452" s="2" t="s">
        <v>141</v>
      </c>
      <c r="D452" s="3" t="s">
        <v>503</v>
      </c>
      <c r="E452" s="130"/>
      <c r="F452" s="130"/>
      <c r="G452" s="130">
        <v>-276</v>
      </c>
      <c r="H452" s="5">
        <v>4267</v>
      </c>
    </row>
    <row r="453" spans="1:10" s="5" customFormat="1" x14ac:dyDescent="0.25">
      <c r="A453" s="1" t="s">
        <v>701</v>
      </c>
      <c r="B453" s="28" t="s">
        <v>702</v>
      </c>
      <c r="C453" s="2" t="s">
        <v>141</v>
      </c>
      <c r="D453" s="3" t="s">
        <v>258</v>
      </c>
      <c r="E453" s="130"/>
      <c r="F453" s="130"/>
      <c r="G453" s="130">
        <v>-70</v>
      </c>
      <c r="H453" s="5">
        <v>4269</v>
      </c>
      <c r="J453" s="136">
        <f>SUM(G453:G697)</f>
        <v>-389959.20728999987</v>
      </c>
    </row>
    <row r="454" spans="1:10" s="5" customFormat="1" x14ac:dyDescent="0.25">
      <c r="A454" s="1" t="s">
        <v>703</v>
      </c>
      <c r="B454" s="28" t="s">
        <v>704</v>
      </c>
      <c r="C454" s="2" t="s">
        <v>141</v>
      </c>
      <c r="D454" s="3" t="s">
        <v>292</v>
      </c>
      <c r="E454" s="130"/>
      <c r="F454" s="130"/>
      <c r="G454" s="130">
        <v>-8</v>
      </c>
      <c r="H454" s="5">
        <v>4269</v>
      </c>
    </row>
    <row r="455" spans="1:10" s="5" customFormat="1" x14ac:dyDescent="0.25">
      <c r="A455" s="1" t="s">
        <v>705</v>
      </c>
      <c r="B455" s="28" t="s">
        <v>706</v>
      </c>
      <c r="C455" s="2" t="s">
        <v>141</v>
      </c>
      <c r="D455" s="3" t="s">
        <v>144</v>
      </c>
      <c r="E455" s="130"/>
      <c r="F455" s="130"/>
      <c r="G455" s="130">
        <v>-555</v>
      </c>
      <c r="H455" s="5">
        <v>4269</v>
      </c>
    </row>
    <row r="456" spans="1:10" s="5" customFormat="1" x14ac:dyDescent="0.25">
      <c r="A456" s="1" t="s">
        <v>707</v>
      </c>
      <c r="B456" s="28" t="s">
        <v>706</v>
      </c>
      <c r="C456" s="2" t="s">
        <v>141</v>
      </c>
      <c r="D456" s="3" t="s">
        <v>144</v>
      </c>
      <c r="E456" s="130"/>
      <c r="F456" s="130"/>
      <c r="G456" s="130">
        <v>-771</v>
      </c>
      <c r="H456" s="5">
        <v>4269</v>
      </c>
    </row>
    <row r="457" spans="1:10" s="5" customFormat="1" x14ac:dyDescent="0.25">
      <c r="A457" s="1" t="s">
        <v>708</v>
      </c>
      <c r="B457" s="28" t="s">
        <v>706</v>
      </c>
      <c r="C457" s="2" t="s">
        <v>141</v>
      </c>
      <c r="D457" s="3" t="s">
        <v>144</v>
      </c>
      <c r="E457" s="130"/>
      <c r="F457" s="130"/>
      <c r="G457" s="130">
        <v>-610</v>
      </c>
      <c r="H457" s="5">
        <v>4269</v>
      </c>
    </row>
    <row r="458" spans="1:10" s="5" customFormat="1" x14ac:dyDescent="0.25">
      <c r="A458" s="1" t="s">
        <v>709</v>
      </c>
      <c r="B458" s="28" t="s">
        <v>706</v>
      </c>
      <c r="C458" s="2" t="s">
        <v>141</v>
      </c>
      <c r="D458" s="3" t="s">
        <v>144</v>
      </c>
      <c r="E458" s="130"/>
      <c r="F458" s="130"/>
      <c r="G458" s="130">
        <v>-670</v>
      </c>
      <c r="H458" s="5">
        <v>4269</v>
      </c>
    </row>
    <row r="459" spans="1:10" s="5" customFormat="1" x14ac:dyDescent="0.25">
      <c r="A459" s="1" t="s">
        <v>710</v>
      </c>
      <c r="B459" s="28" t="s">
        <v>706</v>
      </c>
      <c r="C459" s="2" t="s">
        <v>141</v>
      </c>
      <c r="D459" s="3" t="s">
        <v>144</v>
      </c>
      <c r="E459" s="130"/>
      <c r="F459" s="130"/>
      <c r="G459" s="130">
        <v>-2250</v>
      </c>
      <c r="H459" s="5">
        <v>4269</v>
      </c>
    </row>
    <row r="460" spans="1:10" s="5" customFormat="1" x14ac:dyDescent="0.25">
      <c r="A460" s="1" t="s">
        <v>711</v>
      </c>
      <c r="B460" s="28" t="s">
        <v>712</v>
      </c>
      <c r="C460" s="2" t="s">
        <v>141</v>
      </c>
      <c r="D460" s="3" t="s">
        <v>144</v>
      </c>
      <c r="E460" s="130"/>
      <c r="F460" s="130"/>
      <c r="G460" s="130">
        <v>-1076</v>
      </c>
      <c r="H460" s="5">
        <v>4269</v>
      </c>
    </row>
    <row r="461" spans="1:10" s="5" customFormat="1" x14ac:dyDescent="0.25">
      <c r="A461" s="1" t="s">
        <v>713</v>
      </c>
      <c r="B461" s="28" t="s">
        <v>714</v>
      </c>
      <c r="C461" s="2" t="s">
        <v>141</v>
      </c>
      <c r="D461" s="3" t="s">
        <v>144</v>
      </c>
      <c r="E461" s="130">
        <v>82</v>
      </c>
      <c r="F461" s="130">
        <v>-5000</v>
      </c>
      <c r="G461" s="130">
        <v>-436</v>
      </c>
      <c r="H461" s="5">
        <v>4269</v>
      </c>
    </row>
    <row r="462" spans="1:10" s="5" customFormat="1" x14ac:dyDescent="0.25">
      <c r="A462" s="1" t="s">
        <v>715</v>
      </c>
      <c r="B462" s="28" t="s">
        <v>716</v>
      </c>
      <c r="C462" s="2" t="s">
        <v>141</v>
      </c>
      <c r="D462" s="3" t="s">
        <v>717</v>
      </c>
      <c r="E462" s="130"/>
      <c r="F462" s="130"/>
      <c r="G462" s="130">
        <v>-1520</v>
      </c>
      <c r="H462" s="5">
        <v>4269</v>
      </c>
    </row>
    <row r="463" spans="1:10" s="5" customFormat="1" x14ac:dyDescent="0.25">
      <c r="A463" s="1" t="s">
        <v>718</v>
      </c>
      <c r="B463" s="28" t="s">
        <v>719</v>
      </c>
      <c r="C463" s="2" t="s">
        <v>141</v>
      </c>
      <c r="D463" s="3" t="s">
        <v>720</v>
      </c>
      <c r="E463" s="130"/>
      <c r="F463" s="130"/>
      <c r="G463" s="130">
        <v>-135</v>
      </c>
      <c r="H463" s="5">
        <v>4269</v>
      </c>
    </row>
    <row r="464" spans="1:10" s="5" customFormat="1" x14ac:dyDescent="0.25">
      <c r="A464" s="1" t="s">
        <v>721</v>
      </c>
      <c r="B464" s="28" t="s">
        <v>722</v>
      </c>
      <c r="C464" s="2" t="s">
        <v>141</v>
      </c>
      <c r="D464" s="3" t="s">
        <v>720</v>
      </c>
      <c r="E464" s="130"/>
      <c r="F464" s="130"/>
      <c r="G464" s="130">
        <v>-400</v>
      </c>
      <c r="H464" s="5">
        <v>4269</v>
      </c>
    </row>
    <row r="465" spans="1:8" s="5" customFormat="1" x14ac:dyDescent="0.25">
      <c r="A465" s="1" t="s">
        <v>723</v>
      </c>
      <c r="B465" s="28" t="s">
        <v>315</v>
      </c>
      <c r="C465" s="2" t="s">
        <v>141</v>
      </c>
      <c r="D465" s="3" t="s">
        <v>258</v>
      </c>
      <c r="E465" s="130"/>
      <c r="F465" s="130"/>
      <c r="G465" s="130">
        <v>-216</v>
      </c>
      <c r="H465" s="5">
        <v>4269</v>
      </c>
    </row>
    <row r="466" spans="1:8" s="5" customFormat="1" ht="49.5" x14ac:dyDescent="0.25">
      <c r="A466" s="1" t="s">
        <v>724</v>
      </c>
      <c r="B466" s="28" t="s">
        <v>317</v>
      </c>
      <c r="C466" s="2" t="s">
        <v>141</v>
      </c>
      <c r="D466" s="3" t="s">
        <v>144</v>
      </c>
      <c r="E466" s="130"/>
      <c r="F466" s="130"/>
      <c r="G466" s="130">
        <v>-840.01499999999999</v>
      </c>
      <c r="H466" s="5">
        <v>4269</v>
      </c>
    </row>
    <row r="467" spans="1:8" s="5" customFormat="1" x14ac:dyDescent="0.25">
      <c r="A467" s="1" t="s">
        <v>725</v>
      </c>
      <c r="B467" s="28" t="s">
        <v>726</v>
      </c>
      <c r="C467" s="2" t="s">
        <v>141</v>
      </c>
      <c r="D467" s="3" t="s">
        <v>144</v>
      </c>
      <c r="E467" s="130"/>
      <c r="F467" s="130"/>
      <c r="G467" s="130">
        <v>-34</v>
      </c>
      <c r="H467" s="5">
        <v>4269</v>
      </c>
    </row>
    <row r="468" spans="1:8" s="5" customFormat="1" ht="33" x14ac:dyDescent="0.25">
      <c r="A468" s="1" t="s">
        <v>727</v>
      </c>
      <c r="B468" s="28" t="s">
        <v>728</v>
      </c>
      <c r="C468" s="2" t="s">
        <v>141</v>
      </c>
      <c r="D468" s="3" t="s">
        <v>144</v>
      </c>
      <c r="E468" s="130"/>
      <c r="F468" s="130"/>
      <c r="G468" s="130">
        <v>-82</v>
      </c>
      <c r="H468" s="5">
        <v>4269</v>
      </c>
    </row>
    <row r="469" spans="1:8" s="5" customFormat="1" ht="49.5" x14ac:dyDescent="0.25">
      <c r="A469" s="1" t="s">
        <v>729</v>
      </c>
      <c r="B469" s="28" t="s">
        <v>730</v>
      </c>
      <c r="C469" s="2" t="s">
        <v>141</v>
      </c>
      <c r="D469" s="3" t="s">
        <v>144</v>
      </c>
      <c r="E469" s="130"/>
      <c r="F469" s="130"/>
      <c r="G469" s="130">
        <v>-95</v>
      </c>
      <c r="H469" s="5">
        <v>4269</v>
      </c>
    </row>
    <row r="470" spans="1:8" s="5" customFormat="1" ht="49.5" x14ac:dyDescent="0.25">
      <c r="A470" s="1" t="s">
        <v>731</v>
      </c>
      <c r="B470" s="28" t="s">
        <v>730</v>
      </c>
      <c r="C470" s="2" t="s">
        <v>141</v>
      </c>
      <c r="D470" s="3" t="s">
        <v>144</v>
      </c>
      <c r="E470" s="130"/>
      <c r="F470" s="130"/>
      <c r="G470" s="130">
        <v>-63</v>
      </c>
      <c r="H470" s="5">
        <v>4269</v>
      </c>
    </row>
    <row r="471" spans="1:8" s="5" customFormat="1" ht="49.5" x14ac:dyDescent="0.25">
      <c r="A471" s="1" t="s">
        <v>732</v>
      </c>
      <c r="B471" s="28" t="s">
        <v>730</v>
      </c>
      <c r="C471" s="2" t="s">
        <v>141</v>
      </c>
      <c r="D471" s="3" t="s">
        <v>144</v>
      </c>
      <c r="E471" s="130"/>
      <c r="F471" s="130"/>
      <c r="G471" s="130">
        <v>-43</v>
      </c>
      <c r="H471" s="5">
        <v>4269</v>
      </c>
    </row>
    <row r="472" spans="1:8" s="5" customFormat="1" ht="49.5" x14ac:dyDescent="0.25">
      <c r="A472" s="1" t="s">
        <v>733</v>
      </c>
      <c r="B472" s="28" t="s">
        <v>730</v>
      </c>
      <c r="C472" s="2" t="s">
        <v>141</v>
      </c>
      <c r="D472" s="3" t="s">
        <v>144</v>
      </c>
      <c r="E472" s="130"/>
      <c r="F472" s="130"/>
      <c r="G472" s="130">
        <v>-441</v>
      </c>
      <c r="H472" s="5">
        <v>4269</v>
      </c>
    </row>
    <row r="473" spans="1:8" s="5" customFormat="1" ht="49.5" x14ac:dyDescent="0.25">
      <c r="A473" s="1" t="s">
        <v>734</v>
      </c>
      <c r="B473" s="29" t="s">
        <v>730</v>
      </c>
      <c r="C473" s="2" t="s">
        <v>141</v>
      </c>
      <c r="D473" s="3" t="s">
        <v>144</v>
      </c>
      <c r="E473" s="130"/>
      <c r="F473" s="130"/>
      <c r="G473" s="130">
        <v>-90</v>
      </c>
      <c r="H473" s="5">
        <v>4269</v>
      </c>
    </row>
    <row r="474" spans="1:8" s="5" customFormat="1" ht="49.5" x14ac:dyDescent="0.25">
      <c r="A474" s="1" t="s">
        <v>735</v>
      </c>
      <c r="B474" s="29" t="s">
        <v>730</v>
      </c>
      <c r="C474" s="2" t="s">
        <v>141</v>
      </c>
      <c r="D474" s="3" t="s">
        <v>144</v>
      </c>
      <c r="E474" s="130"/>
      <c r="F474" s="130"/>
      <c r="G474" s="130">
        <v>-108</v>
      </c>
      <c r="H474" s="5">
        <v>4269</v>
      </c>
    </row>
    <row r="475" spans="1:8" s="5" customFormat="1" ht="49.5" x14ac:dyDescent="0.25">
      <c r="A475" s="1" t="s">
        <v>736</v>
      </c>
      <c r="B475" s="29" t="s">
        <v>730</v>
      </c>
      <c r="C475" s="2" t="s">
        <v>141</v>
      </c>
      <c r="D475" s="3" t="s">
        <v>144</v>
      </c>
      <c r="E475" s="130"/>
      <c r="F475" s="130"/>
      <c r="G475" s="130">
        <v>-519</v>
      </c>
      <c r="H475" s="5">
        <v>4269</v>
      </c>
    </row>
    <row r="476" spans="1:8" s="5" customFormat="1" ht="49.5" x14ac:dyDescent="0.25">
      <c r="A476" s="1" t="s">
        <v>737</v>
      </c>
      <c r="B476" s="29" t="s">
        <v>730</v>
      </c>
      <c r="C476" s="2" t="s">
        <v>141</v>
      </c>
      <c r="D476" s="3" t="s">
        <v>144</v>
      </c>
      <c r="E476" s="130"/>
      <c r="F476" s="130"/>
      <c r="G476" s="130">
        <v>-163.19999999999999</v>
      </c>
      <c r="H476" s="5">
        <v>4269</v>
      </c>
    </row>
    <row r="477" spans="1:8" s="5" customFormat="1" x14ac:dyDescent="0.25">
      <c r="A477" s="1" t="s">
        <v>738</v>
      </c>
      <c r="B477" s="29" t="s">
        <v>319</v>
      </c>
      <c r="C477" s="2" t="s">
        <v>141</v>
      </c>
      <c r="D477" s="3" t="s">
        <v>144</v>
      </c>
      <c r="E477" s="130"/>
      <c r="F477" s="130"/>
      <c r="G477" s="130">
        <v>-1120</v>
      </c>
      <c r="H477" s="5">
        <v>4269</v>
      </c>
    </row>
    <row r="478" spans="1:8" s="5" customFormat="1" ht="33" x14ac:dyDescent="0.25">
      <c r="A478" s="1" t="s">
        <v>739</v>
      </c>
      <c r="B478" s="28" t="s">
        <v>740</v>
      </c>
      <c r="C478" s="2" t="s">
        <v>141</v>
      </c>
      <c r="D478" s="3" t="s">
        <v>144</v>
      </c>
      <c r="E478" s="130"/>
      <c r="F478" s="130"/>
      <c r="G478" s="130">
        <v>-310</v>
      </c>
      <c r="H478" s="5">
        <v>4269</v>
      </c>
    </row>
    <row r="479" spans="1:8" s="5" customFormat="1" ht="33" x14ac:dyDescent="0.25">
      <c r="A479" s="1" t="s">
        <v>741</v>
      </c>
      <c r="B479" s="28" t="s">
        <v>742</v>
      </c>
      <c r="C479" s="2" t="s">
        <v>141</v>
      </c>
      <c r="D479" s="3" t="s">
        <v>382</v>
      </c>
      <c r="E479" s="130"/>
      <c r="F479" s="130"/>
      <c r="G479" s="130">
        <v>-100</v>
      </c>
      <c r="H479" s="5">
        <v>4269</v>
      </c>
    </row>
    <row r="480" spans="1:8" s="5" customFormat="1" ht="33" x14ac:dyDescent="0.25">
      <c r="A480" s="1" t="s">
        <v>743</v>
      </c>
      <c r="B480" s="28" t="s">
        <v>742</v>
      </c>
      <c r="C480" s="2" t="s">
        <v>141</v>
      </c>
      <c r="D480" s="3" t="s">
        <v>382</v>
      </c>
      <c r="E480" s="130"/>
      <c r="F480" s="130"/>
      <c r="G480" s="130">
        <v>-60</v>
      </c>
      <c r="H480" s="5">
        <v>4269</v>
      </c>
    </row>
    <row r="481" spans="1:8" s="5" customFormat="1" x14ac:dyDescent="0.25">
      <c r="A481" s="1" t="s">
        <v>744</v>
      </c>
      <c r="B481" s="29" t="s">
        <v>745</v>
      </c>
      <c r="C481" s="2" t="s">
        <v>141</v>
      </c>
      <c r="D481" s="3" t="s">
        <v>144</v>
      </c>
      <c r="E481" s="130"/>
      <c r="F481" s="130"/>
      <c r="G481" s="130">
        <v>-280</v>
      </c>
      <c r="H481" s="5">
        <v>4269</v>
      </c>
    </row>
    <row r="482" spans="1:8" s="5" customFormat="1" x14ac:dyDescent="0.25">
      <c r="A482" s="1" t="s">
        <v>746</v>
      </c>
      <c r="B482" s="29" t="s">
        <v>747</v>
      </c>
      <c r="C482" s="2" t="s">
        <v>141</v>
      </c>
      <c r="D482" s="3" t="s">
        <v>144</v>
      </c>
      <c r="E482" s="130"/>
      <c r="F482" s="130"/>
      <c r="G482" s="130">
        <v>-1266</v>
      </c>
      <c r="H482" s="5">
        <v>4269</v>
      </c>
    </row>
    <row r="483" spans="1:8" s="5" customFormat="1" x14ac:dyDescent="0.25">
      <c r="A483" s="1" t="s">
        <v>748</v>
      </c>
      <c r="B483" s="29" t="s">
        <v>749</v>
      </c>
      <c r="C483" s="2" t="s">
        <v>141</v>
      </c>
      <c r="D483" s="3" t="s">
        <v>144</v>
      </c>
      <c r="E483" s="130"/>
      <c r="F483" s="130"/>
      <c r="G483" s="130">
        <v>-95.55</v>
      </c>
      <c r="H483" s="5">
        <v>4269</v>
      </c>
    </row>
    <row r="484" spans="1:8" s="5" customFormat="1" x14ac:dyDescent="0.25">
      <c r="A484" s="1" t="s">
        <v>750</v>
      </c>
      <c r="B484" s="29" t="s">
        <v>749</v>
      </c>
      <c r="C484" s="2" t="s">
        <v>141</v>
      </c>
      <c r="D484" s="3" t="s">
        <v>144</v>
      </c>
      <c r="E484" s="130"/>
      <c r="F484" s="130"/>
      <c r="G484" s="130">
        <v>-192</v>
      </c>
      <c r="H484" s="5">
        <v>4269</v>
      </c>
    </row>
    <row r="485" spans="1:8" s="5" customFormat="1" x14ac:dyDescent="0.25">
      <c r="A485" s="1" t="s">
        <v>751</v>
      </c>
      <c r="B485" s="29" t="s">
        <v>749</v>
      </c>
      <c r="C485" s="2" t="s">
        <v>141</v>
      </c>
      <c r="D485" s="3" t="s">
        <v>144</v>
      </c>
      <c r="E485" s="130"/>
      <c r="F485" s="130"/>
      <c r="G485" s="130">
        <v>-310</v>
      </c>
      <c r="H485" s="5">
        <v>4269</v>
      </c>
    </row>
    <row r="486" spans="1:8" s="5" customFormat="1" x14ac:dyDescent="0.25">
      <c r="A486" s="1" t="s">
        <v>752</v>
      </c>
      <c r="B486" s="29" t="s">
        <v>749</v>
      </c>
      <c r="C486" s="2" t="s">
        <v>141</v>
      </c>
      <c r="D486" s="3" t="s">
        <v>144</v>
      </c>
      <c r="E486" s="130"/>
      <c r="F486" s="130"/>
      <c r="G486" s="130">
        <v>-468</v>
      </c>
      <c r="H486" s="5">
        <v>4269</v>
      </c>
    </row>
    <row r="487" spans="1:8" s="5" customFormat="1" x14ac:dyDescent="0.25">
      <c r="A487" s="1" t="s">
        <v>753</v>
      </c>
      <c r="B487" s="29" t="s">
        <v>749</v>
      </c>
      <c r="C487" s="2" t="s">
        <v>141</v>
      </c>
      <c r="D487" s="3" t="s">
        <v>144</v>
      </c>
      <c r="E487" s="130"/>
      <c r="F487" s="130"/>
      <c r="G487" s="130">
        <v>-72</v>
      </c>
      <c r="H487" s="5">
        <v>4269</v>
      </c>
    </row>
    <row r="488" spans="1:8" s="5" customFormat="1" x14ac:dyDescent="0.25">
      <c r="A488" s="1" t="s">
        <v>754</v>
      </c>
      <c r="B488" s="29" t="s">
        <v>749</v>
      </c>
      <c r="C488" s="2" t="s">
        <v>141</v>
      </c>
      <c r="D488" s="3" t="s">
        <v>144</v>
      </c>
      <c r="E488" s="130"/>
      <c r="F488" s="130"/>
      <c r="G488" s="130">
        <v>-64</v>
      </c>
      <c r="H488" s="5">
        <v>4269</v>
      </c>
    </row>
    <row r="489" spans="1:8" s="5" customFormat="1" ht="33" x14ac:dyDescent="0.25">
      <c r="A489" s="1" t="s">
        <v>755</v>
      </c>
      <c r="B489" s="29" t="s">
        <v>756</v>
      </c>
      <c r="C489" s="2" t="s">
        <v>141</v>
      </c>
      <c r="D489" s="3" t="s">
        <v>144</v>
      </c>
      <c r="E489" s="130"/>
      <c r="F489" s="130"/>
      <c r="G489" s="130">
        <v>-59.85</v>
      </c>
      <c r="H489" s="5">
        <v>4269</v>
      </c>
    </row>
    <row r="490" spans="1:8" s="5" customFormat="1" x14ac:dyDescent="0.25">
      <c r="A490" s="1" t="s">
        <v>757</v>
      </c>
      <c r="B490" s="29" t="s">
        <v>758</v>
      </c>
      <c r="C490" s="2" t="s">
        <v>141</v>
      </c>
      <c r="D490" s="3" t="s">
        <v>144</v>
      </c>
      <c r="E490" s="130"/>
      <c r="F490" s="130"/>
      <c r="G490" s="130">
        <v>-1567.5</v>
      </c>
      <c r="H490" s="5">
        <v>4269</v>
      </c>
    </row>
    <row r="491" spans="1:8" s="5" customFormat="1" ht="33" x14ac:dyDescent="0.25">
      <c r="A491" s="1" t="s">
        <v>759</v>
      </c>
      <c r="B491" s="28" t="s">
        <v>760</v>
      </c>
      <c r="C491" s="2" t="s">
        <v>141</v>
      </c>
      <c r="D491" s="3" t="s">
        <v>144</v>
      </c>
      <c r="E491" s="130"/>
      <c r="F491" s="130"/>
      <c r="G491" s="130">
        <v>-250</v>
      </c>
      <c r="H491" s="5">
        <v>4269</v>
      </c>
    </row>
    <row r="492" spans="1:8" s="5" customFormat="1" ht="33" x14ac:dyDescent="0.25">
      <c r="A492" s="1" t="s">
        <v>761</v>
      </c>
      <c r="B492" s="28" t="s">
        <v>760</v>
      </c>
      <c r="C492" s="2" t="s">
        <v>141</v>
      </c>
      <c r="D492" s="3" t="s">
        <v>144</v>
      </c>
      <c r="E492" s="130"/>
      <c r="F492" s="130"/>
      <c r="G492" s="130">
        <v>-191</v>
      </c>
      <c r="H492" s="5">
        <v>4269</v>
      </c>
    </row>
    <row r="493" spans="1:8" s="5" customFormat="1" x14ac:dyDescent="0.25">
      <c r="A493" s="1" t="s">
        <v>762</v>
      </c>
      <c r="B493" s="28" t="s">
        <v>763</v>
      </c>
      <c r="C493" s="2" t="s">
        <v>141</v>
      </c>
      <c r="D493" s="3" t="s">
        <v>409</v>
      </c>
      <c r="E493" s="130">
        <v>-700</v>
      </c>
      <c r="F493" s="130">
        <v>-1000</v>
      </c>
      <c r="G493" s="130">
        <v>-700</v>
      </c>
      <c r="H493" s="5">
        <v>4269</v>
      </c>
    </row>
    <row r="494" spans="1:8" s="5" customFormat="1" x14ac:dyDescent="0.25">
      <c r="A494" s="1" t="s">
        <v>764</v>
      </c>
      <c r="B494" s="28" t="s">
        <v>763</v>
      </c>
      <c r="C494" s="2" t="s">
        <v>141</v>
      </c>
      <c r="D494" s="3" t="s">
        <v>409</v>
      </c>
      <c r="E494" s="130">
        <v>-900</v>
      </c>
      <c r="F494" s="130">
        <v>-1000</v>
      </c>
      <c r="G494" s="130">
        <v>-900</v>
      </c>
      <c r="H494" s="5">
        <v>4269</v>
      </c>
    </row>
    <row r="495" spans="1:8" s="5" customFormat="1" x14ac:dyDescent="0.25">
      <c r="A495" s="1" t="s">
        <v>765</v>
      </c>
      <c r="B495" s="28" t="s">
        <v>763</v>
      </c>
      <c r="C495" s="2" t="s">
        <v>141</v>
      </c>
      <c r="D495" s="3" t="s">
        <v>409</v>
      </c>
      <c r="E495" s="130">
        <v>-1300</v>
      </c>
      <c r="F495" s="130">
        <v>-1000</v>
      </c>
      <c r="G495" s="130">
        <v>-1300</v>
      </c>
      <c r="H495" s="5">
        <v>4269</v>
      </c>
    </row>
    <row r="496" spans="1:8" s="5" customFormat="1" x14ac:dyDescent="0.25">
      <c r="A496" s="1" t="s">
        <v>766</v>
      </c>
      <c r="B496" s="28" t="s">
        <v>763</v>
      </c>
      <c r="C496" s="2" t="s">
        <v>141</v>
      </c>
      <c r="D496" s="3" t="s">
        <v>409</v>
      </c>
      <c r="E496" s="130">
        <v>-2100</v>
      </c>
      <c r="F496" s="130">
        <v>-1500</v>
      </c>
      <c r="G496" s="130">
        <v>-3150</v>
      </c>
      <c r="H496" s="5">
        <v>4269</v>
      </c>
    </row>
    <row r="497" spans="1:8" s="5" customFormat="1" x14ac:dyDescent="0.25">
      <c r="A497" s="1" t="s">
        <v>767</v>
      </c>
      <c r="B497" s="28" t="s">
        <v>763</v>
      </c>
      <c r="C497" s="2" t="s">
        <v>141</v>
      </c>
      <c r="D497" s="3" t="s">
        <v>409</v>
      </c>
      <c r="E497" s="130">
        <v>-500</v>
      </c>
      <c r="F497" s="130">
        <v>-1000</v>
      </c>
      <c r="G497" s="130">
        <v>-500</v>
      </c>
      <c r="H497" s="5">
        <v>4269</v>
      </c>
    </row>
    <row r="498" spans="1:8" s="5" customFormat="1" ht="33" x14ac:dyDescent="0.25">
      <c r="A498" s="1" t="s">
        <v>768</v>
      </c>
      <c r="B498" s="28" t="s">
        <v>769</v>
      </c>
      <c r="C498" s="2" t="s">
        <v>141</v>
      </c>
      <c r="D498" s="3" t="s">
        <v>409</v>
      </c>
      <c r="E498" s="130"/>
      <c r="F498" s="130"/>
      <c r="G498" s="130">
        <v>-1224</v>
      </c>
      <c r="H498" s="5">
        <v>4269</v>
      </c>
    </row>
    <row r="499" spans="1:8" s="5" customFormat="1" ht="33" x14ac:dyDescent="0.25">
      <c r="A499" s="1" t="s">
        <v>770</v>
      </c>
      <c r="B499" s="28" t="s">
        <v>771</v>
      </c>
      <c r="C499" s="2" t="s">
        <v>141</v>
      </c>
      <c r="D499" s="3" t="s">
        <v>409</v>
      </c>
      <c r="E499" s="130"/>
      <c r="F499" s="130"/>
      <c r="G499" s="130">
        <v>-396.8</v>
      </c>
      <c r="H499" s="5">
        <v>4269</v>
      </c>
    </row>
    <row r="500" spans="1:8" s="5" customFormat="1" ht="33" x14ac:dyDescent="0.25">
      <c r="A500" s="1" t="s">
        <v>772</v>
      </c>
      <c r="B500" s="28" t="s">
        <v>773</v>
      </c>
      <c r="C500" s="2" t="s">
        <v>141</v>
      </c>
      <c r="D500" s="3" t="s">
        <v>409</v>
      </c>
      <c r="E500" s="130"/>
      <c r="F500" s="130"/>
      <c r="G500" s="130">
        <v>-138</v>
      </c>
      <c r="H500" s="5">
        <v>4269</v>
      </c>
    </row>
    <row r="501" spans="1:8" s="5" customFormat="1" ht="33" x14ac:dyDescent="0.25">
      <c r="A501" s="1" t="s">
        <v>774</v>
      </c>
      <c r="B501" s="28" t="s">
        <v>775</v>
      </c>
      <c r="C501" s="2" t="s">
        <v>141</v>
      </c>
      <c r="D501" s="3" t="s">
        <v>409</v>
      </c>
      <c r="E501" s="130"/>
      <c r="F501" s="130"/>
      <c r="G501" s="130">
        <v>-410</v>
      </c>
      <c r="H501" s="5">
        <v>4269</v>
      </c>
    </row>
    <row r="502" spans="1:8" s="5" customFormat="1" ht="33" x14ac:dyDescent="0.25">
      <c r="A502" s="1" t="s">
        <v>776</v>
      </c>
      <c r="B502" s="28" t="s">
        <v>777</v>
      </c>
      <c r="C502" s="2" t="s">
        <v>141</v>
      </c>
      <c r="D502" s="3" t="s">
        <v>409</v>
      </c>
      <c r="E502" s="130"/>
      <c r="F502" s="130"/>
      <c r="G502" s="130">
        <v>-325</v>
      </c>
      <c r="H502" s="5">
        <v>4269</v>
      </c>
    </row>
    <row r="503" spans="1:8" s="5" customFormat="1" ht="33" x14ac:dyDescent="0.25">
      <c r="A503" s="1" t="s">
        <v>778</v>
      </c>
      <c r="B503" s="28" t="s">
        <v>779</v>
      </c>
      <c r="C503" s="2" t="s">
        <v>141</v>
      </c>
      <c r="D503" s="3" t="s">
        <v>409</v>
      </c>
      <c r="E503" s="130"/>
      <c r="F503" s="130"/>
      <c r="G503" s="130">
        <v>-116</v>
      </c>
      <c r="H503" s="5">
        <v>4269</v>
      </c>
    </row>
    <row r="504" spans="1:8" s="5" customFormat="1" ht="33" x14ac:dyDescent="0.25">
      <c r="A504" s="1" t="s">
        <v>780</v>
      </c>
      <c r="B504" s="28" t="s">
        <v>781</v>
      </c>
      <c r="C504" s="2" t="s">
        <v>141</v>
      </c>
      <c r="D504" s="3" t="s">
        <v>409</v>
      </c>
      <c r="E504" s="130"/>
      <c r="F504" s="130"/>
      <c r="G504" s="130">
        <v>-160</v>
      </c>
      <c r="H504" s="5">
        <v>4269</v>
      </c>
    </row>
    <row r="505" spans="1:8" s="5" customFormat="1" ht="33" x14ac:dyDescent="0.25">
      <c r="A505" s="1" t="s">
        <v>782</v>
      </c>
      <c r="B505" s="28" t="s">
        <v>783</v>
      </c>
      <c r="C505" s="2" t="s">
        <v>141</v>
      </c>
      <c r="D505" s="3" t="s">
        <v>409</v>
      </c>
      <c r="E505" s="130"/>
      <c r="F505" s="130"/>
      <c r="G505" s="130">
        <v>-300</v>
      </c>
      <c r="H505" s="5">
        <v>4269</v>
      </c>
    </row>
    <row r="506" spans="1:8" s="5" customFormat="1" x14ac:dyDescent="0.25">
      <c r="A506" s="1" t="s">
        <v>784</v>
      </c>
      <c r="B506" s="28" t="s">
        <v>785</v>
      </c>
      <c r="C506" s="2" t="s">
        <v>141</v>
      </c>
      <c r="D506" s="3" t="s">
        <v>144</v>
      </c>
      <c r="E506" s="130"/>
      <c r="F506" s="130"/>
      <c r="G506" s="130">
        <v>-416</v>
      </c>
      <c r="H506" s="5">
        <v>4269</v>
      </c>
    </row>
    <row r="507" spans="1:8" s="5" customFormat="1" x14ac:dyDescent="0.25">
      <c r="A507" s="1" t="s">
        <v>786</v>
      </c>
      <c r="B507" s="28" t="s">
        <v>787</v>
      </c>
      <c r="C507" s="2" t="s">
        <v>141</v>
      </c>
      <c r="D507" s="3" t="s">
        <v>144</v>
      </c>
      <c r="E507" s="130"/>
      <c r="F507" s="130"/>
      <c r="G507" s="130">
        <v>-319.83800000000002</v>
      </c>
      <c r="H507" s="5">
        <v>4269</v>
      </c>
    </row>
    <row r="508" spans="1:8" s="5" customFormat="1" x14ac:dyDescent="0.25">
      <c r="A508" s="1" t="s">
        <v>788</v>
      </c>
      <c r="B508" s="28" t="s">
        <v>789</v>
      </c>
      <c r="C508" s="2" t="s">
        <v>141</v>
      </c>
      <c r="D508" s="3" t="s">
        <v>144</v>
      </c>
      <c r="E508" s="130"/>
      <c r="F508" s="130"/>
      <c r="G508" s="130">
        <v>-116.4</v>
      </c>
      <c r="H508" s="5">
        <v>4269</v>
      </c>
    </row>
    <row r="509" spans="1:8" s="5" customFormat="1" ht="33" x14ac:dyDescent="0.25">
      <c r="A509" s="1" t="s">
        <v>790</v>
      </c>
      <c r="B509" s="28" t="s">
        <v>791</v>
      </c>
      <c r="C509" s="2" t="s">
        <v>141</v>
      </c>
      <c r="D509" s="3" t="s">
        <v>144</v>
      </c>
      <c r="E509" s="130"/>
      <c r="F509" s="130"/>
      <c r="G509" s="130">
        <v>-5170</v>
      </c>
      <c r="H509" s="5">
        <v>4269</v>
      </c>
    </row>
    <row r="510" spans="1:8" s="5" customFormat="1" x14ac:dyDescent="0.25">
      <c r="A510" s="1" t="s">
        <v>792</v>
      </c>
      <c r="B510" s="28" t="s">
        <v>793</v>
      </c>
      <c r="C510" s="2" t="s">
        <v>141</v>
      </c>
      <c r="D510" s="3" t="s">
        <v>144</v>
      </c>
      <c r="E510" s="130"/>
      <c r="F510" s="130"/>
      <c r="G510" s="130">
        <v>-1970</v>
      </c>
      <c r="H510" s="5">
        <v>4269</v>
      </c>
    </row>
    <row r="511" spans="1:8" s="5" customFormat="1" x14ac:dyDescent="0.25">
      <c r="A511" s="1" t="s">
        <v>794</v>
      </c>
      <c r="B511" s="28" t="s">
        <v>793</v>
      </c>
      <c r="C511" s="2" t="s">
        <v>141</v>
      </c>
      <c r="D511" s="3" t="s">
        <v>144</v>
      </c>
      <c r="E511" s="130"/>
      <c r="F511" s="130"/>
      <c r="G511" s="130">
        <v>-4070</v>
      </c>
      <c r="H511" s="5">
        <v>4269</v>
      </c>
    </row>
    <row r="512" spans="1:8" s="5" customFormat="1" x14ac:dyDescent="0.25">
      <c r="A512" s="1" t="s">
        <v>795</v>
      </c>
      <c r="B512" s="28" t="s">
        <v>793</v>
      </c>
      <c r="C512" s="2" t="s">
        <v>141</v>
      </c>
      <c r="D512" s="3" t="s">
        <v>144</v>
      </c>
      <c r="E512" s="130"/>
      <c r="F512" s="130"/>
      <c r="G512" s="130">
        <v>-17205</v>
      </c>
      <c r="H512" s="5">
        <v>4269</v>
      </c>
    </row>
    <row r="513" spans="1:8" s="5" customFormat="1" x14ac:dyDescent="0.25">
      <c r="A513" s="1" t="s">
        <v>796</v>
      </c>
      <c r="B513" s="28" t="s">
        <v>793</v>
      </c>
      <c r="C513" s="2" t="s">
        <v>141</v>
      </c>
      <c r="D513" s="3" t="s">
        <v>144</v>
      </c>
      <c r="E513" s="130"/>
      <c r="F513" s="130"/>
      <c r="G513" s="130">
        <v>-11595</v>
      </c>
      <c r="H513" s="5">
        <v>4269</v>
      </c>
    </row>
    <row r="514" spans="1:8" s="5" customFormat="1" x14ac:dyDescent="0.25">
      <c r="A514" s="1" t="s">
        <v>797</v>
      </c>
      <c r="B514" s="28" t="s">
        <v>798</v>
      </c>
      <c r="C514" s="2" t="s">
        <v>141</v>
      </c>
      <c r="D514" s="3" t="s">
        <v>144</v>
      </c>
      <c r="E514" s="130"/>
      <c r="F514" s="130"/>
      <c r="G514" s="130">
        <v>-9.6</v>
      </c>
      <c r="H514" s="5">
        <v>4269</v>
      </c>
    </row>
    <row r="515" spans="1:8" s="5" customFormat="1" ht="49.5" x14ac:dyDescent="0.25">
      <c r="A515" s="1" t="s">
        <v>799</v>
      </c>
      <c r="B515" s="28" t="s">
        <v>800</v>
      </c>
      <c r="C515" s="2" t="s">
        <v>141</v>
      </c>
      <c r="D515" s="3" t="s">
        <v>144</v>
      </c>
      <c r="E515" s="130"/>
      <c r="F515" s="130"/>
      <c r="G515" s="130">
        <v>-147.52500000000001</v>
      </c>
      <c r="H515" s="5">
        <v>4269</v>
      </c>
    </row>
    <row r="516" spans="1:8" s="5" customFormat="1" ht="49.5" x14ac:dyDescent="0.25">
      <c r="A516" s="1" t="s">
        <v>801</v>
      </c>
      <c r="B516" s="29" t="s">
        <v>802</v>
      </c>
      <c r="C516" s="2" t="s">
        <v>141</v>
      </c>
      <c r="D516" s="3" t="s">
        <v>144</v>
      </c>
      <c r="E516" s="130"/>
      <c r="F516" s="130"/>
      <c r="G516" s="130">
        <v>-339.9</v>
      </c>
      <c r="H516" s="5">
        <v>4269</v>
      </c>
    </row>
    <row r="517" spans="1:8" s="5" customFormat="1" x14ac:dyDescent="0.25">
      <c r="A517" s="1" t="s">
        <v>803</v>
      </c>
      <c r="B517" s="29" t="s">
        <v>804</v>
      </c>
      <c r="C517" s="2" t="s">
        <v>141</v>
      </c>
      <c r="D517" s="3" t="s">
        <v>144</v>
      </c>
      <c r="E517" s="130"/>
      <c r="F517" s="130"/>
      <c r="G517" s="130">
        <v>-2.4</v>
      </c>
      <c r="H517" s="5">
        <v>4269</v>
      </c>
    </row>
    <row r="518" spans="1:8" s="5" customFormat="1" ht="33" x14ac:dyDescent="0.25">
      <c r="A518" s="1" t="s">
        <v>805</v>
      </c>
      <c r="B518" s="29" t="s">
        <v>806</v>
      </c>
      <c r="C518" s="2" t="s">
        <v>141</v>
      </c>
      <c r="D518" s="3" t="s">
        <v>144</v>
      </c>
      <c r="E518" s="130"/>
      <c r="F518" s="130"/>
      <c r="G518" s="130">
        <v>-246</v>
      </c>
      <c r="H518" s="5">
        <v>4269</v>
      </c>
    </row>
    <row r="519" spans="1:8" s="5" customFormat="1" x14ac:dyDescent="0.25">
      <c r="A519" s="1" t="s">
        <v>807</v>
      </c>
      <c r="B519" s="29" t="s">
        <v>808</v>
      </c>
      <c r="C519" s="2" t="s">
        <v>141</v>
      </c>
      <c r="D519" s="3" t="s">
        <v>258</v>
      </c>
      <c r="E519" s="130">
        <v>-850</v>
      </c>
      <c r="F519" s="130">
        <v>-3560</v>
      </c>
      <c r="G519" s="130">
        <v>-3026</v>
      </c>
      <c r="H519" s="5">
        <v>4269</v>
      </c>
    </row>
    <row r="520" spans="1:8" s="5" customFormat="1" x14ac:dyDescent="0.25">
      <c r="A520" s="1" t="s">
        <v>809</v>
      </c>
      <c r="B520" s="29" t="s">
        <v>808</v>
      </c>
      <c r="C520" s="2" t="s">
        <v>141</v>
      </c>
      <c r="D520" s="3" t="s">
        <v>258</v>
      </c>
      <c r="E520" s="130">
        <v>-40</v>
      </c>
      <c r="F520" s="130">
        <v>-2000</v>
      </c>
      <c r="G520" s="130">
        <v>-80</v>
      </c>
      <c r="H520" s="5">
        <v>4269</v>
      </c>
    </row>
    <row r="521" spans="1:8" s="5" customFormat="1" ht="33" x14ac:dyDescent="0.25">
      <c r="A521" s="1" t="s">
        <v>810</v>
      </c>
      <c r="B521" s="28" t="s">
        <v>811</v>
      </c>
      <c r="C521" s="2" t="s">
        <v>141</v>
      </c>
      <c r="D521" s="3" t="s">
        <v>409</v>
      </c>
      <c r="E521" s="130">
        <v>-150</v>
      </c>
      <c r="F521" s="130">
        <v>-2000</v>
      </c>
      <c r="G521" s="130">
        <v>-300</v>
      </c>
      <c r="H521" s="5">
        <v>4269</v>
      </c>
    </row>
    <row r="522" spans="1:8" s="5" customFormat="1" x14ac:dyDescent="0.25">
      <c r="A522" s="1" t="s">
        <v>812</v>
      </c>
      <c r="B522" s="28" t="s">
        <v>813</v>
      </c>
      <c r="C522" s="2" t="s">
        <v>141</v>
      </c>
      <c r="D522" s="3" t="s">
        <v>503</v>
      </c>
      <c r="E522" s="130"/>
      <c r="F522" s="130"/>
      <c r="G522" s="130">
        <v>-455.5</v>
      </c>
      <c r="H522" s="5">
        <v>4269</v>
      </c>
    </row>
    <row r="523" spans="1:8" s="5" customFormat="1" ht="33" x14ac:dyDescent="0.25">
      <c r="A523" s="1" t="s">
        <v>814</v>
      </c>
      <c r="B523" s="28" t="s">
        <v>815</v>
      </c>
      <c r="C523" s="2" t="s">
        <v>141</v>
      </c>
      <c r="D523" s="3" t="s">
        <v>503</v>
      </c>
      <c r="E523" s="130"/>
      <c r="F523" s="130"/>
      <c r="G523" s="130">
        <v>-10140</v>
      </c>
      <c r="H523" s="5">
        <v>4269</v>
      </c>
    </row>
    <row r="524" spans="1:8" s="5" customFormat="1" ht="49.5" x14ac:dyDescent="0.25">
      <c r="A524" s="1" t="s">
        <v>816</v>
      </c>
      <c r="B524" s="29" t="s">
        <v>817</v>
      </c>
      <c r="C524" s="2" t="s">
        <v>141</v>
      </c>
      <c r="D524" s="3" t="s">
        <v>258</v>
      </c>
      <c r="E524" s="130">
        <v>-1200</v>
      </c>
      <c r="F524" s="130">
        <v>-500</v>
      </c>
      <c r="G524" s="130">
        <v>-600</v>
      </c>
      <c r="H524" s="5">
        <v>4269</v>
      </c>
    </row>
    <row r="525" spans="1:8" s="5" customFormat="1" ht="33" x14ac:dyDescent="0.25">
      <c r="A525" s="1" t="s">
        <v>818</v>
      </c>
      <c r="B525" s="29" t="s">
        <v>819</v>
      </c>
      <c r="C525" s="2" t="s">
        <v>141</v>
      </c>
      <c r="D525" s="3" t="s">
        <v>129</v>
      </c>
      <c r="E525" s="130">
        <v>-2000000</v>
      </c>
      <c r="F525" s="130">
        <v>-1</v>
      </c>
      <c r="G525" s="130">
        <v>-2000</v>
      </c>
      <c r="H525" s="5">
        <v>4269</v>
      </c>
    </row>
    <row r="526" spans="1:8" s="5" customFormat="1" ht="33" x14ac:dyDescent="0.25">
      <c r="A526" s="1" t="s">
        <v>820</v>
      </c>
      <c r="B526" s="29" t="s">
        <v>821</v>
      </c>
      <c r="C526" s="2" t="s">
        <v>118</v>
      </c>
      <c r="D526" s="3" t="s">
        <v>144</v>
      </c>
      <c r="E526" s="130"/>
      <c r="F526" s="130"/>
      <c r="G526" s="130">
        <v>-75075</v>
      </c>
      <c r="H526" s="5">
        <v>4269</v>
      </c>
    </row>
    <row r="527" spans="1:8" s="5" customFormat="1" x14ac:dyDescent="0.25">
      <c r="A527" s="1" t="s">
        <v>822</v>
      </c>
      <c r="B527" s="29" t="s">
        <v>823</v>
      </c>
      <c r="C527" s="2" t="s">
        <v>141</v>
      </c>
      <c r="D527" s="3" t="s">
        <v>144</v>
      </c>
      <c r="E527" s="130"/>
      <c r="F527" s="130"/>
      <c r="G527" s="130">
        <v>-930</v>
      </c>
      <c r="H527" s="5">
        <v>4269</v>
      </c>
    </row>
    <row r="528" spans="1:8" s="5" customFormat="1" x14ac:dyDescent="0.25">
      <c r="A528" s="1" t="s">
        <v>824</v>
      </c>
      <c r="B528" s="29" t="s">
        <v>823</v>
      </c>
      <c r="C528" s="2" t="s">
        <v>141</v>
      </c>
      <c r="D528" s="3" t="s">
        <v>144</v>
      </c>
      <c r="E528" s="130"/>
      <c r="F528" s="130"/>
      <c r="G528" s="130">
        <v>-1260</v>
      </c>
      <c r="H528" s="5">
        <v>4269</v>
      </c>
    </row>
    <row r="529" spans="1:8" s="5" customFormat="1" x14ac:dyDescent="0.25">
      <c r="A529" s="1" t="s">
        <v>825</v>
      </c>
      <c r="B529" s="29" t="s">
        <v>826</v>
      </c>
      <c r="C529" s="2" t="s">
        <v>141</v>
      </c>
      <c r="D529" s="3" t="s">
        <v>258</v>
      </c>
      <c r="E529" s="130"/>
      <c r="F529" s="130"/>
      <c r="G529" s="130">
        <v>-210</v>
      </c>
      <c r="H529" s="5">
        <v>4269</v>
      </c>
    </row>
    <row r="530" spans="1:8" s="5" customFormat="1" ht="33" x14ac:dyDescent="0.25">
      <c r="A530" s="1" t="s">
        <v>827</v>
      </c>
      <c r="B530" s="29" t="s">
        <v>828</v>
      </c>
      <c r="C530" s="2" t="s">
        <v>141</v>
      </c>
      <c r="D530" s="3" t="s">
        <v>144</v>
      </c>
      <c r="E530" s="130"/>
      <c r="F530" s="130"/>
      <c r="G530" s="130">
        <v>-1260</v>
      </c>
      <c r="H530" s="5">
        <v>4269</v>
      </c>
    </row>
    <row r="531" spans="1:8" s="5" customFormat="1" ht="49.5" x14ac:dyDescent="0.25">
      <c r="A531" s="1" t="s">
        <v>829</v>
      </c>
      <c r="B531" s="29" t="s">
        <v>830</v>
      </c>
      <c r="C531" s="2" t="s">
        <v>141</v>
      </c>
      <c r="D531" s="3" t="s">
        <v>129</v>
      </c>
      <c r="E531" s="130">
        <v>-1100000</v>
      </c>
      <c r="F531" s="130">
        <v>-1</v>
      </c>
      <c r="G531" s="130">
        <v>-1100</v>
      </c>
      <c r="H531" s="5">
        <v>4269</v>
      </c>
    </row>
    <row r="532" spans="1:8" s="5" customFormat="1" ht="49.5" x14ac:dyDescent="0.25">
      <c r="A532" s="1" t="s">
        <v>831</v>
      </c>
      <c r="B532" s="29" t="s">
        <v>830</v>
      </c>
      <c r="C532" s="2" t="s">
        <v>141</v>
      </c>
      <c r="D532" s="3" t="s">
        <v>129</v>
      </c>
      <c r="E532" s="130">
        <v>-5000000</v>
      </c>
      <c r="F532" s="130">
        <v>-1</v>
      </c>
      <c r="G532" s="130">
        <v>-5000</v>
      </c>
      <c r="H532" s="5">
        <v>4269</v>
      </c>
    </row>
    <row r="533" spans="1:8" s="5" customFormat="1" x14ac:dyDescent="0.25">
      <c r="A533" s="1" t="s">
        <v>832</v>
      </c>
      <c r="B533" s="29" t="s">
        <v>833</v>
      </c>
      <c r="C533" s="2" t="s">
        <v>141</v>
      </c>
      <c r="D533" s="3" t="s">
        <v>144</v>
      </c>
      <c r="E533" s="130"/>
      <c r="F533" s="130"/>
      <c r="G533" s="130">
        <v>-342</v>
      </c>
      <c r="H533" s="5">
        <v>4269</v>
      </c>
    </row>
    <row r="534" spans="1:8" s="5" customFormat="1" ht="49.5" x14ac:dyDescent="0.25">
      <c r="A534" s="1" t="s">
        <v>834</v>
      </c>
      <c r="B534" s="28" t="s">
        <v>835</v>
      </c>
      <c r="C534" s="2" t="s">
        <v>141</v>
      </c>
      <c r="D534" s="3" t="s">
        <v>717</v>
      </c>
      <c r="E534" s="130"/>
      <c r="F534" s="130"/>
      <c r="G534" s="130">
        <v>-593.6</v>
      </c>
      <c r="H534" s="5">
        <v>4269</v>
      </c>
    </row>
    <row r="535" spans="1:8" s="5" customFormat="1" ht="49.5" x14ac:dyDescent="0.25">
      <c r="A535" s="1" t="s">
        <v>836</v>
      </c>
      <c r="B535" s="28" t="s">
        <v>835</v>
      </c>
      <c r="C535" s="2" t="s">
        <v>141</v>
      </c>
      <c r="D535" s="3" t="s">
        <v>717</v>
      </c>
      <c r="E535" s="130"/>
      <c r="F535" s="130"/>
      <c r="G535" s="130">
        <v>-195.12</v>
      </c>
      <c r="H535" s="5">
        <v>4269</v>
      </c>
    </row>
    <row r="536" spans="1:8" s="5" customFormat="1" x14ac:dyDescent="0.25">
      <c r="A536" s="1" t="s">
        <v>837</v>
      </c>
      <c r="B536" s="28" t="s">
        <v>838</v>
      </c>
      <c r="C536" s="2" t="s">
        <v>141</v>
      </c>
      <c r="D536" s="3" t="s">
        <v>144</v>
      </c>
      <c r="E536" s="130"/>
      <c r="F536" s="130"/>
      <c r="G536" s="130">
        <v>-60</v>
      </c>
      <c r="H536" s="5">
        <v>4269</v>
      </c>
    </row>
    <row r="537" spans="1:8" s="5" customFormat="1" x14ac:dyDescent="0.25">
      <c r="A537" s="1" t="s">
        <v>839</v>
      </c>
      <c r="B537" s="28" t="s">
        <v>840</v>
      </c>
      <c r="C537" s="2" t="s">
        <v>141</v>
      </c>
      <c r="D537" s="3" t="s">
        <v>144</v>
      </c>
      <c r="E537" s="130"/>
      <c r="F537" s="130"/>
      <c r="G537" s="130">
        <v>-18</v>
      </c>
      <c r="H537" s="5">
        <v>4269</v>
      </c>
    </row>
    <row r="538" spans="1:8" s="5" customFormat="1" x14ac:dyDescent="0.25">
      <c r="A538" s="1" t="s">
        <v>841</v>
      </c>
      <c r="B538" s="28" t="s">
        <v>148</v>
      </c>
      <c r="C538" s="2" t="s">
        <v>141</v>
      </c>
      <c r="D538" s="3" t="s">
        <v>144</v>
      </c>
      <c r="E538" s="130"/>
      <c r="F538" s="130"/>
      <c r="G538" s="130">
        <v>-70</v>
      </c>
      <c r="H538" s="5">
        <v>4269</v>
      </c>
    </row>
    <row r="539" spans="1:8" s="5" customFormat="1" x14ac:dyDescent="0.25">
      <c r="A539" s="1" t="s">
        <v>842</v>
      </c>
      <c r="B539" s="28" t="s">
        <v>148</v>
      </c>
      <c r="C539" s="2" t="s">
        <v>141</v>
      </c>
      <c r="D539" s="3" t="s">
        <v>144</v>
      </c>
      <c r="E539" s="130"/>
      <c r="F539" s="130"/>
      <c r="G539" s="130">
        <v>-65</v>
      </c>
      <c r="H539" s="5">
        <v>4269</v>
      </c>
    </row>
    <row r="540" spans="1:8" s="5" customFormat="1" x14ac:dyDescent="0.25">
      <c r="A540" s="1" t="s">
        <v>843</v>
      </c>
      <c r="B540" s="28" t="s">
        <v>148</v>
      </c>
      <c r="C540" s="2" t="s">
        <v>141</v>
      </c>
      <c r="D540" s="3" t="s">
        <v>144</v>
      </c>
      <c r="E540" s="130"/>
      <c r="F540" s="130"/>
      <c r="G540" s="130">
        <v>-360</v>
      </c>
      <c r="H540" s="5">
        <v>4269</v>
      </c>
    </row>
    <row r="541" spans="1:8" s="5" customFormat="1" x14ac:dyDescent="0.25">
      <c r="A541" s="1" t="s">
        <v>844</v>
      </c>
      <c r="B541" s="28" t="s">
        <v>148</v>
      </c>
      <c r="C541" s="2" t="s">
        <v>141</v>
      </c>
      <c r="D541" s="3" t="s">
        <v>144</v>
      </c>
      <c r="E541" s="130"/>
      <c r="F541" s="130"/>
      <c r="G541" s="130">
        <v>-302</v>
      </c>
      <c r="H541" s="5">
        <v>4269</v>
      </c>
    </row>
    <row r="542" spans="1:8" s="5" customFormat="1" x14ac:dyDescent="0.25">
      <c r="A542" s="1" t="s">
        <v>845</v>
      </c>
      <c r="B542" s="28" t="s">
        <v>846</v>
      </c>
      <c r="C542" s="2" t="s">
        <v>141</v>
      </c>
      <c r="D542" s="3" t="s">
        <v>409</v>
      </c>
      <c r="E542" s="130"/>
      <c r="F542" s="130"/>
      <c r="G542" s="130">
        <v>-84</v>
      </c>
      <c r="H542" s="5">
        <v>4269</v>
      </c>
    </row>
    <row r="543" spans="1:8" s="5" customFormat="1" ht="33" x14ac:dyDescent="0.25">
      <c r="A543" s="1" t="s">
        <v>847</v>
      </c>
      <c r="B543" s="28" t="s">
        <v>848</v>
      </c>
      <c r="C543" s="2" t="s">
        <v>141</v>
      </c>
      <c r="D543" s="3" t="s">
        <v>144</v>
      </c>
      <c r="E543" s="130"/>
      <c r="F543" s="130"/>
      <c r="G543" s="130">
        <v>-8.6999999999999993</v>
      </c>
      <c r="H543" s="5">
        <v>4269</v>
      </c>
    </row>
    <row r="544" spans="1:8" s="5" customFormat="1" x14ac:dyDescent="0.25">
      <c r="A544" s="1" t="s">
        <v>849</v>
      </c>
      <c r="B544" s="28" t="s">
        <v>850</v>
      </c>
      <c r="C544" s="2" t="s">
        <v>141</v>
      </c>
      <c r="D544" s="3" t="s">
        <v>144</v>
      </c>
      <c r="E544" s="130"/>
      <c r="F544" s="130"/>
      <c r="G544" s="130">
        <v>-891</v>
      </c>
      <c r="H544" s="5">
        <v>4269</v>
      </c>
    </row>
    <row r="545" spans="1:8" s="5" customFormat="1" x14ac:dyDescent="0.25">
      <c r="A545" s="1" t="s">
        <v>851</v>
      </c>
      <c r="B545" s="28" t="s">
        <v>850</v>
      </c>
      <c r="C545" s="2" t="s">
        <v>141</v>
      </c>
      <c r="D545" s="3" t="s">
        <v>144</v>
      </c>
      <c r="E545" s="130"/>
      <c r="F545" s="130"/>
      <c r="G545" s="130">
        <v>-2202</v>
      </c>
      <c r="H545" s="5">
        <v>4269</v>
      </c>
    </row>
    <row r="546" spans="1:8" s="5" customFormat="1" x14ac:dyDescent="0.25">
      <c r="A546" s="1" t="s">
        <v>852</v>
      </c>
      <c r="B546" s="28" t="s">
        <v>850</v>
      </c>
      <c r="C546" s="2" t="s">
        <v>141</v>
      </c>
      <c r="D546" s="3" t="s">
        <v>144</v>
      </c>
      <c r="E546" s="130"/>
      <c r="F546" s="130"/>
      <c r="G546" s="130">
        <v>-1200</v>
      </c>
      <c r="H546" s="5">
        <v>4269</v>
      </c>
    </row>
    <row r="547" spans="1:8" s="5" customFormat="1" ht="33" x14ac:dyDescent="0.25">
      <c r="A547" s="1" t="s">
        <v>853</v>
      </c>
      <c r="B547" s="28" t="s">
        <v>854</v>
      </c>
      <c r="C547" s="2" t="s">
        <v>141</v>
      </c>
      <c r="D547" s="3" t="s">
        <v>144</v>
      </c>
      <c r="E547" s="130"/>
      <c r="F547" s="130"/>
      <c r="G547" s="130">
        <v>-136</v>
      </c>
      <c r="H547" s="5">
        <v>4269</v>
      </c>
    </row>
    <row r="548" spans="1:8" s="5" customFormat="1" x14ac:dyDescent="0.25">
      <c r="A548" s="1" t="s">
        <v>855</v>
      </c>
      <c r="B548" s="28" t="s">
        <v>856</v>
      </c>
      <c r="C548" s="2" t="s">
        <v>141</v>
      </c>
      <c r="D548" s="3" t="s">
        <v>144</v>
      </c>
      <c r="E548" s="130"/>
      <c r="F548" s="130"/>
      <c r="G548" s="130">
        <v>-492</v>
      </c>
      <c r="H548" s="5">
        <v>4269</v>
      </c>
    </row>
    <row r="549" spans="1:8" s="5" customFormat="1" ht="33" x14ac:dyDescent="0.25">
      <c r="A549" s="1" t="s">
        <v>857</v>
      </c>
      <c r="B549" s="28" t="s">
        <v>858</v>
      </c>
      <c r="C549" s="2" t="s">
        <v>141</v>
      </c>
      <c r="D549" s="3" t="s">
        <v>144</v>
      </c>
      <c r="E549" s="130">
        <v>-900</v>
      </c>
      <c r="F549" s="130">
        <v>-100</v>
      </c>
      <c r="G549" s="130">
        <v>-90</v>
      </c>
      <c r="H549" s="5">
        <v>4269</v>
      </c>
    </row>
    <row r="550" spans="1:8" s="5" customFormat="1" ht="33" x14ac:dyDescent="0.25">
      <c r="A550" s="1" t="s">
        <v>859</v>
      </c>
      <c r="B550" s="28" t="s">
        <v>858</v>
      </c>
      <c r="C550" s="2" t="s">
        <v>141</v>
      </c>
      <c r="D550" s="3" t="s">
        <v>144</v>
      </c>
      <c r="E550" s="130">
        <v>-1100</v>
      </c>
      <c r="F550" s="130">
        <v>-100</v>
      </c>
      <c r="G550" s="130">
        <v>-110</v>
      </c>
      <c r="H550" s="5">
        <v>4269</v>
      </c>
    </row>
    <row r="551" spans="1:8" s="5" customFormat="1" ht="33" x14ac:dyDescent="0.25">
      <c r="A551" s="1" t="s">
        <v>860</v>
      </c>
      <c r="B551" s="28" t="s">
        <v>858</v>
      </c>
      <c r="C551" s="2" t="s">
        <v>141</v>
      </c>
      <c r="D551" s="3" t="s">
        <v>144</v>
      </c>
      <c r="E551" s="130">
        <v>-11000</v>
      </c>
      <c r="F551" s="130">
        <v>-6</v>
      </c>
      <c r="G551" s="130">
        <v>-66</v>
      </c>
      <c r="H551" s="5">
        <v>4269</v>
      </c>
    </row>
    <row r="552" spans="1:8" s="5" customFormat="1" ht="33" x14ac:dyDescent="0.25">
      <c r="A552" s="1" t="s">
        <v>861</v>
      </c>
      <c r="B552" s="28" t="s">
        <v>862</v>
      </c>
      <c r="C552" s="2" t="s">
        <v>141</v>
      </c>
      <c r="D552" s="3" t="s">
        <v>144</v>
      </c>
      <c r="E552" s="130"/>
      <c r="F552" s="130"/>
      <c r="G552" s="130">
        <v>-217.8</v>
      </c>
      <c r="H552" s="5">
        <v>4269</v>
      </c>
    </row>
    <row r="553" spans="1:8" s="5" customFormat="1" ht="33" x14ac:dyDescent="0.25">
      <c r="A553" s="1" t="s">
        <v>863</v>
      </c>
      <c r="B553" s="28" t="s">
        <v>864</v>
      </c>
      <c r="C553" s="2" t="s">
        <v>141</v>
      </c>
      <c r="D553" s="3" t="s">
        <v>144</v>
      </c>
      <c r="E553" s="130">
        <v>-11000</v>
      </c>
      <c r="F553" s="130">
        <v>-40</v>
      </c>
      <c r="G553" s="130">
        <v>-440</v>
      </c>
      <c r="H553" s="5">
        <v>4269</v>
      </c>
    </row>
    <row r="554" spans="1:8" s="5" customFormat="1" ht="33" x14ac:dyDescent="0.25">
      <c r="A554" s="1" t="s">
        <v>865</v>
      </c>
      <c r="B554" s="28" t="s">
        <v>864</v>
      </c>
      <c r="C554" s="2" t="s">
        <v>141</v>
      </c>
      <c r="D554" s="3" t="s">
        <v>144</v>
      </c>
      <c r="E554" s="130"/>
      <c r="F554" s="130"/>
      <c r="G554" s="130">
        <v>-351</v>
      </c>
      <c r="H554" s="5">
        <v>4269</v>
      </c>
    </row>
    <row r="555" spans="1:8" s="5" customFormat="1" ht="33" x14ac:dyDescent="0.25">
      <c r="A555" s="1" t="s">
        <v>866</v>
      </c>
      <c r="B555" s="28" t="s">
        <v>864</v>
      </c>
      <c r="C555" s="2" t="s">
        <v>141</v>
      </c>
      <c r="D555" s="3" t="s">
        <v>144</v>
      </c>
      <c r="E555" s="130"/>
      <c r="F555" s="130"/>
      <c r="G555" s="130">
        <v>-239.2</v>
      </c>
      <c r="H555" s="5">
        <v>4269</v>
      </c>
    </row>
    <row r="556" spans="1:8" s="5" customFormat="1" x14ac:dyDescent="0.25">
      <c r="A556" s="1" t="s">
        <v>867</v>
      </c>
      <c r="B556" s="28" t="s">
        <v>868</v>
      </c>
      <c r="C556" s="2" t="s">
        <v>141</v>
      </c>
      <c r="D556" s="3" t="s">
        <v>144</v>
      </c>
      <c r="E556" s="130"/>
      <c r="F556" s="130"/>
      <c r="G556" s="130">
        <v>-54.48</v>
      </c>
      <c r="H556" s="5">
        <v>4269</v>
      </c>
    </row>
    <row r="557" spans="1:8" s="5" customFormat="1" ht="33" x14ac:dyDescent="0.25">
      <c r="A557" s="1" t="s">
        <v>869</v>
      </c>
      <c r="B557" s="28" t="s">
        <v>870</v>
      </c>
      <c r="C557" s="2" t="s">
        <v>141</v>
      </c>
      <c r="D557" s="3" t="s">
        <v>144</v>
      </c>
      <c r="E557" s="130"/>
      <c r="F557" s="130"/>
      <c r="G557" s="130">
        <v>-1708</v>
      </c>
      <c r="H557" s="5">
        <v>4269</v>
      </c>
    </row>
    <row r="558" spans="1:8" s="5" customFormat="1" x14ac:dyDescent="0.25">
      <c r="A558" s="1" t="s">
        <v>871</v>
      </c>
      <c r="B558" s="28" t="s">
        <v>872</v>
      </c>
      <c r="C558" s="2" t="s">
        <v>141</v>
      </c>
      <c r="D558" s="3" t="s">
        <v>258</v>
      </c>
      <c r="E558" s="130"/>
      <c r="F558" s="130"/>
      <c r="G558" s="130">
        <v>-9430</v>
      </c>
      <c r="H558" s="5">
        <v>4269</v>
      </c>
    </row>
    <row r="559" spans="1:8" s="5" customFormat="1" x14ac:dyDescent="0.25">
      <c r="A559" s="1" t="s">
        <v>873</v>
      </c>
      <c r="B559" s="29" t="s">
        <v>874</v>
      </c>
      <c r="C559" s="2" t="s">
        <v>141</v>
      </c>
      <c r="D559" s="3" t="s">
        <v>258</v>
      </c>
      <c r="E559" s="130"/>
      <c r="F559" s="130"/>
      <c r="G559" s="130">
        <v>-11.2</v>
      </c>
      <c r="H559" s="5">
        <v>4269</v>
      </c>
    </row>
    <row r="560" spans="1:8" s="5" customFormat="1" x14ac:dyDescent="0.25">
      <c r="A560" s="1" t="s">
        <v>875</v>
      </c>
      <c r="B560" s="29" t="s">
        <v>874</v>
      </c>
      <c r="C560" s="2" t="s">
        <v>141</v>
      </c>
      <c r="D560" s="3" t="s">
        <v>258</v>
      </c>
      <c r="E560" s="130"/>
      <c r="F560" s="130"/>
      <c r="G560" s="130">
        <v>-750</v>
      </c>
      <c r="H560" s="5">
        <v>4269</v>
      </c>
    </row>
    <row r="561" spans="1:8" s="5" customFormat="1" x14ac:dyDescent="0.25">
      <c r="A561" s="1" t="s">
        <v>876</v>
      </c>
      <c r="B561" s="29" t="s">
        <v>877</v>
      </c>
      <c r="C561" s="2" t="s">
        <v>141</v>
      </c>
      <c r="D561" s="3" t="s">
        <v>258</v>
      </c>
      <c r="E561" s="130"/>
      <c r="F561" s="130"/>
      <c r="G561" s="130">
        <v>-8100</v>
      </c>
      <c r="H561" s="5">
        <v>4269</v>
      </c>
    </row>
    <row r="562" spans="1:8" s="5" customFormat="1" x14ac:dyDescent="0.25">
      <c r="A562" s="1" t="s">
        <v>878</v>
      </c>
      <c r="B562" s="29" t="s">
        <v>877</v>
      </c>
      <c r="C562" s="2" t="s">
        <v>141</v>
      </c>
      <c r="D562" s="3" t="s">
        <v>258</v>
      </c>
      <c r="E562" s="130"/>
      <c r="F562" s="130"/>
      <c r="G562" s="130">
        <v>-131.5</v>
      </c>
      <c r="H562" s="5">
        <v>4269</v>
      </c>
    </row>
    <row r="563" spans="1:8" s="5" customFormat="1" x14ac:dyDescent="0.25">
      <c r="A563" s="1" t="s">
        <v>879</v>
      </c>
      <c r="B563" s="28" t="s">
        <v>877</v>
      </c>
      <c r="C563" s="2" t="s">
        <v>141</v>
      </c>
      <c r="D563" s="3" t="s">
        <v>258</v>
      </c>
      <c r="E563" s="130"/>
      <c r="F563" s="130"/>
      <c r="G563" s="130">
        <v>-224</v>
      </c>
      <c r="H563" s="5">
        <v>4269</v>
      </c>
    </row>
    <row r="564" spans="1:8" s="5" customFormat="1" x14ac:dyDescent="0.25">
      <c r="A564" s="1" t="s">
        <v>880</v>
      </c>
      <c r="B564" s="28" t="s">
        <v>881</v>
      </c>
      <c r="C564" s="2" t="s">
        <v>141</v>
      </c>
      <c r="D564" s="3" t="s">
        <v>258</v>
      </c>
      <c r="E564" s="130"/>
      <c r="F564" s="130"/>
      <c r="G564" s="130">
        <v>-7079.4</v>
      </c>
      <c r="H564" s="5">
        <v>4269</v>
      </c>
    </row>
    <row r="565" spans="1:8" s="5" customFormat="1" x14ac:dyDescent="0.25">
      <c r="A565" s="1" t="s">
        <v>882</v>
      </c>
      <c r="B565" s="28" t="s">
        <v>883</v>
      </c>
      <c r="C565" s="2" t="s">
        <v>141</v>
      </c>
      <c r="D565" s="3" t="s">
        <v>258</v>
      </c>
      <c r="E565" s="130"/>
      <c r="F565" s="130"/>
      <c r="G565" s="130">
        <v>-400</v>
      </c>
      <c r="H565" s="5">
        <v>4269</v>
      </c>
    </row>
    <row r="566" spans="1:8" s="5" customFormat="1" x14ac:dyDescent="0.25">
      <c r="A566" s="1" t="s">
        <v>884</v>
      </c>
      <c r="B566" s="28" t="s">
        <v>885</v>
      </c>
      <c r="C566" s="2" t="s">
        <v>141</v>
      </c>
      <c r="D566" s="3" t="s">
        <v>258</v>
      </c>
      <c r="E566" s="130"/>
      <c r="F566" s="130"/>
      <c r="G566" s="130">
        <v>-401</v>
      </c>
      <c r="H566" s="5">
        <v>4269</v>
      </c>
    </row>
    <row r="567" spans="1:8" s="5" customFormat="1" ht="33" x14ac:dyDescent="0.25">
      <c r="A567" s="1" t="s">
        <v>886</v>
      </c>
      <c r="B567" s="28" t="s">
        <v>887</v>
      </c>
      <c r="C567" s="2" t="s">
        <v>141</v>
      </c>
      <c r="D567" s="3" t="s">
        <v>258</v>
      </c>
      <c r="E567" s="130"/>
      <c r="F567" s="130"/>
      <c r="G567" s="130">
        <v>-1825</v>
      </c>
      <c r="H567" s="5">
        <v>4269</v>
      </c>
    </row>
    <row r="568" spans="1:8" s="5" customFormat="1" x14ac:dyDescent="0.25">
      <c r="A568" s="1" t="s">
        <v>888</v>
      </c>
      <c r="B568" s="28" t="s">
        <v>889</v>
      </c>
      <c r="C568" s="2" t="s">
        <v>141</v>
      </c>
      <c r="D568" s="3" t="s">
        <v>258</v>
      </c>
      <c r="E568" s="130">
        <v>-2400</v>
      </c>
      <c r="F568" s="130">
        <v>-220</v>
      </c>
      <c r="G568" s="130">
        <v>-528</v>
      </c>
      <c r="H568" s="5">
        <v>4269</v>
      </c>
    </row>
    <row r="569" spans="1:8" s="5" customFormat="1" x14ac:dyDescent="0.25">
      <c r="A569" s="1" t="s">
        <v>890</v>
      </c>
      <c r="B569" s="28" t="s">
        <v>889</v>
      </c>
      <c r="C569" s="2" t="s">
        <v>141</v>
      </c>
      <c r="D569" s="3" t="s">
        <v>258</v>
      </c>
      <c r="E569" s="130"/>
      <c r="F569" s="130"/>
      <c r="G569" s="130">
        <v>-2430</v>
      </c>
      <c r="H569" s="5">
        <v>4269</v>
      </c>
    </row>
    <row r="570" spans="1:8" s="5" customFormat="1" x14ac:dyDescent="0.25">
      <c r="A570" s="1" t="s">
        <v>891</v>
      </c>
      <c r="B570" s="28" t="s">
        <v>892</v>
      </c>
      <c r="C570" s="2" t="s">
        <v>141</v>
      </c>
      <c r="D570" s="3" t="s">
        <v>144</v>
      </c>
      <c r="E570" s="130"/>
      <c r="F570" s="130"/>
      <c r="G570" s="130">
        <v>-1320</v>
      </c>
      <c r="H570" s="5">
        <v>4269</v>
      </c>
    </row>
    <row r="571" spans="1:8" s="5" customFormat="1" x14ac:dyDescent="0.25">
      <c r="A571" s="1" t="s">
        <v>893</v>
      </c>
      <c r="B571" s="28" t="s">
        <v>894</v>
      </c>
      <c r="C571" s="2" t="s">
        <v>141</v>
      </c>
      <c r="D571" s="3" t="s">
        <v>717</v>
      </c>
      <c r="E571" s="130">
        <v>-2200</v>
      </c>
      <c r="F571" s="130">
        <v>-2000</v>
      </c>
      <c r="G571" s="130">
        <v>-4400</v>
      </c>
      <c r="H571" s="5">
        <v>4269</v>
      </c>
    </row>
    <row r="572" spans="1:8" s="5" customFormat="1" x14ac:dyDescent="0.25">
      <c r="A572" s="1" t="s">
        <v>895</v>
      </c>
      <c r="B572" s="28" t="s">
        <v>896</v>
      </c>
      <c r="C572" s="2" t="s">
        <v>141</v>
      </c>
      <c r="D572" s="3" t="s">
        <v>717</v>
      </c>
      <c r="E572" s="130"/>
      <c r="F572" s="130"/>
      <c r="G572" s="130">
        <v>-92.4</v>
      </c>
      <c r="H572" s="5">
        <v>4269</v>
      </c>
    </row>
    <row r="573" spans="1:8" s="5" customFormat="1" x14ac:dyDescent="0.25">
      <c r="A573" s="1" t="s">
        <v>897</v>
      </c>
      <c r="B573" s="28" t="s">
        <v>896</v>
      </c>
      <c r="C573" s="2" t="s">
        <v>141</v>
      </c>
      <c r="D573" s="3" t="s">
        <v>717</v>
      </c>
      <c r="E573" s="130">
        <v>-9000</v>
      </c>
      <c r="F573" s="130">
        <v>-450</v>
      </c>
      <c r="G573" s="130">
        <v>-4050</v>
      </c>
      <c r="H573" s="5">
        <v>4269</v>
      </c>
    </row>
    <row r="574" spans="1:8" s="5" customFormat="1" ht="33" x14ac:dyDescent="0.25">
      <c r="A574" s="1" t="s">
        <v>898</v>
      </c>
      <c r="B574" s="28" t="s">
        <v>899</v>
      </c>
      <c r="C574" s="2" t="s">
        <v>141</v>
      </c>
      <c r="D574" s="3" t="s">
        <v>717</v>
      </c>
      <c r="E574" s="130"/>
      <c r="F574" s="130"/>
      <c r="G574" s="130">
        <v>-1012</v>
      </c>
      <c r="H574" s="5">
        <v>4269</v>
      </c>
    </row>
    <row r="575" spans="1:8" s="5" customFormat="1" ht="33" x14ac:dyDescent="0.25">
      <c r="A575" s="1" t="s">
        <v>900</v>
      </c>
      <c r="B575" s="28" t="s">
        <v>901</v>
      </c>
      <c r="C575" s="2" t="s">
        <v>141</v>
      </c>
      <c r="D575" s="3" t="s">
        <v>717</v>
      </c>
      <c r="E575" s="130"/>
      <c r="F575" s="130"/>
      <c r="G575" s="130">
        <v>-1369.6</v>
      </c>
      <c r="H575" s="5">
        <v>4269</v>
      </c>
    </row>
    <row r="576" spans="1:8" s="5" customFormat="1" x14ac:dyDescent="0.25">
      <c r="A576" s="1" t="s">
        <v>902</v>
      </c>
      <c r="B576" s="28" t="s">
        <v>903</v>
      </c>
      <c r="C576" s="2" t="s">
        <v>141</v>
      </c>
      <c r="D576" s="3" t="s">
        <v>717</v>
      </c>
      <c r="E576" s="130"/>
      <c r="F576" s="130"/>
      <c r="G576" s="130">
        <v>-405.2</v>
      </c>
      <c r="H576" s="5">
        <v>4269</v>
      </c>
    </row>
    <row r="577" spans="1:8" s="5" customFormat="1" x14ac:dyDescent="0.25">
      <c r="A577" s="1" t="s">
        <v>904</v>
      </c>
      <c r="B577" s="28" t="s">
        <v>905</v>
      </c>
      <c r="C577" s="2" t="s">
        <v>141</v>
      </c>
      <c r="D577" s="3" t="s">
        <v>717</v>
      </c>
      <c r="E577" s="130"/>
      <c r="F577" s="130"/>
      <c r="G577" s="130">
        <v>-132</v>
      </c>
      <c r="H577" s="5">
        <v>4269</v>
      </c>
    </row>
    <row r="578" spans="1:8" s="5" customFormat="1" x14ac:dyDescent="0.25">
      <c r="A578" s="1" t="s">
        <v>906</v>
      </c>
      <c r="B578" s="28" t="s">
        <v>907</v>
      </c>
      <c r="C578" s="2" t="s">
        <v>141</v>
      </c>
      <c r="D578" s="3" t="s">
        <v>144</v>
      </c>
      <c r="E578" s="130"/>
      <c r="F578" s="130"/>
      <c r="G578" s="130">
        <v>-770</v>
      </c>
      <c r="H578" s="5">
        <v>4269</v>
      </c>
    </row>
    <row r="579" spans="1:8" s="5" customFormat="1" x14ac:dyDescent="0.25">
      <c r="A579" s="1" t="s">
        <v>908</v>
      </c>
      <c r="B579" s="28" t="s">
        <v>907</v>
      </c>
      <c r="C579" s="2" t="s">
        <v>141</v>
      </c>
      <c r="D579" s="3" t="s">
        <v>144</v>
      </c>
      <c r="E579" s="130"/>
      <c r="F579" s="130"/>
      <c r="G579" s="130">
        <v>-2880</v>
      </c>
      <c r="H579" s="5">
        <v>4269</v>
      </c>
    </row>
    <row r="580" spans="1:8" s="5" customFormat="1" x14ac:dyDescent="0.25">
      <c r="A580" s="1" t="s">
        <v>909</v>
      </c>
      <c r="B580" s="28" t="s">
        <v>910</v>
      </c>
      <c r="C580" s="2" t="s">
        <v>141</v>
      </c>
      <c r="D580" s="3" t="s">
        <v>500</v>
      </c>
      <c r="E580" s="130"/>
      <c r="F580" s="130"/>
      <c r="G580" s="130">
        <v>-0.20002</v>
      </c>
      <c r="H580" s="5">
        <v>4269</v>
      </c>
    </row>
    <row r="581" spans="1:8" s="5" customFormat="1" x14ac:dyDescent="0.25">
      <c r="A581" s="1" t="s">
        <v>911</v>
      </c>
      <c r="B581" s="28" t="s">
        <v>912</v>
      </c>
      <c r="C581" s="2" t="s">
        <v>141</v>
      </c>
      <c r="D581" s="3" t="s">
        <v>144</v>
      </c>
      <c r="E581" s="130"/>
      <c r="F581" s="130"/>
      <c r="G581" s="130">
        <v>-2.6</v>
      </c>
      <c r="H581" s="5">
        <v>4269</v>
      </c>
    </row>
    <row r="582" spans="1:8" s="5" customFormat="1" ht="33" x14ac:dyDescent="0.25">
      <c r="A582" s="1" t="s">
        <v>913</v>
      </c>
      <c r="B582" s="28" t="s">
        <v>914</v>
      </c>
      <c r="C582" s="2" t="s">
        <v>141</v>
      </c>
      <c r="D582" s="3" t="s">
        <v>144</v>
      </c>
      <c r="E582" s="130"/>
      <c r="F582" s="130"/>
      <c r="G582" s="130">
        <v>-319.61862000000002</v>
      </c>
      <c r="H582" s="5">
        <v>4269</v>
      </c>
    </row>
    <row r="583" spans="1:8" s="5" customFormat="1" x14ac:dyDescent="0.25">
      <c r="A583" s="1" t="s">
        <v>915</v>
      </c>
      <c r="B583" s="28" t="s">
        <v>916</v>
      </c>
      <c r="C583" s="2" t="s">
        <v>141</v>
      </c>
      <c r="D583" s="3" t="s">
        <v>717</v>
      </c>
      <c r="E583" s="130"/>
      <c r="F583" s="130"/>
      <c r="G583" s="130">
        <v>-14.5</v>
      </c>
      <c r="H583" s="5">
        <v>4269</v>
      </c>
    </row>
    <row r="584" spans="1:8" s="5" customFormat="1" x14ac:dyDescent="0.25">
      <c r="A584" s="1" t="s">
        <v>917</v>
      </c>
      <c r="B584" s="28" t="s">
        <v>916</v>
      </c>
      <c r="C584" s="2" t="s">
        <v>141</v>
      </c>
      <c r="D584" s="3" t="s">
        <v>717</v>
      </c>
      <c r="E584" s="130"/>
      <c r="F584" s="130"/>
      <c r="G584" s="130">
        <v>-1254</v>
      </c>
      <c r="H584" s="5">
        <v>4269</v>
      </c>
    </row>
    <row r="585" spans="1:8" s="5" customFormat="1" x14ac:dyDescent="0.25">
      <c r="A585" s="1" t="s">
        <v>918</v>
      </c>
      <c r="B585" s="28" t="s">
        <v>916</v>
      </c>
      <c r="C585" s="2" t="s">
        <v>141</v>
      </c>
      <c r="D585" s="3" t="s">
        <v>717</v>
      </c>
      <c r="E585" s="130"/>
      <c r="F585" s="130"/>
      <c r="G585" s="130">
        <v>-1260</v>
      </c>
      <c r="H585" s="5">
        <v>4269</v>
      </c>
    </row>
    <row r="586" spans="1:8" s="5" customFormat="1" x14ac:dyDescent="0.25">
      <c r="A586" s="1" t="s">
        <v>919</v>
      </c>
      <c r="B586" s="28" t="s">
        <v>916</v>
      </c>
      <c r="C586" s="2" t="s">
        <v>141</v>
      </c>
      <c r="D586" s="3" t="s">
        <v>717</v>
      </c>
      <c r="E586" s="130"/>
      <c r="F586" s="130"/>
      <c r="G586" s="130">
        <v>-1171.5</v>
      </c>
      <c r="H586" s="5">
        <v>4269</v>
      </c>
    </row>
    <row r="587" spans="1:8" s="5" customFormat="1" x14ac:dyDescent="0.25">
      <c r="A587" s="1" t="s">
        <v>920</v>
      </c>
      <c r="B587" s="29" t="s">
        <v>921</v>
      </c>
      <c r="C587" s="2" t="s">
        <v>141</v>
      </c>
      <c r="D587" s="3" t="s">
        <v>717</v>
      </c>
      <c r="E587" s="130"/>
      <c r="F587" s="130"/>
      <c r="G587" s="130">
        <v>-7304</v>
      </c>
      <c r="H587" s="5">
        <v>4269</v>
      </c>
    </row>
    <row r="588" spans="1:8" s="5" customFormat="1" x14ac:dyDescent="0.25">
      <c r="A588" s="1" t="s">
        <v>922</v>
      </c>
      <c r="B588" s="29" t="s">
        <v>921</v>
      </c>
      <c r="C588" s="2" t="s">
        <v>141</v>
      </c>
      <c r="D588" s="3" t="s">
        <v>717</v>
      </c>
      <c r="E588" s="130"/>
      <c r="F588" s="130"/>
      <c r="G588" s="130">
        <v>-7150</v>
      </c>
      <c r="H588" s="5">
        <v>4269</v>
      </c>
    </row>
    <row r="589" spans="1:8" s="5" customFormat="1" x14ac:dyDescent="0.25">
      <c r="A589" s="1" t="s">
        <v>923</v>
      </c>
      <c r="B589" s="29" t="s">
        <v>921</v>
      </c>
      <c r="C589" s="2" t="s">
        <v>141</v>
      </c>
      <c r="D589" s="3" t="s">
        <v>717</v>
      </c>
      <c r="E589" s="130"/>
      <c r="F589" s="130"/>
      <c r="G589" s="130">
        <v>-17445</v>
      </c>
      <c r="H589" s="5">
        <v>4269</v>
      </c>
    </row>
    <row r="590" spans="1:8" s="5" customFormat="1" x14ac:dyDescent="0.25">
      <c r="A590" s="1" t="s">
        <v>924</v>
      </c>
      <c r="B590" s="29" t="s">
        <v>925</v>
      </c>
      <c r="C590" s="2" t="s">
        <v>141</v>
      </c>
      <c r="D590" s="3" t="s">
        <v>720</v>
      </c>
      <c r="E590" s="130"/>
      <c r="F590" s="130"/>
      <c r="G590" s="130">
        <v>-6510</v>
      </c>
      <c r="H590" s="5">
        <v>4269</v>
      </c>
    </row>
    <row r="591" spans="1:8" s="5" customFormat="1" x14ac:dyDescent="0.25">
      <c r="A591" s="1" t="s">
        <v>926</v>
      </c>
      <c r="B591" s="29" t="s">
        <v>925</v>
      </c>
      <c r="C591" s="2" t="s">
        <v>141</v>
      </c>
      <c r="D591" s="3" t="s">
        <v>720</v>
      </c>
      <c r="E591" s="130"/>
      <c r="F591" s="130"/>
      <c r="G591" s="130">
        <v>-3250</v>
      </c>
      <c r="H591" s="5">
        <v>4269</v>
      </c>
    </row>
    <row r="592" spans="1:8" s="5" customFormat="1" x14ac:dyDescent="0.25">
      <c r="A592" s="1" t="s">
        <v>927</v>
      </c>
      <c r="B592" s="29" t="s">
        <v>925</v>
      </c>
      <c r="C592" s="2" t="s">
        <v>141</v>
      </c>
      <c r="D592" s="3" t="s">
        <v>720</v>
      </c>
      <c r="E592" s="130"/>
      <c r="F592" s="130"/>
      <c r="G592" s="130">
        <v>-8220</v>
      </c>
      <c r="H592" s="5">
        <v>4269</v>
      </c>
    </row>
    <row r="593" spans="1:8" s="5" customFormat="1" x14ac:dyDescent="0.25">
      <c r="A593" s="1" t="s">
        <v>928</v>
      </c>
      <c r="B593" s="29" t="s">
        <v>929</v>
      </c>
      <c r="C593" s="2" t="s">
        <v>141</v>
      </c>
      <c r="D593" s="3" t="s">
        <v>409</v>
      </c>
      <c r="E593" s="130"/>
      <c r="F593" s="130"/>
      <c r="G593" s="130">
        <v>-571.28399999999999</v>
      </c>
      <c r="H593" s="5">
        <v>4269</v>
      </c>
    </row>
    <row r="594" spans="1:8" s="5" customFormat="1" x14ac:dyDescent="0.25">
      <c r="A594" s="1" t="s">
        <v>930</v>
      </c>
      <c r="B594" s="29" t="s">
        <v>929</v>
      </c>
      <c r="C594" s="2" t="s">
        <v>141</v>
      </c>
      <c r="D594" s="3" t="s">
        <v>409</v>
      </c>
      <c r="E594" s="130"/>
      <c r="F594" s="130"/>
      <c r="G594" s="130">
        <v>-150.05000000000001</v>
      </c>
      <c r="H594" s="5">
        <v>4269</v>
      </c>
    </row>
    <row r="595" spans="1:8" s="5" customFormat="1" x14ac:dyDescent="0.25">
      <c r="A595" s="1" t="s">
        <v>931</v>
      </c>
      <c r="B595" s="29" t="s">
        <v>929</v>
      </c>
      <c r="C595" s="2" t="s">
        <v>141</v>
      </c>
      <c r="D595" s="3" t="s">
        <v>409</v>
      </c>
      <c r="E595" s="130"/>
      <c r="F595" s="130"/>
      <c r="G595" s="130">
        <v>-4374.03</v>
      </c>
      <c r="H595" s="5">
        <v>4269</v>
      </c>
    </row>
    <row r="596" spans="1:8" s="5" customFormat="1" x14ac:dyDescent="0.25">
      <c r="A596" s="1" t="s">
        <v>932</v>
      </c>
      <c r="B596" s="29" t="s">
        <v>929</v>
      </c>
      <c r="C596" s="2" t="s">
        <v>141</v>
      </c>
      <c r="D596" s="3" t="s">
        <v>409</v>
      </c>
      <c r="E596" s="130"/>
      <c r="F596" s="130"/>
      <c r="G596" s="130">
        <v>-372.40219999999999</v>
      </c>
      <c r="H596" s="5">
        <v>4269</v>
      </c>
    </row>
    <row r="597" spans="1:8" s="5" customFormat="1" x14ac:dyDescent="0.25">
      <c r="A597" s="1" t="s">
        <v>933</v>
      </c>
      <c r="B597" s="29" t="s">
        <v>929</v>
      </c>
      <c r="C597" s="2" t="s">
        <v>141</v>
      </c>
      <c r="D597" s="3" t="s">
        <v>409</v>
      </c>
      <c r="E597" s="130"/>
      <c r="F597" s="130"/>
      <c r="G597" s="130">
        <v>-384.12</v>
      </c>
      <c r="H597" s="5">
        <v>4269</v>
      </c>
    </row>
    <row r="598" spans="1:8" s="5" customFormat="1" x14ac:dyDescent="0.25">
      <c r="A598" s="1" t="s">
        <v>934</v>
      </c>
      <c r="B598" s="29" t="s">
        <v>929</v>
      </c>
      <c r="C598" s="2" t="s">
        <v>141</v>
      </c>
      <c r="D598" s="3" t="s">
        <v>409</v>
      </c>
      <c r="E598" s="130"/>
      <c r="F598" s="130"/>
      <c r="G598" s="130">
        <v>-152.5</v>
      </c>
      <c r="H598" s="5">
        <v>4269</v>
      </c>
    </row>
    <row r="599" spans="1:8" s="5" customFormat="1" x14ac:dyDescent="0.25">
      <c r="A599" s="1" t="s">
        <v>935</v>
      </c>
      <c r="B599" s="28" t="s">
        <v>929</v>
      </c>
      <c r="C599" s="2" t="s">
        <v>141</v>
      </c>
      <c r="D599" s="3" t="s">
        <v>409</v>
      </c>
      <c r="E599" s="130"/>
      <c r="F599" s="130"/>
      <c r="G599" s="130">
        <v>-585</v>
      </c>
      <c r="H599" s="5">
        <v>4269</v>
      </c>
    </row>
    <row r="600" spans="1:8" s="5" customFormat="1" x14ac:dyDescent="0.25">
      <c r="A600" s="1" t="s">
        <v>936</v>
      </c>
      <c r="B600" s="28" t="s">
        <v>929</v>
      </c>
      <c r="C600" s="2" t="s">
        <v>141</v>
      </c>
      <c r="D600" s="3" t="s">
        <v>409</v>
      </c>
      <c r="E600" s="130"/>
      <c r="F600" s="130"/>
      <c r="G600" s="130">
        <v>-572.5</v>
      </c>
      <c r="H600" s="5">
        <v>4269</v>
      </c>
    </row>
    <row r="601" spans="1:8" s="5" customFormat="1" x14ac:dyDescent="0.25">
      <c r="A601" s="1" t="s">
        <v>937</v>
      </c>
      <c r="B601" s="28" t="s">
        <v>929</v>
      </c>
      <c r="C601" s="2" t="s">
        <v>141</v>
      </c>
      <c r="D601" s="3" t="s">
        <v>409</v>
      </c>
      <c r="E601" s="130"/>
      <c r="F601" s="130"/>
      <c r="G601" s="130">
        <v>-3587.5</v>
      </c>
      <c r="H601" s="5">
        <v>4269</v>
      </c>
    </row>
    <row r="602" spans="1:8" s="5" customFormat="1" x14ac:dyDescent="0.25">
      <c r="A602" s="1" t="s">
        <v>938</v>
      </c>
      <c r="B602" s="28" t="s">
        <v>929</v>
      </c>
      <c r="C602" s="2" t="s">
        <v>141</v>
      </c>
      <c r="D602" s="3" t="s">
        <v>409</v>
      </c>
      <c r="E602" s="130"/>
      <c r="F602" s="130"/>
      <c r="G602" s="130">
        <v>-2980</v>
      </c>
      <c r="H602" s="5">
        <v>4269</v>
      </c>
    </row>
    <row r="603" spans="1:8" s="5" customFormat="1" x14ac:dyDescent="0.25">
      <c r="A603" s="1" t="s">
        <v>939</v>
      </c>
      <c r="B603" s="28" t="s">
        <v>929</v>
      </c>
      <c r="C603" s="2" t="s">
        <v>141</v>
      </c>
      <c r="D603" s="3" t="s">
        <v>409</v>
      </c>
      <c r="E603" s="130"/>
      <c r="F603" s="130"/>
      <c r="G603" s="130">
        <v>-855</v>
      </c>
      <c r="H603" s="5">
        <v>4269</v>
      </c>
    </row>
    <row r="604" spans="1:8" s="5" customFormat="1" x14ac:dyDescent="0.25">
      <c r="A604" s="1" t="s">
        <v>940</v>
      </c>
      <c r="B604" s="28" t="s">
        <v>929</v>
      </c>
      <c r="C604" s="2" t="s">
        <v>141</v>
      </c>
      <c r="D604" s="3" t="s">
        <v>409</v>
      </c>
      <c r="E604" s="130"/>
      <c r="F604" s="130"/>
      <c r="G604" s="130">
        <v>-1220</v>
      </c>
      <c r="H604" s="5">
        <v>4269</v>
      </c>
    </row>
    <row r="605" spans="1:8" s="5" customFormat="1" x14ac:dyDescent="0.25">
      <c r="A605" s="1" t="s">
        <v>941</v>
      </c>
      <c r="B605" s="28" t="s">
        <v>929</v>
      </c>
      <c r="C605" s="2" t="s">
        <v>141</v>
      </c>
      <c r="D605" s="3" t="s">
        <v>409</v>
      </c>
      <c r="E605" s="130"/>
      <c r="F605" s="130"/>
      <c r="G605" s="130">
        <v>-3990</v>
      </c>
      <c r="H605" s="5">
        <v>4269</v>
      </c>
    </row>
    <row r="606" spans="1:8" s="5" customFormat="1" x14ac:dyDescent="0.25">
      <c r="A606" s="1" t="s">
        <v>942</v>
      </c>
      <c r="B606" s="28" t="s">
        <v>929</v>
      </c>
      <c r="C606" s="2" t="s">
        <v>141</v>
      </c>
      <c r="D606" s="3" t="s">
        <v>409</v>
      </c>
      <c r="E606" s="130"/>
      <c r="F606" s="130"/>
      <c r="G606" s="130">
        <v>-730</v>
      </c>
      <c r="H606" s="5">
        <v>4269</v>
      </c>
    </row>
    <row r="607" spans="1:8" s="5" customFormat="1" x14ac:dyDescent="0.25">
      <c r="A607" s="1" t="s">
        <v>943</v>
      </c>
      <c r="B607" s="28" t="s">
        <v>929</v>
      </c>
      <c r="C607" s="2" t="s">
        <v>141</v>
      </c>
      <c r="D607" s="3" t="s">
        <v>409</v>
      </c>
      <c r="E607" s="130"/>
      <c r="F607" s="130"/>
      <c r="G607" s="130">
        <v>-1400</v>
      </c>
      <c r="H607" s="5">
        <v>4269</v>
      </c>
    </row>
    <row r="608" spans="1:8" s="5" customFormat="1" x14ac:dyDescent="0.25">
      <c r="A608" s="1" t="s">
        <v>944</v>
      </c>
      <c r="B608" s="28" t="s">
        <v>929</v>
      </c>
      <c r="C608" s="2" t="s">
        <v>141</v>
      </c>
      <c r="D608" s="3" t="s">
        <v>409</v>
      </c>
      <c r="E608" s="130"/>
      <c r="F608" s="130"/>
      <c r="G608" s="130">
        <v>-3960</v>
      </c>
      <c r="H608" s="5">
        <v>4269</v>
      </c>
    </row>
    <row r="609" spans="1:8" s="5" customFormat="1" x14ac:dyDescent="0.25">
      <c r="A609" s="1" t="s">
        <v>945</v>
      </c>
      <c r="B609" s="28" t="s">
        <v>929</v>
      </c>
      <c r="C609" s="2" t="s">
        <v>141</v>
      </c>
      <c r="D609" s="3" t="s">
        <v>409</v>
      </c>
      <c r="E609" s="130"/>
      <c r="F609" s="130"/>
      <c r="G609" s="130">
        <v>-6360</v>
      </c>
      <c r="H609" s="5">
        <v>4269</v>
      </c>
    </row>
    <row r="610" spans="1:8" s="5" customFormat="1" x14ac:dyDescent="0.25">
      <c r="A610" s="1" t="s">
        <v>946</v>
      </c>
      <c r="B610" s="28" t="s">
        <v>929</v>
      </c>
      <c r="C610" s="2" t="s">
        <v>141</v>
      </c>
      <c r="D610" s="3" t="s">
        <v>409</v>
      </c>
      <c r="E610" s="130"/>
      <c r="F610" s="130"/>
      <c r="G610" s="130">
        <v>-640</v>
      </c>
      <c r="H610" s="5">
        <v>4269</v>
      </c>
    </row>
    <row r="611" spans="1:8" s="5" customFormat="1" x14ac:dyDescent="0.25">
      <c r="A611" s="1" t="s">
        <v>947</v>
      </c>
      <c r="B611" s="28" t="s">
        <v>929</v>
      </c>
      <c r="C611" s="2" t="s">
        <v>141</v>
      </c>
      <c r="D611" s="3" t="s">
        <v>409</v>
      </c>
      <c r="E611" s="130"/>
      <c r="F611" s="130"/>
      <c r="G611" s="130">
        <v>-214.5</v>
      </c>
      <c r="H611" s="5">
        <v>4269</v>
      </c>
    </row>
    <row r="612" spans="1:8" s="5" customFormat="1" x14ac:dyDescent="0.25">
      <c r="A612" s="1" t="s">
        <v>948</v>
      </c>
      <c r="B612" s="28" t="s">
        <v>929</v>
      </c>
      <c r="C612" s="2" t="s">
        <v>141</v>
      </c>
      <c r="D612" s="3" t="s">
        <v>409</v>
      </c>
      <c r="E612" s="130"/>
      <c r="F612" s="130"/>
      <c r="G612" s="130">
        <v>-299.2</v>
      </c>
      <c r="H612" s="5">
        <v>4269</v>
      </c>
    </row>
    <row r="613" spans="1:8" s="5" customFormat="1" x14ac:dyDescent="0.25">
      <c r="A613" s="1" t="s">
        <v>949</v>
      </c>
      <c r="B613" s="28" t="s">
        <v>929</v>
      </c>
      <c r="C613" s="2" t="s">
        <v>141</v>
      </c>
      <c r="D613" s="3" t="s">
        <v>409</v>
      </c>
      <c r="E613" s="130"/>
      <c r="F613" s="130"/>
      <c r="G613" s="130">
        <v>-415.8</v>
      </c>
      <c r="H613" s="5">
        <v>4269</v>
      </c>
    </row>
    <row r="614" spans="1:8" s="5" customFormat="1" x14ac:dyDescent="0.25">
      <c r="A614" s="1" t="s">
        <v>950</v>
      </c>
      <c r="B614" s="28" t="s">
        <v>929</v>
      </c>
      <c r="C614" s="2" t="s">
        <v>141</v>
      </c>
      <c r="D614" s="3" t="s">
        <v>409</v>
      </c>
      <c r="E614" s="130"/>
      <c r="F614" s="130"/>
      <c r="G614" s="130">
        <v>-1710.09</v>
      </c>
      <c r="H614" s="5">
        <v>4269</v>
      </c>
    </row>
    <row r="615" spans="1:8" s="5" customFormat="1" x14ac:dyDescent="0.25">
      <c r="A615" s="1" t="s">
        <v>951</v>
      </c>
      <c r="B615" s="28" t="s">
        <v>929</v>
      </c>
      <c r="C615" s="2" t="s">
        <v>141</v>
      </c>
      <c r="D615" s="3" t="s">
        <v>409</v>
      </c>
      <c r="E615" s="130"/>
      <c r="F615" s="130"/>
      <c r="G615" s="130">
        <v>-80.010000000000005</v>
      </c>
      <c r="H615" s="5">
        <v>4269</v>
      </c>
    </row>
    <row r="616" spans="1:8" s="5" customFormat="1" ht="33" x14ac:dyDescent="0.25">
      <c r="A616" s="1" t="s">
        <v>952</v>
      </c>
      <c r="B616" s="28" t="s">
        <v>953</v>
      </c>
      <c r="C616" s="2" t="s">
        <v>141</v>
      </c>
      <c r="D616" s="3" t="s">
        <v>409</v>
      </c>
      <c r="E616" s="130">
        <v>-500</v>
      </c>
      <c r="F616" s="130">
        <v>-120</v>
      </c>
      <c r="G616" s="130">
        <v>-60</v>
      </c>
      <c r="H616" s="5">
        <v>4269</v>
      </c>
    </row>
    <row r="617" spans="1:8" s="5" customFormat="1" ht="33" x14ac:dyDescent="0.25">
      <c r="A617" s="1" t="s">
        <v>954</v>
      </c>
      <c r="B617" s="28" t="s">
        <v>953</v>
      </c>
      <c r="C617" s="2" t="s">
        <v>141</v>
      </c>
      <c r="D617" s="3" t="s">
        <v>409</v>
      </c>
      <c r="E617" s="130"/>
      <c r="F617" s="130"/>
      <c r="G617" s="130">
        <v>-154.19999999999999</v>
      </c>
      <c r="H617" s="5">
        <v>4269</v>
      </c>
    </row>
    <row r="618" spans="1:8" s="5" customFormat="1" ht="33" x14ac:dyDescent="0.25">
      <c r="A618" s="1" t="s">
        <v>955</v>
      </c>
      <c r="B618" s="28" t="s">
        <v>953</v>
      </c>
      <c r="C618" s="2" t="s">
        <v>141</v>
      </c>
      <c r="D618" s="3" t="s">
        <v>409</v>
      </c>
      <c r="E618" s="130"/>
      <c r="F618" s="130"/>
      <c r="G618" s="130">
        <v>-237.9</v>
      </c>
      <c r="H618" s="5">
        <v>4269</v>
      </c>
    </row>
    <row r="619" spans="1:8" s="5" customFormat="1" ht="33" x14ac:dyDescent="0.25">
      <c r="A619" s="1" t="s">
        <v>956</v>
      </c>
      <c r="B619" s="28" t="s">
        <v>953</v>
      </c>
      <c r="C619" s="2" t="s">
        <v>141</v>
      </c>
      <c r="D619" s="3" t="s">
        <v>409</v>
      </c>
      <c r="E619" s="130"/>
      <c r="F619" s="130"/>
      <c r="G619" s="130">
        <v>-119.7</v>
      </c>
      <c r="H619" s="5">
        <v>4269</v>
      </c>
    </row>
    <row r="620" spans="1:8" s="5" customFormat="1" x14ac:dyDescent="0.25">
      <c r="A620" s="1" t="s">
        <v>957</v>
      </c>
      <c r="B620" s="28" t="s">
        <v>958</v>
      </c>
      <c r="C620" s="2" t="s">
        <v>141</v>
      </c>
      <c r="D620" s="3" t="s">
        <v>144</v>
      </c>
      <c r="E620" s="130">
        <v>-5000</v>
      </c>
      <c r="F620" s="130">
        <v>-50</v>
      </c>
      <c r="G620" s="130">
        <v>-250</v>
      </c>
      <c r="H620" s="5">
        <v>4269</v>
      </c>
    </row>
    <row r="621" spans="1:8" s="5" customFormat="1" x14ac:dyDescent="0.25">
      <c r="A621" s="1" t="s">
        <v>959</v>
      </c>
      <c r="B621" s="28" t="s">
        <v>958</v>
      </c>
      <c r="C621" s="2" t="s">
        <v>141</v>
      </c>
      <c r="D621" s="3" t="s">
        <v>144</v>
      </c>
      <c r="E621" s="130">
        <v>-13000</v>
      </c>
      <c r="F621" s="130">
        <v>-50</v>
      </c>
      <c r="G621" s="130">
        <v>-650</v>
      </c>
      <c r="H621" s="5">
        <v>4269</v>
      </c>
    </row>
    <row r="622" spans="1:8" s="5" customFormat="1" ht="33" x14ac:dyDescent="0.25">
      <c r="A622" s="1" t="s">
        <v>960</v>
      </c>
      <c r="B622" s="28" t="s">
        <v>961</v>
      </c>
      <c r="C622" s="2" t="s">
        <v>141</v>
      </c>
      <c r="D622" s="3" t="s">
        <v>409</v>
      </c>
      <c r="E622" s="130"/>
      <c r="F622" s="130"/>
      <c r="G622" s="130">
        <v>-120.08</v>
      </c>
      <c r="H622" s="5">
        <v>4269</v>
      </c>
    </row>
    <row r="623" spans="1:8" s="5" customFormat="1" x14ac:dyDescent="0.25">
      <c r="A623" s="1" t="s">
        <v>962</v>
      </c>
      <c r="B623" s="28" t="s">
        <v>963</v>
      </c>
      <c r="C623" s="2" t="s">
        <v>141</v>
      </c>
      <c r="D623" s="3" t="s">
        <v>409</v>
      </c>
      <c r="E623" s="130">
        <v>-410</v>
      </c>
      <c r="F623" s="130">
        <v>-210</v>
      </c>
      <c r="G623" s="130">
        <v>-86.1</v>
      </c>
      <c r="H623" s="5">
        <v>4269</v>
      </c>
    </row>
    <row r="624" spans="1:8" s="5" customFormat="1" x14ac:dyDescent="0.25">
      <c r="A624" s="1" t="s">
        <v>964</v>
      </c>
      <c r="B624" s="29" t="s">
        <v>963</v>
      </c>
      <c r="C624" s="2" t="s">
        <v>141</v>
      </c>
      <c r="D624" s="3" t="s">
        <v>409</v>
      </c>
      <c r="E624" s="130">
        <v>-1040</v>
      </c>
      <c r="F624" s="130">
        <v>-100</v>
      </c>
      <c r="G624" s="130">
        <v>-104</v>
      </c>
      <c r="H624" s="5">
        <v>4269</v>
      </c>
    </row>
    <row r="625" spans="1:8" s="5" customFormat="1" x14ac:dyDescent="0.25">
      <c r="A625" s="1" t="s">
        <v>965</v>
      </c>
      <c r="B625" s="29" t="s">
        <v>963</v>
      </c>
      <c r="C625" s="2" t="s">
        <v>141</v>
      </c>
      <c r="D625" s="3" t="s">
        <v>409</v>
      </c>
      <c r="E625" s="130">
        <v>-1150</v>
      </c>
      <c r="F625" s="130">
        <v>-402</v>
      </c>
      <c r="G625" s="130">
        <v>-462.3</v>
      </c>
      <c r="H625" s="5">
        <v>4269</v>
      </c>
    </row>
    <row r="626" spans="1:8" s="5" customFormat="1" x14ac:dyDescent="0.25">
      <c r="A626" s="1" t="s">
        <v>966</v>
      </c>
      <c r="B626" s="29" t="s">
        <v>963</v>
      </c>
      <c r="C626" s="2" t="s">
        <v>141</v>
      </c>
      <c r="D626" s="3" t="s">
        <v>409</v>
      </c>
      <c r="E626" s="130">
        <v>-1995</v>
      </c>
      <c r="F626" s="130">
        <v>-300</v>
      </c>
      <c r="G626" s="130">
        <v>-598.5</v>
      </c>
      <c r="H626" s="5">
        <v>4269</v>
      </c>
    </row>
    <row r="627" spans="1:8" s="5" customFormat="1" ht="33" x14ac:dyDescent="0.25">
      <c r="A627" s="1" t="s">
        <v>967</v>
      </c>
      <c r="B627" s="29" t="s">
        <v>968</v>
      </c>
      <c r="C627" s="2" t="s">
        <v>141</v>
      </c>
      <c r="D627" s="3" t="s">
        <v>144</v>
      </c>
      <c r="E627" s="130"/>
      <c r="F627" s="130"/>
      <c r="G627" s="130">
        <v>-124.5</v>
      </c>
      <c r="H627" s="5">
        <v>4269</v>
      </c>
    </row>
    <row r="628" spans="1:8" s="5" customFormat="1" ht="33" x14ac:dyDescent="0.25">
      <c r="A628" s="1" t="s">
        <v>969</v>
      </c>
      <c r="B628" s="29" t="s">
        <v>968</v>
      </c>
      <c r="C628" s="2" t="s">
        <v>141</v>
      </c>
      <c r="D628" s="3" t="s">
        <v>144</v>
      </c>
      <c r="E628" s="130"/>
      <c r="F628" s="130"/>
      <c r="G628" s="130">
        <v>-70.004000000000005</v>
      </c>
      <c r="H628" s="5">
        <v>4269</v>
      </c>
    </row>
    <row r="629" spans="1:8" s="5" customFormat="1" ht="33" x14ac:dyDescent="0.25">
      <c r="A629" s="1" t="s">
        <v>970</v>
      </c>
      <c r="B629" s="28" t="s">
        <v>968</v>
      </c>
      <c r="C629" s="2" t="s">
        <v>141</v>
      </c>
      <c r="D629" s="3" t="s">
        <v>144</v>
      </c>
      <c r="E629" s="130"/>
      <c r="F629" s="130"/>
      <c r="G629" s="130">
        <v>-315.12</v>
      </c>
      <c r="H629" s="5">
        <v>4269</v>
      </c>
    </row>
    <row r="630" spans="1:8" s="5" customFormat="1" x14ac:dyDescent="0.25">
      <c r="A630" s="1" t="s">
        <v>971</v>
      </c>
      <c r="B630" s="28" t="s">
        <v>972</v>
      </c>
      <c r="C630" s="2" t="s">
        <v>141</v>
      </c>
      <c r="D630" s="3" t="s">
        <v>720</v>
      </c>
      <c r="E630" s="130">
        <v>-26460</v>
      </c>
      <c r="F630" s="130">
        <v>-30</v>
      </c>
      <c r="G630" s="130">
        <v>-793.8</v>
      </c>
      <c r="H630" s="5">
        <v>4269</v>
      </c>
    </row>
    <row r="631" spans="1:8" s="5" customFormat="1" x14ac:dyDescent="0.25">
      <c r="A631" s="1" t="s">
        <v>973</v>
      </c>
      <c r="B631" s="28" t="s">
        <v>972</v>
      </c>
      <c r="C631" s="2" t="s">
        <v>141</v>
      </c>
      <c r="D631" s="3" t="s">
        <v>720</v>
      </c>
      <c r="E631" s="130">
        <v>-32500</v>
      </c>
      <c r="F631" s="130">
        <v>-32</v>
      </c>
      <c r="G631" s="130">
        <v>-1040</v>
      </c>
      <c r="H631" s="5">
        <v>4269</v>
      </c>
    </row>
    <row r="632" spans="1:8" s="5" customFormat="1" x14ac:dyDescent="0.25">
      <c r="A632" s="1" t="s">
        <v>974</v>
      </c>
      <c r="B632" s="29" t="s">
        <v>975</v>
      </c>
      <c r="C632" s="2" t="s">
        <v>141</v>
      </c>
      <c r="D632" s="3" t="s">
        <v>258</v>
      </c>
      <c r="E632" s="130"/>
      <c r="F632" s="130"/>
      <c r="G632" s="130">
        <v>-227.5</v>
      </c>
      <c r="H632" s="5">
        <v>4269</v>
      </c>
    </row>
    <row r="633" spans="1:8" s="5" customFormat="1" x14ac:dyDescent="0.25">
      <c r="A633" s="1" t="s">
        <v>976</v>
      </c>
      <c r="B633" s="29" t="s">
        <v>977</v>
      </c>
      <c r="C633" s="2" t="s">
        <v>141</v>
      </c>
      <c r="D633" s="3" t="s">
        <v>717</v>
      </c>
      <c r="E633" s="130"/>
      <c r="F633" s="130"/>
      <c r="G633" s="130">
        <v>-8860</v>
      </c>
      <c r="H633" s="5">
        <v>4269</v>
      </c>
    </row>
    <row r="634" spans="1:8" s="5" customFormat="1" x14ac:dyDescent="0.25">
      <c r="A634" s="1" t="s">
        <v>978</v>
      </c>
      <c r="B634" s="29" t="s">
        <v>979</v>
      </c>
      <c r="C634" s="2" t="s">
        <v>141</v>
      </c>
      <c r="D634" s="3" t="s">
        <v>717</v>
      </c>
      <c r="E634" s="130"/>
      <c r="F634" s="130"/>
      <c r="G634" s="130">
        <v>-1120</v>
      </c>
      <c r="H634" s="5">
        <v>4269</v>
      </c>
    </row>
    <row r="635" spans="1:8" s="5" customFormat="1" x14ac:dyDescent="0.25">
      <c r="A635" s="1" t="s">
        <v>980</v>
      </c>
      <c r="B635" s="29" t="s">
        <v>979</v>
      </c>
      <c r="C635" s="2" t="s">
        <v>141</v>
      </c>
      <c r="D635" s="3" t="s">
        <v>717</v>
      </c>
      <c r="E635" s="130">
        <v>-20850</v>
      </c>
      <c r="F635" s="130">
        <v>-150</v>
      </c>
      <c r="G635" s="130">
        <v>-3127.5</v>
      </c>
      <c r="H635" s="5">
        <v>4269</v>
      </c>
    </row>
    <row r="636" spans="1:8" s="5" customFormat="1" x14ac:dyDescent="0.25">
      <c r="A636" s="1" t="s">
        <v>981</v>
      </c>
      <c r="B636" s="29" t="s">
        <v>979</v>
      </c>
      <c r="C636" s="2" t="s">
        <v>141</v>
      </c>
      <c r="D636" s="3" t="s">
        <v>717</v>
      </c>
      <c r="E636" s="130"/>
      <c r="F636" s="130"/>
      <c r="G636" s="130">
        <v>-980</v>
      </c>
      <c r="H636" s="5">
        <v>4269</v>
      </c>
    </row>
    <row r="637" spans="1:8" s="5" customFormat="1" x14ac:dyDescent="0.25">
      <c r="A637" s="1" t="s">
        <v>982</v>
      </c>
      <c r="B637" s="29" t="s">
        <v>983</v>
      </c>
      <c r="C637" s="2" t="s">
        <v>118</v>
      </c>
      <c r="D637" s="3" t="s">
        <v>258</v>
      </c>
      <c r="E637" s="130"/>
      <c r="F637" s="130"/>
      <c r="G637" s="130">
        <v>-12528</v>
      </c>
      <c r="H637" s="5">
        <v>4269</v>
      </c>
    </row>
    <row r="638" spans="1:8" s="5" customFormat="1" x14ac:dyDescent="0.25">
      <c r="A638" s="1" t="s">
        <v>984</v>
      </c>
      <c r="B638" s="29" t="s">
        <v>985</v>
      </c>
      <c r="C638" s="2" t="s">
        <v>141</v>
      </c>
      <c r="D638" s="3" t="s">
        <v>258</v>
      </c>
      <c r="E638" s="130"/>
      <c r="F638" s="130"/>
      <c r="G638" s="130">
        <v>-400.5</v>
      </c>
      <c r="H638" s="5">
        <v>4269</v>
      </c>
    </row>
    <row r="639" spans="1:8" s="5" customFormat="1" x14ac:dyDescent="0.25">
      <c r="A639" s="1" t="s">
        <v>986</v>
      </c>
      <c r="B639" s="29" t="s">
        <v>985</v>
      </c>
      <c r="C639" s="2" t="s">
        <v>141</v>
      </c>
      <c r="D639" s="3" t="s">
        <v>258</v>
      </c>
      <c r="E639" s="130"/>
      <c r="F639" s="130"/>
      <c r="G639" s="130">
        <v>-590.4</v>
      </c>
      <c r="H639" s="5">
        <v>4269</v>
      </c>
    </row>
    <row r="640" spans="1:8" s="5" customFormat="1" x14ac:dyDescent="0.25">
      <c r="A640" s="1" t="s">
        <v>987</v>
      </c>
      <c r="B640" s="29" t="s">
        <v>985</v>
      </c>
      <c r="C640" s="2" t="s">
        <v>141</v>
      </c>
      <c r="D640" s="3" t="s">
        <v>258</v>
      </c>
      <c r="E640" s="130"/>
      <c r="F640" s="130"/>
      <c r="G640" s="130">
        <v>-1373.2470000000001</v>
      </c>
      <c r="H640" s="5">
        <v>4269</v>
      </c>
    </row>
    <row r="641" spans="1:8" s="5" customFormat="1" x14ac:dyDescent="0.25">
      <c r="A641" s="1" t="s">
        <v>988</v>
      </c>
      <c r="B641" s="29" t="s">
        <v>985</v>
      </c>
      <c r="C641" s="2" t="s">
        <v>141</v>
      </c>
      <c r="D641" s="3" t="s">
        <v>258</v>
      </c>
      <c r="E641" s="130"/>
      <c r="F641" s="130"/>
      <c r="G641" s="130">
        <v>-1254.692</v>
      </c>
      <c r="H641" s="5">
        <v>4269</v>
      </c>
    </row>
    <row r="642" spans="1:8" s="5" customFormat="1" x14ac:dyDescent="0.25">
      <c r="A642" s="1" t="s">
        <v>989</v>
      </c>
      <c r="B642" s="28" t="s">
        <v>985</v>
      </c>
      <c r="C642" s="2" t="s">
        <v>141</v>
      </c>
      <c r="D642" s="3" t="s">
        <v>258</v>
      </c>
      <c r="E642" s="130"/>
      <c r="F642" s="130"/>
      <c r="G642" s="130">
        <v>-870</v>
      </c>
      <c r="H642" s="5">
        <v>4269</v>
      </c>
    </row>
    <row r="643" spans="1:8" s="5" customFormat="1" x14ac:dyDescent="0.25">
      <c r="A643" s="1" t="s">
        <v>990</v>
      </c>
      <c r="B643" s="28" t="s">
        <v>985</v>
      </c>
      <c r="C643" s="2" t="s">
        <v>141</v>
      </c>
      <c r="D643" s="3" t="s">
        <v>258</v>
      </c>
      <c r="E643" s="130"/>
      <c r="F643" s="130"/>
      <c r="G643" s="130">
        <v>-662.65200000000004</v>
      </c>
      <c r="H643" s="5">
        <v>4269</v>
      </c>
    </row>
    <row r="644" spans="1:8" s="5" customFormat="1" x14ac:dyDescent="0.25">
      <c r="A644" s="1" t="s">
        <v>991</v>
      </c>
      <c r="B644" s="28" t="s">
        <v>985</v>
      </c>
      <c r="C644" s="2" t="s">
        <v>141</v>
      </c>
      <c r="D644" s="3" t="s">
        <v>258</v>
      </c>
      <c r="E644" s="130"/>
      <c r="F644" s="130"/>
      <c r="G644" s="130">
        <v>-634.6</v>
      </c>
      <c r="H644" s="5">
        <v>4269</v>
      </c>
    </row>
    <row r="645" spans="1:8" s="5" customFormat="1" x14ac:dyDescent="0.25">
      <c r="A645" s="1" t="s">
        <v>992</v>
      </c>
      <c r="B645" s="28" t="s">
        <v>993</v>
      </c>
      <c r="C645" s="2" t="s">
        <v>141</v>
      </c>
      <c r="D645" s="3" t="s">
        <v>258</v>
      </c>
      <c r="E645" s="130">
        <v>-608.70000000000005</v>
      </c>
      <c r="F645" s="130">
        <v>-345</v>
      </c>
      <c r="G645" s="130">
        <v>-210.00150000000002</v>
      </c>
      <c r="H645" s="5">
        <v>4269</v>
      </c>
    </row>
    <row r="646" spans="1:8" s="5" customFormat="1" x14ac:dyDescent="0.25">
      <c r="A646" s="1" t="s">
        <v>994</v>
      </c>
      <c r="B646" s="28" t="s">
        <v>993</v>
      </c>
      <c r="C646" s="2" t="s">
        <v>141</v>
      </c>
      <c r="D646" s="3" t="s">
        <v>258</v>
      </c>
      <c r="E646" s="130"/>
      <c r="F646" s="130"/>
      <c r="G646" s="130">
        <v>-1360</v>
      </c>
      <c r="H646" s="5">
        <v>4269</v>
      </c>
    </row>
    <row r="647" spans="1:8" s="5" customFormat="1" x14ac:dyDescent="0.25">
      <c r="A647" s="1" t="s">
        <v>995</v>
      </c>
      <c r="B647" s="28" t="s">
        <v>993</v>
      </c>
      <c r="C647" s="2" t="s">
        <v>141</v>
      </c>
      <c r="D647" s="3" t="s">
        <v>258</v>
      </c>
      <c r="E647" s="130"/>
      <c r="F647" s="130"/>
      <c r="G647" s="130">
        <v>-345</v>
      </c>
      <c r="H647" s="5">
        <v>4269</v>
      </c>
    </row>
    <row r="648" spans="1:8" s="5" customFormat="1" x14ac:dyDescent="0.25">
      <c r="A648" s="1" t="s">
        <v>996</v>
      </c>
      <c r="B648" s="28" t="s">
        <v>993</v>
      </c>
      <c r="C648" s="2" t="s">
        <v>141</v>
      </c>
      <c r="D648" s="3" t="s">
        <v>258</v>
      </c>
      <c r="E648" s="130"/>
      <c r="F648" s="130"/>
      <c r="G648" s="130">
        <v>-1399.702</v>
      </c>
      <c r="H648" s="5">
        <v>4269</v>
      </c>
    </row>
    <row r="649" spans="1:8" s="5" customFormat="1" ht="33" x14ac:dyDescent="0.25">
      <c r="A649" s="1" t="s">
        <v>997</v>
      </c>
      <c r="B649" s="28" t="s">
        <v>998</v>
      </c>
      <c r="C649" s="2" t="s">
        <v>141</v>
      </c>
      <c r="D649" s="3" t="s">
        <v>409</v>
      </c>
      <c r="E649" s="130"/>
      <c r="F649" s="130"/>
      <c r="G649" s="130">
        <v>-260</v>
      </c>
      <c r="H649" s="5">
        <v>4269</v>
      </c>
    </row>
    <row r="650" spans="1:8" s="5" customFormat="1" x14ac:dyDescent="0.25">
      <c r="A650" s="1" t="s">
        <v>999</v>
      </c>
      <c r="B650" s="28" t="s">
        <v>1000</v>
      </c>
      <c r="C650" s="2" t="s">
        <v>141</v>
      </c>
      <c r="D650" s="3" t="s">
        <v>258</v>
      </c>
      <c r="E650" s="130">
        <v>-884</v>
      </c>
      <c r="F650" s="130">
        <v>-95</v>
      </c>
      <c r="G650" s="130">
        <v>-83.98</v>
      </c>
      <c r="H650" s="5">
        <v>4269</v>
      </c>
    </row>
    <row r="651" spans="1:8" s="5" customFormat="1" x14ac:dyDescent="0.25">
      <c r="A651" s="1" t="s">
        <v>1001</v>
      </c>
      <c r="B651" s="28" t="s">
        <v>1000</v>
      </c>
      <c r="C651" s="2" t="s">
        <v>141</v>
      </c>
      <c r="D651" s="3" t="s">
        <v>258</v>
      </c>
      <c r="E651" s="130"/>
      <c r="F651" s="130"/>
      <c r="G651" s="130">
        <v>-403</v>
      </c>
      <c r="H651" s="5">
        <v>4269</v>
      </c>
    </row>
    <row r="652" spans="1:8" s="5" customFormat="1" x14ac:dyDescent="0.25">
      <c r="A652" s="1" t="s">
        <v>1002</v>
      </c>
      <c r="B652" s="28" t="s">
        <v>1003</v>
      </c>
      <c r="C652" s="2" t="s">
        <v>141</v>
      </c>
      <c r="D652" s="3" t="s">
        <v>144</v>
      </c>
      <c r="E652" s="130"/>
      <c r="F652" s="130"/>
      <c r="G652" s="130">
        <v>-820</v>
      </c>
      <c r="H652" s="5">
        <v>4269</v>
      </c>
    </row>
    <row r="653" spans="1:8" s="5" customFormat="1" x14ac:dyDescent="0.25">
      <c r="A653" s="1" t="s">
        <v>1004</v>
      </c>
      <c r="B653" s="28" t="s">
        <v>1005</v>
      </c>
      <c r="C653" s="2" t="s">
        <v>141</v>
      </c>
      <c r="D653" s="3" t="s">
        <v>144</v>
      </c>
      <c r="E653" s="130">
        <v>-1800</v>
      </c>
      <c r="F653" s="130">
        <v>-200</v>
      </c>
      <c r="G653" s="130">
        <v>-360</v>
      </c>
      <c r="H653" s="5">
        <v>4269</v>
      </c>
    </row>
    <row r="654" spans="1:8" s="5" customFormat="1" x14ac:dyDescent="0.25">
      <c r="A654" s="1" t="s">
        <v>1006</v>
      </c>
      <c r="B654" s="28" t="s">
        <v>1007</v>
      </c>
      <c r="C654" s="2" t="s">
        <v>141</v>
      </c>
      <c r="D654" s="3" t="s">
        <v>144</v>
      </c>
      <c r="E654" s="130"/>
      <c r="F654" s="130"/>
      <c r="G654" s="130">
        <v>-399</v>
      </c>
      <c r="H654" s="5">
        <v>4269</v>
      </c>
    </row>
    <row r="655" spans="1:8" s="5" customFormat="1" x14ac:dyDescent="0.25">
      <c r="A655" s="1" t="s">
        <v>1008</v>
      </c>
      <c r="B655" s="28" t="s">
        <v>1009</v>
      </c>
      <c r="C655" s="2" t="s">
        <v>141</v>
      </c>
      <c r="D655" s="3" t="s">
        <v>144</v>
      </c>
      <c r="E655" s="130"/>
      <c r="F655" s="130"/>
      <c r="G655" s="130">
        <v>-7125</v>
      </c>
      <c r="H655" s="5">
        <v>4269</v>
      </c>
    </row>
    <row r="656" spans="1:8" s="5" customFormat="1" ht="49.5" x14ac:dyDescent="0.25">
      <c r="A656" s="1" t="s">
        <v>1010</v>
      </c>
      <c r="B656" s="28" t="s">
        <v>1011</v>
      </c>
      <c r="C656" s="2" t="s">
        <v>141</v>
      </c>
      <c r="D656" s="3" t="s">
        <v>258</v>
      </c>
      <c r="E656" s="130"/>
      <c r="F656" s="130"/>
      <c r="G656" s="130">
        <v>-318</v>
      </c>
      <c r="H656" s="5">
        <v>4269</v>
      </c>
    </row>
    <row r="657" spans="1:8" s="5" customFormat="1" ht="49.5" x14ac:dyDescent="0.25">
      <c r="A657" s="1" t="s">
        <v>1012</v>
      </c>
      <c r="B657" s="28" t="s">
        <v>1011</v>
      </c>
      <c r="C657" s="2" t="s">
        <v>141</v>
      </c>
      <c r="D657" s="3" t="s">
        <v>258</v>
      </c>
      <c r="E657" s="130"/>
      <c r="F657" s="130"/>
      <c r="G657" s="130">
        <v>-65</v>
      </c>
      <c r="H657" s="5">
        <v>4269</v>
      </c>
    </row>
    <row r="658" spans="1:8" s="5" customFormat="1" ht="49.5" x14ac:dyDescent="0.25">
      <c r="A658" s="1" t="s">
        <v>1013</v>
      </c>
      <c r="B658" s="28" t="s">
        <v>1011</v>
      </c>
      <c r="C658" s="2" t="s">
        <v>141</v>
      </c>
      <c r="D658" s="3" t="s">
        <v>258</v>
      </c>
      <c r="E658" s="130"/>
      <c r="F658" s="130"/>
      <c r="G658" s="130">
        <v>-97.5</v>
      </c>
      <c r="H658" s="5">
        <v>4269</v>
      </c>
    </row>
    <row r="659" spans="1:8" s="5" customFormat="1" ht="49.5" x14ac:dyDescent="0.25">
      <c r="A659" s="1" t="s">
        <v>1014</v>
      </c>
      <c r="B659" s="28" t="s">
        <v>1011</v>
      </c>
      <c r="C659" s="2" t="s">
        <v>141</v>
      </c>
      <c r="D659" s="3" t="s">
        <v>258</v>
      </c>
      <c r="E659" s="130"/>
      <c r="F659" s="130"/>
      <c r="G659" s="130">
        <v>-182.86</v>
      </c>
      <c r="H659" s="5">
        <v>4269</v>
      </c>
    </row>
    <row r="660" spans="1:8" s="5" customFormat="1" x14ac:dyDescent="0.25">
      <c r="A660" s="1" t="s">
        <v>1015</v>
      </c>
      <c r="B660" s="28" t="s">
        <v>1016</v>
      </c>
      <c r="C660" s="2" t="s">
        <v>141</v>
      </c>
      <c r="D660" s="3" t="s">
        <v>144</v>
      </c>
      <c r="E660" s="130"/>
      <c r="F660" s="130"/>
      <c r="G660" s="130">
        <v>-480</v>
      </c>
      <c r="H660" s="5">
        <v>4269</v>
      </c>
    </row>
    <row r="661" spans="1:8" s="5" customFormat="1" x14ac:dyDescent="0.25">
      <c r="A661" s="1" t="s">
        <v>1017</v>
      </c>
      <c r="B661" s="28" t="s">
        <v>1016</v>
      </c>
      <c r="C661" s="2" t="s">
        <v>141</v>
      </c>
      <c r="D661" s="3" t="s">
        <v>144</v>
      </c>
      <c r="E661" s="130"/>
      <c r="F661" s="130"/>
      <c r="G661" s="130">
        <v>-1170</v>
      </c>
      <c r="H661" s="5">
        <v>4269</v>
      </c>
    </row>
    <row r="662" spans="1:8" s="5" customFormat="1" x14ac:dyDescent="0.25">
      <c r="A662" s="1" t="s">
        <v>1018</v>
      </c>
      <c r="B662" s="28" t="s">
        <v>1016</v>
      </c>
      <c r="C662" s="2" t="s">
        <v>141</v>
      </c>
      <c r="D662" s="3" t="s">
        <v>144</v>
      </c>
      <c r="E662" s="130"/>
      <c r="F662" s="130"/>
      <c r="G662" s="130">
        <v>-33.879949999999994</v>
      </c>
      <c r="H662" s="5">
        <v>4269</v>
      </c>
    </row>
    <row r="663" spans="1:8" s="5" customFormat="1" x14ac:dyDescent="0.25">
      <c r="A663" s="1" t="s">
        <v>1019</v>
      </c>
      <c r="B663" s="28" t="s">
        <v>1016</v>
      </c>
      <c r="C663" s="2" t="s">
        <v>141</v>
      </c>
      <c r="D663" s="3" t="s">
        <v>144</v>
      </c>
      <c r="E663" s="130"/>
      <c r="F663" s="130"/>
      <c r="G663" s="130">
        <v>-0.39</v>
      </c>
      <c r="H663" s="5">
        <v>4269</v>
      </c>
    </row>
    <row r="664" spans="1:8" s="5" customFormat="1" x14ac:dyDescent="0.25">
      <c r="A664" s="1" t="s">
        <v>1020</v>
      </c>
      <c r="B664" s="28" t="s">
        <v>1021</v>
      </c>
      <c r="C664" s="2" t="s">
        <v>141</v>
      </c>
      <c r="D664" s="3" t="s">
        <v>144</v>
      </c>
      <c r="E664" s="130"/>
      <c r="F664" s="130"/>
      <c r="G664" s="130">
        <v>-67</v>
      </c>
      <c r="H664" s="5">
        <v>4269</v>
      </c>
    </row>
    <row r="665" spans="1:8" s="5" customFormat="1" ht="33" x14ac:dyDescent="0.25">
      <c r="A665" s="1" t="s">
        <v>1022</v>
      </c>
      <c r="B665" s="28" t="s">
        <v>1023</v>
      </c>
      <c r="C665" s="2" t="s">
        <v>141</v>
      </c>
      <c r="D665" s="3" t="s">
        <v>144</v>
      </c>
      <c r="E665" s="130">
        <v>-1100</v>
      </c>
      <c r="F665" s="130">
        <v>-100</v>
      </c>
      <c r="G665" s="130">
        <v>-110</v>
      </c>
      <c r="H665" s="5">
        <v>4269</v>
      </c>
    </row>
    <row r="666" spans="1:8" s="5" customFormat="1" x14ac:dyDescent="0.25">
      <c r="A666" s="1" t="s">
        <v>1024</v>
      </c>
      <c r="B666" s="28" t="s">
        <v>1025</v>
      </c>
      <c r="C666" s="2" t="s">
        <v>141</v>
      </c>
      <c r="D666" s="3" t="s">
        <v>144</v>
      </c>
      <c r="E666" s="130">
        <v>-1000</v>
      </c>
      <c r="F666" s="130">
        <v>-100</v>
      </c>
      <c r="G666" s="130">
        <v>-100</v>
      </c>
      <c r="H666" s="5">
        <v>4269</v>
      </c>
    </row>
    <row r="667" spans="1:8" s="5" customFormat="1" x14ac:dyDescent="0.25">
      <c r="A667" s="1" t="s">
        <v>1026</v>
      </c>
      <c r="B667" s="29" t="s">
        <v>1027</v>
      </c>
      <c r="C667" s="2" t="s">
        <v>141</v>
      </c>
      <c r="D667" s="3" t="s">
        <v>144</v>
      </c>
      <c r="E667" s="130">
        <v>-1300</v>
      </c>
      <c r="F667" s="130">
        <v>-100</v>
      </c>
      <c r="G667" s="130">
        <v>-130</v>
      </c>
      <c r="H667" s="5">
        <v>4269</v>
      </c>
    </row>
    <row r="668" spans="1:8" s="5" customFormat="1" x14ac:dyDescent="0.25">
      <c r="A668" s="1" t="s">
        <v>1028</v>
      </c>
      <c r="B668" s="29" t="s">
        <v>1027</v>
      </c>
      <c r="C668" s="2" t="s">
        <v>141</v>
      </c>
      <c r="D668" s="3" t="s">
        <v>144</v>
      </c>
      <c r="E668" s="130"/>
      <c r="F668" s="130"/>
      <c r="G668" s="130">
        <v>-208</v>
      </c>
      <c r="H668" s="5">
        <v>4269</v>
      </c>
    </row>
    <row r="669" spans="1:8" s="5" customFormat="1" ht="33" x14ac:dyDescent="0.25">
      <c r="A669" s="1" t="s">
        <v>1029</v>
      </c>
      <c r="B669" s="29" t="s">
        <v>1030</v>
      </c>
      <c r="C669" s="2" t="s">
        <v>141</v>
      </c>
      <c r="D669" s="3" t="s">
        <v>144</v>
      </c>
      <c r="E669" s="130"/>
      <c r="F669" s="130"/>
      <c r="G669" s="130">
        <v>-65</v>
      </c>
      <c r="H669" s="5">
        <v>4269</v>
      </c>
    </row>
    <row r="670" spans="1:8" s="5" customFormat="1" x14ac:dyDescent="0.25">
      <c r="A670" s="1" t="s">
        <v>1031</v>
      </c>
      <c r="B670" s="29" t="s">
        <v>1032</v>
      </c>
      <c r="C670" s="2" t="s">
        <v>141</v>
      </c>
      <c r="D670" s="3" t="s">
        <v>144</v>
      </c>
      <c r="E670" s="130"/>
      <c r="F670" s="130"/>
      <c r="G670" s="130">
        <v>-1392.0060000000001</v>
      </c>
      <c r="H670" s="5">
        <v>4269</v>
      </c>
    </row>
    <row r="671" spans="1:8" s="5" customFormat="1" x14ac:dyDescent="0.25">
      <c r="A671" s="1" t="s">
        <v>1033</v>
      </c>
      <c r="B671" s="29" t="s">
        <v>622</v>
      </c>
      <c r="C671" s="2" t="s">
        <v>141</v>
      </c>
      <c r="D671" s="3" t="s">
        <v>258</v>
      </c>
      <c r="E671" s="130">
        <v>-2700</v>
      </c>
      <c r="F671" s="130">
        <v>-1000</v>
      </c>
      <c r="G671" s="130">
        <v>-2700</v>
      </c>
      <c r="H671" s="5">
        <v>4269</v>
      </c>
    </row>
    <row r="672" spans="1:8" s="5" customFormat="1" x14ac:dyDescent="0.25">
      <c r="A672" s="1" t="s">
        <v>1034</v>
      </c>
      <c r="B672" s="28" t="s">
        <v>622</v>
      </c>
      <c r="C672" s="2" t="s">
        <v>141</v>
      </c>
      <c r="D672" s="3" t="s">
        <v>258</v>
      </c>
      <c r="E672" s="130">
        <v>-4000</v>
      </c>
      <c r="F672" s="130">
        <v>-1500</v>
      </c>
      <c r="G672" s="130">
        <v>-6000</v>
      </c>
      <c r="H672" s="5">
        <v>4269</v>
      </c>
    </row>
    <row r="673" spans="1:8" s="5" customFormat="1" ht="33" x14ac:dyDescent="0.25">
      <c r="A673" s="1" t="s">
        <v>1035</v>
      </c>
      <c r="B673" s="28" t="s">
        <v>1036</v>
      </c>
      <c r="C673" s="2" t="s">
        <v>141</v>
      </c>
      <c r="D673" s="3" t="s">
        <v>258</v>
      </c>
      <c r="E673" s="130"/>
      <c r="F673" s="130"/>
      <c r="G673" s="130">
        <v>-522.6</v>
      </c>
      <c r="H673" s="5">
        <v>4269</v>
      </c>
    </row>
    <row r="674" spans="1:8" s="5" customFormat="1" x14ac:dyDescent="0.25">
      <c r="A674" s="1" t="s">
        <v>1037</v>
      </c>
      <c r="B674" s="28" t="s">
        <v>1038</v>
      </c>
      <c r="C674" s="2" t="s">
        <v>141</v>
      </c>
      <c r="D674" s="3" t="s">
        <v>258</v>
      </c>
      <c r="E674" s="130"/>
      <c r="F674" s="130"/>
      <c r="G674" s="130">
        <v>-1710</v>
      </c>
      <c r="H674" s="5">
        <v>4269</v>
      </c>
    </row>
    <row r="675" spans="1:8" s="5" customFormat="1" ht="33" x14ac:dyDescent="0.25">
      <c r="A675" s="1" t="s">
        <v>1039</v>
      </c>
      <c r="B675" s="29" t="s">
        <v>1040</v>
      </c>
      <c r="C675" s="2" t="s">
        <v>141</v>
      </c>
      <c r="D675" s="3" t="s">
        <v>258</v>
      </c>
      <c r="E675" s="130">
        <v>-460</v>
      </c>
      <c r="F675" s="130">
        <v>-3100</v>
      </c>
      <c r="G675" s="130">
        <v>-1426</v>
      </c>
      <c r="H675" s="5">
        <v>4269</v>
      </c>
    </row>
    <row r="676" spans="1:8" s="5" customFormat="1" ht="33" x14ac:dyDescent="0.25">
      <c r="A676" s="1" t="s">
        <v>1041</v>
      </c>
      <c r="B676" s="29" t="s">
        <v>1040</v>
      </c>
      <c r="C676" s="2" t="s">
        <v>141</v>
      </c>
      <c r="D676" s="3" t="s">
        <v>258</v>
      </c>
      <c r="E676" s="130"/>
      <c r="F676" s="130"/>
      <c r="G676" s="130">
        <v>-527</v>
      </c>
      <c r="H676" s="5">
        <v>4269</v>
      </c>
    </row>
    <row r="677" spans="1:8" s="5" customFormat="1" ht="33" x14ac:dyDescent="0.25">
      <c r="A677" s="1" t="s">
        <v>1042</v>
      </c>
      <c r="B677" s="28" t="s">
        <v>1043</v>
      </c>
      <c r="C677" s="2" t="s">
        <v>141</v>
      </c>
      <c r="D677" s="3" t="s">
        <v>258</v>
      </c>
      <c r="E677" s="130"/>
      <c r="F677" s="130"/>
      <c r="G677" s="130">
        <v>-81</v>
      </c>
      <c r="H677" s="5">
        <v>4269</v>
      </c>
    </row>
    <row r="678" spans="1:8" s="5" customFormat="1" ht="33" x14ac:dyDescent="0.25">
      <c r="A678" s="1" t="s">
        <v>1044</v>
      </c>
      <c r="B678" s="28" t="s">
        <v>1045</v>
      </c>
      <c r="C678" s="2" t="s">
        <v>141</v>
      </c>
      <c r="D678" s="3" t="s">
        <v>503</v>
      </c>
      <c r="E678" s="130"/>
      <c r="F678" s="130"/>
      <c r="G678" s="130">
        <v>-1192</v>
      </c>
      <c r="H678" s="5">
        <v>4269</v>
      </c>
    </row>
    <row r="679" spans="1:8" s="5" customFormat="1" x14ac:dyDescent="0.25">
      <c r="A679" s="1" t="s">
        <v>1046</v>
      </c>
      <c r="B679" s="28" t="s">
        <v>1047</v>
      </c>
      <c r="C679" s="2" t="s">
        <v>141</v>
      </c>
      <c r="D679" s="3" t="s">
        <v>258</v>
      </c>
      <c r="E679" s="130"/>
      <c r="F679" s="130"/>
      <c r="G679" s="130">
        <v>-438.9</v>
      </c>
      <c r="H679" s="5">
        <v>4269</v>
      </c>
    </row>
    <row r="680" spans="1:8" s="5" customFormat="1" x14ac:dyDescent="0.25">
      <c r="A680" s="1" t="s">
        <v>1048</v>
      </c>
      <c r="B680" s="28" t="s">
        <v>787</v>
      </c>
      <c r="C680" s="2" t="s">
        <v>141</v>
      </c>
      <c r="D680" s="3" t="s">
        <v>144</v>
      </c>
      <c r="E680" s="130"/>
      <c r="F680" s="130"/>
      <c r="G680" s="130">
        <v>-351</v>
      </c>
      <c r="H680" s="5">
        <v>4269</v>
      </c>
    </row>
    <row r="681" spans="1:8" s="5" customFormat="1" x14ac:dyDescent="0.25">
      <c r="A681" s="1" t="s">
        <v>1049</v>
      </c>
      <c r="B681" s="28" t="s">
        <v>1050</v>
      </c>
      <c r="C681" s="2" t="s">
        <v>141</v>
      </c>
      <c r="D681" s="3" t="s">
        <v>144</v>
      </c>
      <c r="E681" s="130"/>
      <c r="F681" s="130"/>
      <c r="G681" s="130">
        <v>-17.309999999999999</v>
      </c>
      <c r="H681" s="5">
        <v>4269</v>
      </c>
    </row>
    <row r="682" spans="1:8" s="5" customFormat="1" x14ac:dyDescent="0.25">
      <c r="A682" s="1" t="s">
        <v>1051</v>
      </c>
      <c r="B682" s="28" t="s">
        <v>1052</v>
      </c>
      <c r="C682" s="2" t="s">
        <v>141</v>
      </c>
      <c r="D682" s="3" t="s">
        <v>144</v>
      </c>
      <c r="E682" s="130"/>
      <c r="F682" s="130"/>
      <c r="G682" s="130">
        <v>-516.6</v>
      </c>
      <c r="H682" s="5">
        <v>4269</v>
      </c>
    </row>
    <row r="683" spans="1:8" s="5" customFormat="1" x14ac:dyDescent="0.25">
      <c r="A683" s="1" t="s">
        <v>1053</v>
      </c>
      <c r="B683" s="28" t="s">
        <v>1054</v>
      </c>
      <c r="C683" s="2" t="s">
        <v>141</v>
      </c>
      <c r="D683" s="3" t="s">
        <v>144</v>
      </c>
      <c r="E683" s="130"/>
      <c r="F683" s="130"/>
      <c r="G683" s="130">
        <v>-22.274999999999999</v>
      </c>
      <c r="H683" s="5">
        <v>4269</v>
      </c>
    </row>
    <row r="684" spans="1:8" s="5" customFormat="1" x14ac:dyDescent="0.25">
      <c r="A684" s="1" t="s">
        <v>1055</v>
      </c>
      <c r="B684" s="28" t="s">
        <v>1056</v>
      </c>
      <c r="C684" s="2" t="s">
        <v>141</v>
      </c>
      <c r="D684" s="3" t="s">
        <v>144</v>
      </c>
      <c r="E684" s="130"/>
      <c r="F684" s="130"/>
      <c r="G684" s="130">
        <v>-12.6</v>
      </c>
      <c r="H684" s="5">
        <v>4269</v>
      </c>
    </row>
    <row r="685" spans="1:8" s="5" customFormat="1" x14ac:dyDescent="0.25">
      <c r="A685" s="1" t="s">
        <v>1057</v>
      </c>
      <c r="B685" s="28" t="s">
        <v>808</v>
      </c>
      <c r="C685" s="2" t="s">
        <v>141</v>
      </c>
      <c r="D685" s="3" t="s">
        <v>258</v>
      </c>
      <c r="E685" s="130">
        <v>-1300</v>
      </c>
      <c r="F685" s="130">
        <v>-12</v>
      </c>
      <c r="G685" s="130">
        <v>-15.6</v>
      </c>
      <c r="H685" s="5">
        <v>4269</v>
      </c>
    </row>
    <row r="686" spans="1:8" s="5" customFormat="1" x14ac:dyDescent="0.25">
      <c r="A686" s="1" t="s">
        <v>1058</v>
      </c>
      <c r="B686" s="28" t="s">
        <v>808</v>
      </c>
      <c r="C686" s="2" t="s">
        <v>141</v>
      </c>
      <c r="D686" s="3" t="s">
        <v>258</v>
      </c>
      <c r="E686" s="130">
        <f>-620</f>
        <v>-620</v>
      </c>
      <c r="F686" s="130">
        <v>-100</v>
      </c>
      <c r="G686" s="130">
        <v>-62</v>
      </c>
      <c r="H686" s="5">
        <v>4269</v>
      </c>
    </row>
    <row r="687" spans="1:8" s="5" customFormat="1" ht="33" x14ac:dyDescent="0.25">
      <c r="A687" s="1" t="s">
        <v>1059</v>
      </c>
      <c r="B687" s="28" t="s">
        <v>1060</v>
      </c>
      <c r="C687" s="2" t="s">
        <v>141</v>
      </c>
      <c r="D687" s="3" t="s">
        <v>409</v>
      </c>
      <c r="E687" s="130">
        <v>-260</v>
      </c>
      <c r="F687" s="130">
        <v>-500</v>
      </c>
      <c r="G687" s="130">
        <v>-130</v>
      </c>
      <c r="H687" s="5">
        <v>4269</v>
      </c>
    </row>
    <row r="688" spans="1:8" s="5" customFormat="1" x14ac:dyDescent="0.25">
      <c r="A688" s="1" t="s">
        <v>1061</v>
      </c>
      <c r="B688" s="28" t="s">
        <v>1062</v>
      </c>
      <c r="C688" s="2" t="s">
        <v>141</v>
      </c>
      <c r="D688" s="3" t="s">
        <v>144</v>
      </c>
      <c r="E688" s="130">
        <v>-2990</v>
      </c>
      <c r="F688" s="130">
        <v>-50</v>
      </c>
      <c r="G688" s="130">
        <v>-149.5</v>
      </c>
      <c r="H688" s="5">
        <v>4269</v>
      </c>
    </row>
    <row r="689" spans="1:10" s="5" customFormat="1" x14ac:dyDescent="0.25">
      <c r="A689" s="1" t="s">
        <v>1063</v>
      </c>
      <c r="B689" s="29" t="s">
        <v>1064</v>
      </c>
      <c r="C689" s="2" t="s">
        <v>141</v>
      </c>
      <c r="D689" s="3" t="s">
        <v>144</v>
      </c>
      <c r="E689" s="130">
        <v>-8</v>
      </c>
      <c r="F689" s="130">
        <v>-20000</v>
      </c>
      <c r="G689" s="130">
        <v>-160</v>
      </c>
      <c r="H689" s="5">
        <v>4269</v>
      </c>
    </row>
    <row r="690" spans="1:10" s="5" customFormat="1" x14ac:dyDescent="0.25">
      <c r="A690" s="1" t="s">
        <v>1065</v>
      </c>
      <c r="B690" s="29" t="s">
        <v>1066</v>
      </c>
      <c r="C690" s="2" t="s">
        <v>141</v>
      </c>
      <c r="D690" s="3" t="s">
        <v>144</v>
      </c>
      <c r="E690" s="130">
        <v>-2320</v>
      </c>
      <c r="F690" s="130">
        <v>-30</v>
      </c>
      <c r="G690" s="130">
        <v>-69.599999999999994</v>
      </c>
      <c r="H690" s="5">
        <v>4269</v>
      </c>
    </row>
    <row r="691" spans="1:10" s="5" customFormat="1" x14ac:dyDescent="0.25">
      <c r="A691" s="1" t="s">
        <v>1067</v>
      </c>
      <c r="B691" s="29" t="s">
        <v>1066</v>
      </c>
      <c r="C691" s="2" t="s">
        <v>141</v>
      </c>
      <c r="D691" s="3" t="s">
        <v>144</v>
      </c>
      <c r="E691" s="130">
        <v>-1590</v>
      </c>
      <c r="F691" s="130">
        <v>220</v>
      </c>
      <c r="G691" s="130">
        <v>-349.8</v>
      </c>
      <c r="H691" s="5">
        <v>4269</v>
      </c>
    </row>
    <row r="692" spans="1:10" s="5" customFormat="1" x14ac:dyDescent="0.25">
      <c r="A692" s="1" t="s">
        <v>1068</v>
      </c>
      <c r="B692" s="29" t="s">
        <v>1066</v>
      </c>
      <c r="C692" s="2" t="s">
        <v>141</v>
      </c>
      <c r="D692" s="3" t="s">
        <v>144</v>
      </c>
      <c r="E692" s="130">
        <v>-1900</v>
      </c>
      <c r="F692" s="130">
        <v>-150</v>
      </c>
      <c r="G692" s="130">
        <v>-285</v>
      </c>
      <c r="H692" s="5">
        <v>4269</v>
      </c>
    </row>
    <row r="693" spans="1:10" s="5" customFormat="1" x14ac:dyDescent="0.25">
      <c r="A693" s="1" t="s">
        <v>1069</v>
      </c>
      <c r="B693" s="29" t="s">
        <v>1066</v>
      </c>
      <c r="C693" s="2" t="s">
        <v>141</v>
      </c>
      <c r="D693" s="3" t="s">
        <v>144</v>
      </c>
      <c r="E693" s="130">
        <v>-2110</v>
      </c>
      <c r="F693" s="130">
        <v>-50</v>
      </c>
      <c r="G693" s="130">
        <v>-105.5</v>
      </c>
      <c r="H693" s="5">
        <v>4269</v>
      </c>
    </row>
    <row r="694" spans="1:10" s="5" customFormat="1" x14ac:dyDescent="0.25">
      <c r="A694" s="1" t="s">
        <v>1070</v>
      </c>
      <c r="B694" s="28" t="s">
        <v>1071</v>
      </c>
      <c r="C694" s="2" t="s">
        <v>141</v>
      </c>
      <c r="D694" s="3" t="s">
        <v>144</v>
      </c>
      <c r="E694" s="130">
        <v>-10100</v>
      </c>
      <c r="F694" s="130">
        <v>-4</v>
      </c>
      <c r="G694" s="130">
        <v>-40.4</v>
      </c>
      <c r="H694" s="5">
        <v>4269</v>
      </c>
    </row>
    <row r="695" spans="1:10" s="5" customFormat="1" x14ac:dyDescent="0.25">
      <c r="A695" s="1" t="s">
        <v>1072</v>
      </c>
      <c r="B695" s="28" t="s">
        <v>1073</v>
      </c>
      <c r="C695" s="2" t="s">
        <v>141</v>
      </c>
      <c r="D695" s="3" t="s">
        <v>258</v>
      </c>
      <c r="E695" s="130">
        <v>-500</v>
      </c>
      <c r="F695" s="130">
        <v>-200</v>
      </c>
      <c r="G695" s="130">
        <v>-100</v>
      </c>
      <c r="H695" s="5">
        <v>4269</v>
      </c>
    </row>
    <row r="696" spans="1:10" s="5" customFormat="1" x14ac:dyDescent="0.25">
      <c r="A696" s="1" t="s">
        <v>1074</v>
      </c>
      <c r="B696" s="28" t="s">
        <v>1075</v>
      </c>
      <c r="C696" s="2" t="s">
        <v>141</v>
      </c>
      <c r="D696" s="3" t="s">
        <v>258</v>
      </c>
      <c r="E696" s="130">
        <v>-10445</v>
      </c>
      <c r="F696" s="130">
        <v>-5</v>
      </c>
      <c r="G696" s="130">
        <v>-52.225000000000001</v>
      </c>
      <c r="H696" s="5">
        <v>4269</v>
      </c>
    </row>
    <row r="697" spans="1:10" s="5" customFormat="1" x14ac:dyDescent="0.25">
      <c r="A697" s="1" t="s">
        <v>1076</v>
      </c>
      <c r="B697" s="29" t="s">
        <v>1077</v>
      </c>
      <c r="C697" s="2" t="s">
        <v>141</v>
      </c>
      <c r="D697" s="3" t="s">
        <v>258</v>
      </c>
      <c r="E697" s="130">
        <v>-570</v>
      </c>
      <c r="F697" s="130">
        <v>-200</v>
      </c>
      <c r="G697" s="130">
        <v>-114</v>
      </c>
      <c r="H697" s="5">
        <v>4269</v>
      </c>
    </row>
    <row r="698" spans="1:10" s="151" customFormat="1" x14ac:dyDescent="0.25">
      <c r="A698" s="147" t="s">
        <v>1295</v>
      </c>
      <c r="B698" s="148" t="s">
        <v>1296</v>
      </c>
      <c r="C698" s="149" t="s">
        <v>118</v>
      </c>
      <c r="D698" s="150" t="s">
        <v>258</v>
      </c>
      <c r="E698" s="153">
        <v>129.5</v>
      </c>
      <c r="F698" s="153">
        <v>1225000</v>
      </c>
      <c r="G698" s="153">
        <f t="shared" ref="G698" si="0">+E698*F698/1000</f>
        <v>158637.5</v>
      </c>
      <c r="H698" s="151">
        <v>4212</v>
      </c>
    </row>
    <row r="699" spans="1:10" s="151" customFormat="1" ht="82.5" x14ac:dyDescent="0.25">
      <c r="A699" s="147" t="s">
        <v>1297</v>
      </c>
      <c r="B699" s="154" t="s">
        <v>1298</v>
      </c>
      <c r="C699" s="149" t="s">
        <v>141</v>
      </c>
      <c r="D699" s="150" t="s">
        <v>129</v>
      </c>
      <c r="E699" s="153"/>
      <c r="F699" s="153"/>
      <c r="G699" s="153">
        <v>8665</v>
      </c>
      <c r="H699" s="151">
        <v>4252</v>
      </c>
      <c r="J699" s="152">
        <f>SUM(G699:G700)</f>
        <v>16915</v>
      </c>
    </row>
    <row r="700" spans="1:10" s="151" customFormat="1" ht="82.5" x14ac:dyDescent="0.25">
      <c r="A700" s="147" t="s">
        <v>1299</v>
      </c>
      <c r="B700" s="154" t="s">
        <v>1298</v>
      </c>
      <c r="C700" s="149" t="s">
        <v>141</v>
      </c>
      <c r="D700" s="150" t="s">
        <v>129</v>
      </c>
      <c r="E700" s="153"/>
      <c r="F700" s="153"/>
      <c r="G700" s="153">
        <v>8250</v>
      </c>
      <c r="H700" s="151">
        <v>4252</v>
      </c>
    </row>
    <row r="701" spans="1:10" s="151" customFormat="1" ht="17.45" customHeight="1" x14ac:dyDescent="0.25">
      <c r="A701" s="155" t="s">
        <v>1300</v>
      </c>
      <c r="B701" s="154" t="s">
        <v>309</v>
      </c>
      <c r="C701" s="149" t="s">
        <v>141</v>
      </c>
      <c r="D701" s="150" t="s">
        <v>258</v>
      </c>
      <c r="E701" s="153">
        <v>1939</v>
      </c>
      <c r="F701" s="153">
        <v>100</v>
      </c>
      <c r="G701" s="153">
        <f t="shared" ref="G701:G720" si="1">+E701*F701/1000</f>
        <v>193.9</v>
      </c>
      <c r="H701" s="151">
        <v>4261</v>
      </c>
      <c r="J701" s="152">
        <f>SUM(G701:G703)</f>
        <v>7963.9</v>
      </c>
    </row>
    <row r="702" spans="1:10" s="151" customFormat="1" ht="17.45" customHeight="1" x14ac:dyDescent="0.25">
      <c r="A702" s="155" t="s">
        <v>1301</v>
      </c>
      <c r="B702" s="148" t="s">
        <v>1302</v>
      </c>
      <c r="C702" s="149" t="s">
        <v>141</v>
      </c>
      <c r="D702" s="150" t="s">
        <v>144</v>
      </c>
      <c r="E702" s="153">
        <v>344400</v>
      </c>
      <c r="F702" s="153">
        <v>15</v>
      </c>
      <c r="G702" s="153">
        <f t="shared" si="1"/>
        <v>5166</v>
      </c>
      <c r="H702" s="151">
        <v>4261</v>
      </c>
    </row>
    <row r="703" spans="1:10" s="151" customFormat="1" ht="17.45" customHeight="1" x14ac:dyDescent="0.25">
      <c r="A703" s="155" t="s">
        <v>1303</v>
      </c>
      <c r="B703" s="148" t="s">
        <v>1302</v>
      </c>
      <c r="C703" s="149" t="s">
        <v>141</v>
      </c>
      <c r="D703" s="150" t="s">
        <v>144</v>
      </c>
      <c r="E703" s="153">
        <v>260400</v>
      </c>
      <c r="F703" s="153">
        <v>10</v>
      </c>
      <c r="G703" s="153">
        <f t="shared" si="1"/>
        <v>2604</v>
      </c>
      <c r="H703" s="151">
        <v>4261</v>
      </c>
    </row>
    <row r="704" spans="1:10" s="151" customFormat="1" ht="33" customHeight="1" x14ac:dyDescent="0.25">
      <c r="A704" s="147" t="s">
        <v>1304</v>
      </c>
      <c r="B704" s="154" t="s">
        <v>1278</v>
      </c>
      <c r="C704" s="149" t="s">
        <v>141</v>
      </c>
      <c r="D704" s="150" t="s">
        <v>258</v>
      </c>
      <c r="E704" s="153">
        <v>2150</v>
      </c>
      <c r="F704" s="153">
        <v>200</v>
      </c>
      <c r="G704" s="153">
        <f t="shared" si="1"/>
        <v>430</v>
      </c>
      <c r="H704" s="151">
        <v>4264</v>
      </c>
      <c r="J704" s="152">
        <f>SUM(G704:G719)</f>
        <v>133288.86000000002</v>
      </c>
    </row>
    <row r="705" spans="1:10" s="151" customFormat="1" ht="33" customHeight="1" x14ac:dyDescent="0.25">
      <c r="A705" s="147" t="s">
        <v>1305</v>
      </c>
      <c r="B705" s="154" t="s">
        <v>1280</v>
      </c>
      <c r="C705" s="149" t="s">
        <v>141</v>
      </c>
      <c r="D705" s="150" t="s">
        <v>258</v>
      </c>
      <c r="E705" s="153">
        <v>1392</v>
      </c>
      <c r="F705" s="153">
        <v>20</v>
      </c>
      <c r="G705" s="153">
        <f t="shared" si="1"/>
        <v>27.84</v>
      </c>
      <c r="H705" s="151">
        <v>4264</v>
      </c>
    </row>
    <row r="706" spans="1:10" s="151" customFormat="1" ht="33" customHeight="1" x14ac:dyDescent="0.25">
      <c r="A706" s="147" t="s">
        <v>1306</v>
      </c>
      <c r="B706" s="154" t="s">
        <v>1282</v>
      </c>
      <c r="C706" s="149" t="s">
        <v>1324</v>
      </c>
      <c r="D706" s="150" t="s">
        <v>258</v>
      </c>
      <c r="E706" s="153">
        <f>1294+380</f>
        <v>1674</v>
      </c>
      <c r="F706" s="153">
        <v>45000</v>
      </c>
      <c r="G706" s="153">
        <f t="shared" si="1"/>
        <v>75330</v>
      </c>
      <c r="H706" s="151">
        <v>4264</v>
      </c>
    </row>
    <row r="707" spans="1:10" s="151" customFormat="1" ht="33" customHeight="1" x14ac:dyDescent="0.25">
      <c r="A707" s="147" t="s">
        <v>1307</v>
      </c>
      <c r="B707" s="154" t="s">
        <v>1284</v>
      </c>
      <c r="C707" s="149" t="s">
        <v>141</v>
      </c>
      <c r="D707" s="150" t="s">
        <v>258</v>
      </c>
      <c r="E707" s="153">
        <f>1002+168</f>
        <v>1170</v>
      </c>
      <c r="F707" s="153">
        <v>1000</v>
      </c>
      <c r="G707" s="153">
        <f t="shared" si="1"/>
        <v>1170</v>
      </c>
      <c r="H707" s="151">
        <v>4264</v>
      </c>
    </row>
    <row r="708" spans="1:10" s="151" customFormat="1" ht="33" customHeight="1" x14ac:dyDescent="0.25">
      <c r="A708" s="147" t="s">
        <v>1308</v>
      </c>
      <c r="B708" s="154" t="s">
        <v>1284</v>
      </c>
      <c r="C708" s="149" t="s">
        <v>141</v>
      </c>
      <c r="D708" s="150" t="s">
        <v>258</v>
      </c>
      <c r="E708" s="153">
        <f>1990+2408</f>
        <v>4398</v>
      </c>
      <c r="F708" s="153">
        <v>200</v>
      </c>
      <c r="G708" s="153">
        <f t="shared" si="1"/>
        <v>879.6</v>
      </c>
      <c r="H708" s="151">
        <v>4264</v>
      </c>
    </row>
    <row r="709" spans="1:10" s="151" customFormat="1" ht="33" customHeight="1" x14ac:dyDescent="0.25">
      <c r="A709" s="147" t="s">
        <v>1309</v>
      </c>
      <c r="B709" s="154" t="s">
        <v>1284</v>
      </c>
      <c r="C709" s="149" t="s">
        <v>141</v>
      </c>
      <c r="D709" s="150" t="s">
        <v>258</v>
      </c>
      <c r="E709" s="153">
        <v>1686</v>
      </c>
      <c r="F709" s="153">
        <v>5000</v>
      </c>
      <c r="G709" s="153">
        <f t="shared" si="1"/>
        <v>8430</v>
      </c>
      <c r="H709" s="151">
        <v>4264</v>
      </c>
    </row>
    <row r="710" spans="1:10" s="151" customFormat="1" ht="33" customHeight="1" x14ac:dyDescent="0.25">
      <c r="A710" s="147" t="s">
        <v>1310</v>
      </c>
      <c r="B710" s="154" t="s">
        <v>1284</v>
      </c>
      <c r="C710" s="149" t="s">
        <v>141</v>
      </c>
      <c r="D710" s="150" t="s">
        <v>258</v>
      </c>
      <c r="E710" s="153">
        <v>44994</v>
      </c>
      <c r="F710" s="153">
        <v>10</v>
      </c>
      <c r="G710" s="153">
        <f t="shared" si="1"/>
        <v>449.94</v>
      </c>
      <c r="H710" s="151">
        <v>4264</v>
      </c>
    </row>
    <row r="711" spans="1:10" s="151" customFormat="1" ht="33" customHeight="1" x14ac:dyDescent="0.25">
      <c r="A711" s="147" t="s">
        <v>1311</v>
      </c>
      <c r="B711" s="154" t="s">
        <v>1284</v>
      </c>
      <c r="C711" s="149" t="s">
        <v>141</v>
      </c>
      <c r="D711" s="150" t="s">
        <v>258</v>
      </c>
      <c r="E711" s="153">
        <f>66700+13526</f>
        <v>80226</v>
      </c>
      <c r="F711" s="153">
        <v>2</v>
      </c>
      <c r="G711" s="153">
        <f t="shared" si="1"/>
        <v>160.452</v>
      </c>
      <c r="H711" s="151">
        <v>4264</v>
      </c>
    </row>
    <row r="712" spans="1:10" s="151" customFormat="1" ht="33" customHeight="1" x14ac:dyDescent="0.25">
      <c r="A712" s="147" t="s">
        <v>1312</v>
      </c>
      <c r="B712" s="154" t="s">
        <v>1278</v>
      </c>
      <c r="C712" s="149" t="s">
        <v>141</v>
      </c>
      <c r="D712" s="150" t="s">
        <v>258</v>
      </c>
      <c r="E712" s="153">
        <f>1300+671</f>
        <v>1971</v>
      </c>
      <c r="F712" s="153">
        <v>500</v>
      </c>
      <c r="G712" s="153">
        <f t="shared" si="1"/>
        <v>985.5</v>
      </c>
      <c r="H712" s="151">
        <v>4264</v>
      </c>
    </row>
    <row r="713" spans="1:10" s="151" customFormat="1" ht="58.5" customHeight="1" x14ac:dyDescent="0.25">
      <c r="A713" s="147" t="s">
        <v>1313</v>
      </c>
      <c r="B713" s="148" t="s">
        <v>1291</v>
      </c>
      <c r="C713" s="149" t="s">
        <v>141</v>
      </c>
      <c r="D713" s="150" t="s">
        <v>258</v>
      </c>
      <c r="E713" s="153">
        <f>1380+354</f>
        <v>1734</v>
      </c>
      <c r="F713" s="153">
        <v>2000</v>
      </c>
      <c r="G713" s="153">
        <f t="shared" si="1"/>
        <v>3468</v>
      </c>
      <c r="H713" s="151">
        <v>4264</v>
      </c>
    </row>
    <row r="714" spans="1:10" s="151" customFormat="1" ht="58.5" customHeight="1" x14ac:dyDescent="0.25">
      <c r="A714" s="147" t="s">
        <v>1314</v>
      </c>
      <c r="B714" s="148" t="s">
        <v>1276</v>
      </c>
      <c r="C714" s="149" t="s">
        <v>141</v>
      </c>
      <c r="D714" s="150" t="s">
        <v>258</v>
      </c>
      <c r="E714" s="153">
        <f>550+639.16</f>
        <v>1189.1599999999999</v>
      </c>
      <c r="F714" s="153">
        <v>8800</v>
      </c>
      <c r="G714" s="153">
        <f t="shared" si="1"/>
        <v>10464.607999999998</v>
      </c>
      <c r="H714" s="151">
        <v>4264</v>
      </c>
    </row>
    <row r="715" spans="1:10" s="151" customFormat="1" ht="49.5" customHeight="1" x14ac:dyDescent="0.25">
      <c r="A715" s="147" t="s">
        <v>1315</v>
      </c>
      <c r="B715" s="148" t="s">
        <v>1276</v>
      </c>
      <c r="C715" s="149" t="s">
        <v>141</v>
      </c>
      <c r="D715" s="150" t="s">
        <v>258</v>
      </c>
      <c r="E715" s="153">
        <f>1150+164</f>
        <v>1314</v>
      </c>
      <c r="F715" s="153">
        <v>3000</v>
      </c>
      <c r="G715" s="153">
        <f t="shared" si="1"/>
        <v>3942</v>
      </c>
      <c r="H715" s="151">
        <v>4264</v>
      </c>
    </row>
    <row r="716" spans="1:10" s="151" customFormat="1" ht="17.45" customHeight="1" x14ac:dyDescent="0.25">
      <c r="A716" s="147" t="s">
        <v>1316</v>
      </c>
      <c r="B716" s="148" t="s">
        <v>1272</v>
      </c>
      <c r="C716" s="149" t="s">
        <v>141</v>
      </c>
      <c r="D716" s="150" t="s">
        <v>258</v>
      </c>
      <c r="E716" s="153">
        <v>20106</v>
      </c>
      <c r="F716" s="153">
        <v>100</v>
      </c>
      <c r="G716" s="153">
        <f t="shared" si="1"/>
        <v>2010.6</v>
      </c>
      <c r="H716" s="151">
        <v>4264</v>
      </c>
    </row>
    <row r="717" spans="1:10" s="151" customFormat="1" ht="17.45" customHeight="1" x14ac:dyDescent="0.25">
      <c r="A717" s="147" t="s">
        <v>1317</v>
      </c>
      <c r="B717" s="148" t="s">
        <v>1272</v>
      </c>
      <c r="C717" s="149" t="s">
        <v>141</v>
      </c>
      <c r="D717" s="150" t="s">
        <v>258</v>
      </c>
      <c r="E717" s="169">
        <v>1248</v>
      </c>
      <c r="F717" s="153">
        <v>10000</v>
      </c>
      <c r="G717" s="153">
        <f t="shared" si="1"/>
        <v>12480</v>
      </c>
      <c r="H717" s="151">
        <v>4264</v>
      </c>
    </row>
    <row r="718" spans="1:10" s="151" customFormat="1" ht="17.45" customHeight="1" x14ac:dyDescent="0.25">
      <c r="A718" s="147" t="s">
        <v>1318</v>
      </c>
      <c r="B718" s="148" t="s">
        <v>1272</v>
      </c>
      <c r="C718" s="149" t="s">
        <v>141</v>
      </c>
      <c r="D718" s="150" t="s">
        <v>258</v>
      </c>
      <c r="E718" s="169">
        <v>1248</v>
      </c>
      <c r="F718" s="153">
        <v>10000</v>
      </c>
      <c r="G718" s="153">
        <f t="shared" si="1"/>
        <v>12480</v>
      </c>
      <c r="H718" s="151">
        <v>4264</v>
      </c>
    </row>
    <row r="719" spans="1:10" s="151" customFormat="1" ht="33" customHeight="1" x14ac:dyDescent="0.25">
      <c r="A719" s="147" t="s">
        <v>1319</v>
      </c>
      <c r="B719" s="154" t="s">
        <v>1294</v>
      </c>
      <c r="C719" s="149" t="s">
        <v>141</v>
      </c>
      <c r="D719" s="150" t="s">
        <v>258</v>
      </c>
      <c r="E719" s="153">
        <f>950+1282</f>
        <v>2232</v>
      </c>
      <c r="F719" s="153">
        <v>260</v>
      </c>
      <c r="G719" s="153">
        <f t="shared" si="1"/>
        <v>580.32000000000005</v>
      </c>
      <c r="H719" s="151">
        <v>4264</v>
      </c>
    </row>
    <row r="720" spans="1:10" s="151" customFormat="1" ht="34.5" customHeight="1" x14ac:dyDescent="0.25">
      <c r="A720" s="147" t="s">
        <v>1320</v>
      </c>
      <c r="B720" s="154" t="s">
        <v>1321</v>
      </c>
      <c r="C720" s="149" t="s">
        <v>141</v>
      </c>
      <c r="D720" s="150" t="s">
        <v>144</v>
      </c>
      <c r="E720" s="153">
        <v>65000</v>
      </c>
      <c r="F720" s="153">
        <v>100</v>
      </c>
      <c r="G720" s="153">
        <f t="shared" si="1"/>
        <v>6500</v>
      </c>
      <c r="H720" s="151">
        <v>4269</v>
      </c>
      <c r="J720" s="152"/>
    </row>
    <row r="721" spans="1:10" s="137" customFormat="1" ht="24" customHeight="1" x14ac:dyDescent="0.25">
      <c r="A721" s="139" t="s">
        <v>1078</v>
      </c>
      <c r="B721" s="140" t="s">
        <v>1079</v>
      </c>
      <c r="C721" s="141"/>
      <c r="D721" s="141"/>
      <c r="E721" s="170"/>
      <c r="F721" s="171"/>
      <c r="G721" s="172">
        <f>SUM(G722:G826)</f>
        <v>62427.456000000013</v>
      </c>
    </row>
    <row r="722" spans="1:10" s="5" customFormat="1" ht="33.75" customHeight="1" x14ac:dyDescent="0.25">
      <c r="A722" s="1" t="s">
        <v>1080</v>
      </c>
      <c r="B722" s="28" t="s">
        <v>1081</v>
      </c>
      <c r="C722" s="2" t="s">
        <v>141</v>
      </c>
      <c r="D722" s="3" t="s">
        <v>144</v>
      </c>
      <c r="E722" s="138"/>
      <c r="F722" s="138"/>
      <c r="G722" s="173">
        <v>-36</v>
      </c>
      <c r="H722" s="5">
        <v>5122</v>
      </c>
      <c r="J722" s="136">
        <f>SUM(G722:G765)</f>
        <v>-30602.123999999993</v>
      </c>
    </row>
    <row r="723" spans="1:10" s="5" customFormat="1" ht="33.75" customHeight="1" x14ac:dyDescent="0.25">
      <c r="A723" s="1" t="s">
        <v>1082</v>
      </c>
      <c r="B723" s="28" t="s">
        <v>1081</v>
      </c>
      <c r="C723" s="2" t="s">
        <v>141</v>
      </c>
      <c r="D723" s="3" t="s">
        <v>144</v>
      </c>
      <c r="E723" s="130"/>
      <c r="F723" s="130"/>
      <c r="G723" s="174">
        <v>-436</v>
      </c>
      <c r="H723" s="5">
        <v>5122</v>
      </c>
    </row>
    <row r="724" spans="1:10" s="5" customFormat="1" ht="33.75" customHeight="1" x14ac:dyDescent="0.25">
      <c r="A724" s="1" t="s">
        <v>1083</v>
      </c>
      <c r="B724" s="28" t="s">
        <v>1081</v>
      </c>
      <c r="C724" s="2" t="s">
        <v>141</v>
      </c>
      <c r="D724" s="3" t="s">
        <v>144</v>
      </c>
      <c r="E724" s="130"/>
      <c r="F724" s="130"/>
      <c r="G724" s="174">
        <v>-444</v>
      </c>
      <c r="H724" s="5">
        <v>5122</v>
      </c>
    </row>
    <row r="725" spans="1:10" s="5" customFormat="1" ht="33.75" customHeight="1" x14ac:dyDescent="0.25">
      <c r="A725" s="1" t="s">
        <v>1084</v>
      </c>
      <c r="B725" s="28" t="s">
        <v>1081</v>
      </c>
      <c r="C725" s="2" t="s">
        <v>141</v>
      </c>
      <c r="D725" s="3" t="s">
        <v>144</v>
      </c>
      <c r="E725" s="130"/>
      <c r="F725" s="130"/>
      <c r="G725" s="174">
        <v>-554</v>
      </c>
      <c r="H725" s="5">
        <v>5122</v>
      </c>
    </row>
    <row r="726" spans="1:10" s="5" customFormat="1" ht="35.25" customHeight="1" x14ac:dyDescent="0.25">
      <c r="A726" s="1" t="s">
        <v>1085</v>
      </c>
      <c r="B726" s="28" t="s">
        <v>1086</v>
      </c>
      <c r="C726" s="2" t="s">
        <v>141</v>
      </c>
      <c r="D726" s="3" t="s">
        <v>144</v>
      </c>
      <c r="E726" s="130"/>
      <c r="F726" s="130"/>
      <c r="G726" s="174">
        <v>-377.26400000000001</v>
      </c>
      <c r="H726" s="5">
        <v>5122</v>
      </c>
    </row>
    <row r="727" spans="1:10" s="5" customFormat="1" ht="35.25" customHeight="1" x14ac:dyDescent="0.25">
      <c r="A727" s="1" t="s">
        <v>1087</v>
      </c>
      <c r="B727" s="28" t="s">
        <v>1086</v>
      </c>
      <c r="C727" s="2" t="s">
        <v>141</v>
      </c>
      <c r="D727" s="3" t="s">
        <v>144</v>
      </c>
      <c r="E727" s="130"/>
      <c r="F727" s="130"/>
      <c r="G727" s="174">
        <v>-77.981999999999999</v>
      </c>
      <c r="H727" s="5">
        <v>5122</v>
      </c>
    </row>
    <row r="728" spans="1:10" s="5" customFormat="1" ht="35.25" customHeight="1" x14ac:dyDescent="0.25">
      <c r="A728" s="1" t="s">
        <v>1088</v>
      </c>
      <c r="B728" s="28" t="s">
        <v>1089</v>
      </c>
      <c r="C728" s="2" t="s">
        <v>141</v>
      </c>
      <c r="D728" s="3" t="s">
        <v>144</v>
      </c>
      <c r="E728" s="130"/>
      <c r="F728" s="130"/>
      <c r="G728" s="174">
        <v>-479.4</v>
      </c>
      <c r="H728" s="5">
        <v>5122</v>
      </c>
    </row>
    <row r="729" spans="1:10" s="5" customFormat="1" ht="27" customHeight="1" x14ac:dyDescent="0.25">
      <c r="A729" s="1" t="s">
        <v>1090</v>
      </c>
      <c r="B729" s="28" t="s">
        <v>1091</v>
      </c>
      <c r="C729" s="2" t="s">
        <v>141</v>
      </c>
      <c r="D729" s="3" t="s">
        <v>144</v>
      </c>
      <c r="E729" s="130">
        <v>-35000</v>
      </c>
      <c r="F729" s="130">
        <v>-200</v>
      </c>
      <c r="G729" s="174">
        <v>-7000</v>
      </c>
      <c r="H729" s="5">
        <v>5122</v>
      </c>
      <c r="J729" s="136"/>
    </row>
    <row r="730" spans="1:10" s="5" customFormat="1" ht="27" customHeight="1" x14ac:dyDescent="0.25">
      <c r="A730" s="1" t="s">
        <v>1092</v>
      </c>
      <c r="B730" s="28" t="s">
        <v>1093</v>
      </c>
      <c r="C730" s="2" t="s">
        <v>141</v>
      </c>
      <c r="D730" s="3" t="s">
        <v>144</v>
      </c>
      <c r="E730" s="130"/>
      <c r="F730" s="130"/>
      <c r="G730" s="174">
        <v>-597.24</v>
      </c>
      <c r="H730" s="5">
        <v>5122</v>
      </c>
    </row>
    <row r="731" spans="1:10" s="5" customFormat="1" ht="38.25" customHeight="1" x14ac:dyDescent="0.25">
      <c r="A731" s="1" t="s">
        <v>1094</v>
      </c>
      <c r="B731" s="28" t="s">
        <v>1095</v>
      </c>
      <c r="C731" s="2" t="s">
        <v>141</v>
      </c>
      <c r="D731" s="3" t="s">
        <v>144</v>
      </c>
      <c r="E731" s="130">
        <v>-760000</v>
      </c>
      <c r="F731" s="130">
        <v>-1</v>
      </c>
      <c r="G731" s="174">
        <v>-760</v>
      </c>
      <c r="H731" s="5">
        <v>5122</v>
      </c>
    </row>
    <row r="732" spans="1:10" s="5" customFormat="1" ht="17.45" customHeight="1" x14ac:dyDescent="0.25">
      <c r="A732" s="1" t="s">
        <v>1096</v>
      </c>
      <c r="B732" s="28" t="s">
        <v>1097</v>
      </c>
      <c r="C732" s="2" t="s">
        <v>141</v>
      </c>
      <c r="D732" s="3" t="s">
        <v>144</v>
      </c>
      <c r="E732" s="130"/>
      <c r="F732" s="130"/>
      <c r="G732" s="174">
        <v>-355</v>
      </c>
      <c r="H732" s="5">
        <v>5122</v>
      </c>
    </row>
    <row r="733" spans="1:10" s="5" customFormat="1" ht="30" customHeight="1" x14ac:dyDescent="0.25">
      <c r="A733" s="1" t="s">
        <v>1098</v>
      </c>
      <c r="B733" s="28" t="s">
        <v>1099</v>
      </c>
      <c r="C733" s="2" t="s">
        <v>141</v>
      </c>
      <c r="D733" s="3" t="s">
        <v>144</v>
      </c>
      <c r="E733" s="130"/>
      <c r="F733" s="130"/>
      <c r="G733" s="174">
        <v>-61.05</v>
      </c>
      <c r="H733" s="5">
        <v>5122</v>
      </c>
    </row>
    <row r="734" spans="1:10" s="5" customFormat="1" ht="30" customHeight="1" x14ac:dyDescent="0.25">
      <c r="A734" s="1" t="s">
        <v>1100</v>
      </c>
      <c r="B734" s="28" t="s">
        <v>1101</v>
      </c>
      <c r="C734" s="2" t="s">
        <v>141</v>
      </c>
      <c r="D734" s="3" t="s">
        <v>144</v>
      </c>
      <c r="E734" s="130"/>
      <c r="F734" s="130"/>
      <c r="G734" s="174">
        <v>-963</v>
      </c>
      <c r="H734" s="5">
        <v>5122</v>
      </c>
    </row>
    <row r="735" spans="1:10" s="5" customFormat="1" ht="17.45" customHeight="1" x14ac:dyDescent="0.25">
      <c r="A735" s="1" t="s">
        <v>1102</v>
      </c>
      <c r="B735" s="29" t="s">
        <v>1101</v>
      </c>
      <c r="C735" s="2" t="s">
        <v>141</v>
      </c>
      <c r="D735" s="3" t="s">
        <v>144</v>
      </c>
      <c r="E735" s="130"/>
      <c r="F735" s="130"/>
      <c r="G735" s="174">
        <v>-970.2</v>
      </c>
      <c r="H735" s="5">
        <v>5122</v>
      </c>
    </row>
    <row r="736" spans="1:10" s="5" customFormat="1" ht="17.45" customHeight="1" x14ac:dyDescent="0.25">
      <c r="A736" s="1" t="s">
        <v>1103</v>
      </c>
      <c r="B736" s="29" t="s">
        <v>1104</v>
      </c>
      <c r="C736" s="2" t="s">
        <v>141</v>
      </c>
      <c r="D736" s="3" t="s">
        <v>144</v>
      </c>
      <c r="E736" s="130"/>
      <c r="F736" s="130"/>
      <c r="G736" s="174">
        <v>-436.6</v>
      </c>
      <c r="H736" s="5">
        <v>5122</v>
      </c>
    </row>
    <row r="737" spans="1:8" s="5" customFormat="1" ht="17.45" customHeight="1" x14ac:dyDescent="0.25">
      <c r="A737" s="1" t="s">
        <v>1105</v>
      </c>
      <c r="B737" s="29" t="s">
        <v>1104</v>
      </c>
      <c r="C737" s="2" t="s">
        <v>141</v>
      </c>
      <c r="D737" s="3" t="s">
        <v>144</v>
      </c>
      <c r="E737" s="130"/>
      <c r="F737" s="130"/>
      <c r="G737" s="174">
        <v>-374.17599999999999</v>
      </c>
      <c r="H737" s="5">
        <v>5122</v>
      </c>
    </row>
    <row r="738" spans="1:8" s="5" customFormat="1" ht="17.45" customHeight="1" x14ac:dyDescent="0.25">
      <c r="A738" s="1" t="s">
        <v>1106</v>
      </c>
      <c r="B738" s="29" t="s">
        <v>1107</v>
      </c>
      <c r="C738" s="2" t="s">
        <v>141</v>
      </c>
      <c r="D738" s="3" t="s">
        <v>144</v>
      </c>
      <c r="E738" s="130"/>
      <c r="F738" s="130"/>
      <c r="G738" s="174">
        <v>-1265</v>
      </c>
      <c r="H738" s="5">
        <v>5122</v>
      </c>
    </row>
    <row r="739" spans="1:8" s="5" customFormat="1" ht="17.45" customHeight="1" x14ac:dyDescent="0.25">
      <c r="A739" s="1" t="s">
        <v>1108</v>
      </c>
      <c r="B739" s="29" t="s">
        <v>1109</v>
      </c>
      <c r="C739" s="2" t="s">
        <v>141</v>
      </c>
      <c r="D739" s="3" t="s">
        <v>144</v>
      </c>
      <c r="E739" s="130"/>
      <c r="F739" s="130"/>
      <c r="G739" s="174">
        <v>-414.9</v>
      </c>
      <c r="H739" s="5">
        <v>5122</v>
      </c>
    </row>
    <row r="740" spans="1:8" s="5" customFormat="1" ht="17.45" customHeight="1" x14ac:dyDescent="0.25">
      <c r="A740" s="1" t="s">
        <v>1110</v>
      </c>
      <c r="B740" s="28" t="s">
        <v>1109</v>
      </c>
      <c r="C740" s="2" t="s">
        <v>141</v>
      </c>
      <c r="D740" s="3" t="s">
        <v>144</v>
      </c>
      <c r="E740" s="130"/>
      <c r="F740" s="130"/>
      <c r="G740" s="174">
        <v>-396.3</v>
      </c>
      <c r="H740" s="5">
        <v>5122</v>
      </c>
    </row>
    <row r="741" spans="1:8" s="5" customFormat="1" ht="17.45" customHeight="1" x14ac:dyDescent="0.25">
      <c r="A741" s="1" t="s">
        <v>1111</v>
      </c>
      <c r="B741" s="28" t="s">
        <v>1112</v>
      </c>
      <c r="C741" s="2" t="s">
        <v>141</v>
      </c>
      <c r="D741" s="3" t="s">
        <v>144</v>
      </c>
      <c r="E741" s="130"/>
      <c r="F741" s="130"/>
      <c r="G741" s="174">
        <v>-186.54</v>
      </c>
      <c r="H741" s="5">
        <v>5122</v>
      </c>
    </row>
    <row r="742" spans="1:8" s="5" customFormat="1" ht="17.45" customHeight="1" x14ac:dyDescent="0.25">
      <c r="A742" s="1" t="s">
        <v>1113</v>
      </c>
      <c r="B742" s="28" t="s">
        <v>1112</v>
      </c>
      <c r="C742" s="2" t="s">
        <v>141</v>
      </c>
      <c r="D742" s="3" t="s">
        <v>144</v>
      </c>
      <c r="E742" s="130"/>
      <c r="F742" s="130"/>
      <c r="G742" s="174">
        <v>-326.88</v>
      </c>
      <c r="H742" s="5">
        <v>5122</v>
      </c>
    </row>
    <row r="743" spans="1:8" s="5" customFormat="1" ht="17.45" customHeight="1" x14ac:dyDescent="0.25">
      <c r="A743" s="1" t="s">
        <v>1114</v>
      </c>
      <c r="B743" s="28" t="s">
        <v>1115</v>
      </c>
      <c r="C743" s="2" t="s">
        <v>141</v>
      </c>
      <c r="D743" s="3" t="s">
        <v>144</v>
      </c>
      <c r="E743" s="130"/>
      <c r="F743" s="130"/>
      <c r="G743" s="174">
        <v>-395</v>
      </c>
      <c r="H743" s="5">
        <v>5122</v>
      </c>
    </row>
    <row r="744" spans="1:8" s="5" customFormat="1" ht="17.45" customHeight="1" x14ac:dyDescent="0.25">
      <c r="A744" s="1" t="s">
        <v>1116</v>
      </c>
      <c r="B744" s="28" t="s">
        <v>1117</v>
      </c>
      <c r="C744" s="2" t="s">
        <v>141</v>
      </c>
      <c r="D744" s="3" t="s">
        <v>144</v>
      </c>
      <c r="E744" s="130"/>
      <c r="F744" s="130"/>
      <c r="G744" s="174">
        <v>-106.6</v>
      </c>
      <c r="H744" s="5">
        <v>5122</v>
      </c>
    </row>
    <row r="745" spans="1:8" s="5" customFormat="1" ht="17.45" customHeight="1" x14ac:dyDescent="0.25">
      <c r="A745" s="1" t="s">
        <v>1118</v>
      </c>
      <c r="B745" s="28" t="s">
        <v>1117</v>
      </c>
      <c r="C745" s="2" t="s">
        <v>141</v>
      </c>
      <c r="D745" s="3" t="s">
        <v>144</v>
      </c>
      <c r="E745" s="130"/>
      <c r="F745" s="130"/>
      <c r="G745" s="174">
        <v>-160.6</v>
      </c>
      <c r="H745" s="5">
        <v>5122</v>
      </c>
    </row>
    <row r="746" spans="1:8" s="5" customFormat="1" ht="17.45" customHeight="1" x14ac:dyDescent="0.25">
      <c r="A746" s="1" t="s">
        <v>1119</v>
      </c>
      <c r="B746" s="28" t="s">
        <v>1120</v>
      </c>
      <c r="C746" s="2" t="s">
        <v>141</v>
      </c>
      <c r="D746" s="3" t="s">
        <v>144</v>
      </c>
      <c r="E746" s="130"/>
      <c r="F746" s="130"/>
      <c r="G746" s="174">
        <v>-169.5</v>
      </c>
      <c r="H746" s="5">
        <v>5122</v>
      </c>
    </row>
    <row r="747" spans="1:8" s="5" customFormat="1" ht="17.45" customHeight="1" x14ac:dyDescent="0.25">
      <c r="A747" s="1" t="s">
        <v>1121</v>
      </c>
      <c r="B747" s="28" t="s">
        <v>1122</v>
      </c>
      <c r="C747" s="2" t="s">
        <v>141</v>
      </c>
      <c r="D747" s="3" t="s">
        <v>144</v>
      </c>
      <c r="E747" s="130"/>
      <c r="F747" s="130"/>
      <c r="G747" s="174">
        <v>-546</v>
      </c>
      <c r="H747" s="5">
        <v>5122</v>
      </c>
    </row>
    <row r="748" spans="1:8" s="5" customFormat="1" ht="17.45" customHeight="1" x14ac:dyDescent="0.25">
      <c r="A748" s="1" t="s">
        <v>1123</v>
      </c>
      <c r="B748" s="28" t="s">
        <v>1124</v>
      </c>
      <c r="C748" s="2" t="s">
        <v>141</v>
      </c>
      <c r="D748" s="3" t="s">
        <v>144</v>
      </c>
      <c r="E748" s="130"/>
      <c r="F748" s="130"/>
      <c r="G748" s="174">
        <v>-235</v>
      </c>
      <c r="H748" s="5">
        <v>5122</v>
      </c>
    </row>
    <row r="749" spans="1:8" s="5" customFormat="1" ht="30.6" customHeight="1" x14ac:dyDescent="0.25">
      <c r="A749" s="1" t="s">
        <v>1125</v>
      </c>
      <c r="B749" s="28" t="s">
        <v>1126</v>
      </c>
      <c r="C749" s="2" t="s">
        <v>141</v>
      </c>
      <c r="D749" s="3" t="s">
        <v>144</v>
      </c>
      <c r="E749" s="130"/>
      <c r="F749" s="130"/>
      <c r="G749" s="174">
        <v>-95.1</v>
      </c>
      <c r="H749" s="5">
        <v>5122</v>
      </c>
    </row>
    <row r="750" spans="1:8" s="5" customFormat="1" ht="30.6" customHeight="1" x14ac:dyDescent="0.25">
      <c r="A750" s="1" t="s">
        <v>1127</v>
      </c>
      <c r="B750" s="29" t="s">
        <v>1126</v>
      </c>
      <c r="C750" s="2" t="s">
        <v>141</v>
      </c>
      <c r="D750" s="3" t="s">
        <v>144</v>
      </c>
      <c r="E750" s="130"/>
      <c r="F750" s="130"/>
      <c r="G750" s="174">
        <v>-73.2</v>
      </c>
      <c r="H750" s="5">
        <v>5122</v>
      </c>
    </row>
    <row r="751" spans="1:8" s="5" customFormat="1" ht="30.6" customHeight="1" x14ac:dyDescent="0.25">
      <c r="A751" s="1" t="s">
        <v>1128</v>
      </c>
      <c r="B751" s="29" t="s">
        <v>1129</v>
      </c>
      <c r="C751" s="2" t="s">
        <v>141</v>
      </c>
      <c r="D751" s="3" t="s">
        <v>144</v>
      </c>
      <c r="E751" s="130"/>
      <c r="F751" s="130"/>
      <c r="G751" s="174">
        <v>-1099.8</v>
      </c>
      <c r="H751" s="5">
        <v>5122</v>
      </c>
    </row>
    <row r="752" spans="1:8" s="5" customFormat="1" ht="30.6" customHeight="1" x14ac:dyDescent="0.25">
      <c r="A752" s="1" t="s">
        <v>1130</v>
      </c>
      <c r="B752" s="29" t="s">
        <v>1131</v>
      </c>
      <c r="C752" s="2" t="s">
        <v>141</v>
      </c>
      <c r="D752" s="3" t="s">
        <v>144</v>
      </c>
      <c r="E752" s="130"/>
      <c r="F752" s="130"/>
      <c r="G752" s="174">
        <v>-1266</v>
      </c>
      <c r="H752" s="5">
        <v>5122</v>
      </c>
    </row>
    <row r="753" spans="1:10" s="5" customFormat="1" ht="17.45" customHeight="1" x14ac:dyDescent="0.25">
      <c r="A753" s="1" t="s">
        <v>1132</v>
      </c>
      <c r="B753" s="29" t="s">
        <v>1133</v>
      </c>
      <c r="C753" s="2" t="s">
        <v>141</v>
      </c>
      <c r="D753" s="3" t="s">
        <v>717</v>
      </c>
      <c r="E753" s="130"/>
      <c r="F753" s="130"/>
      <c r="G753" s="174">
        <v>-876</v>
      </c>
      <c r="H753" s="5">
        <v>5122</v>
      </c>
    </row>
    <row r="754" spans="1:10" s="5" customFormat="1" ht="17.45" customHeight="1" x14ac:dyDescent="0.25">
      <c r="A754" s="1" t="s">
        <v>1134</v>
      </c>
      <c r="B754" s="29" t="s">
        <v>1135</v>
      </c>
      <c r="C754" s="2" t="s">
        <v>141</v>
      </c>
      <c r="D754" s="3" t="s">
        <v>144</v>
      </c>
      <c r="E754" s="130"/>
      <c r="F754" s="130"/>
      <c r="G754" s="174">
        <v>-2160</v>
      </c>
      <c r="H754" s="5">
        <v>5122</v>
      </c>
    </row>
    <row r="755" spans="1:10" s="5" customFormat="1" ht="17.45" customHeight="1" x14ac:dyDescent="0.25">
      <c r="A755" s="1" t="s">
        <v>1136</v>
      </c>
      <c r="B755" s="28" t="s">
        <v>1137</v>
      </c>
      <c r="C755" s="2" t="s">
        <v>141</v>
      </c>
      <c r="D755" s="3" t="s">
        <v>144</v>
      </c>
      <c r="E755" s="130"/>
      <c r="F755" s="130"/>
      <c r="G755" s="174">
        <v>-541.20000000000005</v>
      </c>
      <c r="H755" s="5">
        <v>5122</v>
      </c>
    </row>
    <row r="756" spans="1:10" s="5" customFormat="1" ht="17.45" customHeight="1" x14ac:dyDescent="0.25">
      <c r="A756" s="1" t="s">
        <v>1138</v>
      </c>
      <c r="B756" s="28" t="s">
        <v>1139</v>
      </c>
      <c r="C756" s="2" t="s">
        <v>141</v>
      </c>
      <c r="D756" s="3" t="s">
        <v>144</v>
      </c>
      <c r="E756" s="130"/>
      <c r="F756" s="130"/>
      <c r="G756" s="174">
        <v>-1849.5</v>
      </c>
      <c r="H756" s="5">
        <v>5122</v>
      </c>
    </row>
    <row r="757" spans="1:10" s="5" customFormat="1" ht="17.45" customHeight="1" x14ac:dyDescent="0.25">
      <c r="A757" s="1" t="s">
        <v>1140</v>
      </c>
      <c r="B757" s="28" t="s">
        <v>1139</v>
      </c>
      <c r="C757" s="2" t="s">
        <v>141</v>
      </c>
      <c r="D757" s="3" t="s">
        <v>144</v>
      </c>
      <c r="E757" s="130"/>
      <c r="F757" s="130"/>
      <c r="G757" s="174">
        <v>-902</v>
      </c>
      <c r="H757" s="5">
        <v>5122</v>
      </c>
    </row>
    <row r="758" spans="1:10" s="5" customFormat="1" ht="33" x14ac:dyDescent="0.25">
      <c r="A758" s="1" t="s">
        <v>1141</v>
      </c>
      <c r="B758" s="28" t="s">
        <v>1142</v>
      </c>
      <c r="C758" s="2" t="s">
        <v>141</v>
      </c>
      <c r="D758" s="3" t="s">
        <v>144</v>
      </c>
      <c r="E758" s="130"/>
      <c r="F758" s="130"/>
      <c r="G758" s="174">
        <v>-51</v>
      </c>
      <c r="H758" s="5">
        <v>5122</v>
      </c>
    </row>
    <row r="759" spans="1:10" s="5" customFormat="1" ht="17.45" customHeight="1" x14ac:dyDescent="0.25">
      <c r="A759" s="1" t="s">
        <v>1143</v>
      </c>
      <c r="B759" s="28" t="s">
        <v>1144</v>
      </c>
      <c r="C759" s="2" t="s">
        <v>141</v>
      </c>
      <c r="D759" s="3" t="s">
        <v>144</v>
      </c>
      <c r="E759" s="130"/>
      <c r="F759" s="130"/>
      <c r="G759" s="174">
        <v>-364</v>
      </c>
      <c r="H759" s="5">
        <v>5122</v>
      </c>
    </row>
    <row r="760" spans="1:10" s="5" customFormat="1" ht="17.45" customHeight="1" x14ac:dyDescent="0.25">
      <c r="A760" s="1" t="s">
        <v>1145</v>
      </c>
      <c r="B760" s="28" t="s">
        <v>1146</v>
      </c>
      <c r="C760" s="2" t="s">
        <v>141</v>
      </c>
      <c r="D760" s="3" t="s">
        <v>144</v>
      </c>
      <c r="E760" s="130"/>
      <c r="F760" s="130"/>
      <c r="G760" s="174">
        <v>-1135.2</v>
      </c>
      <c r="H760" s="5">
        <v>5122</v>
      </c>
    </row>
    <row r="761" spans="1:10" s="5" customFormat="1" ht="21" customHeight="1" x14ac:dyDescent="0.25">
      <c r="A761" s="1" t="s">
        <v>1147</v>
      </c>
      <c r="B761" s="28" t="s">
        <v>1009</v>
      </c>
      <c r="C761" s="2" t="s">
        <v>141</v>
      </c>
      <c r="D761" s="3" t="s">
        <v>144</v>
      </c>
      <c r="E761" s="130"/>
      <c r="F761" s="130"/>
      <c r="G761" s="174">
        <v>-125.1</v>
      </c>
      <c r="H761" s="5">
        <v>5122</v>
      </c>
    </row>
    <row r="762" spans="1:10" s="5" customFormat="1" ht="36.75" customHeight="1" x14ac:dyDescent="0.25">
      <c r="A762" s="1" t="s">
        <v>1148</v>
      </c>
      <c r="B762" s="28" t="s">
        <v>1149</v>
      </c>
      <c r="C762" s="2" t="s">
        <v>141</v>
      </c>
      <c r="D762" s="3" t="s">
        <v>144</v>
      </c>
      <c r="E762" s="130"/>
      <c r="F762" s="130"/>
      <c r="G762" s="174">
        <v>-469.65600000000001</v>
      </c>
      <c r="H762" s="5">
        <v>5122</v>
      </c>
    </row>
    <row r="763" spans="1:10" s="5" customFormat="1" ht="36.75" customHeight="1" x14ac:dyDescent="0.25">
      <c r="A763" s="1" t="s">
        <v>1150</v>
      </c>
      <c r="B763" s="29" t="s">
        <v>1149</v>
      </c>
      <c r="C763" s="2" t="s">
        <v>141</v>
      </c>
      <c r="D763" s="3" t="s">
        <v>144</v>
      </c>
      <c r="E763" s="130"/>
      <c r="F763" s="130"/>
      <c r="G763" s="174">
        <v>-161</v>
      </c>
      <c r="H763" s="5">
        <v>5122</v>
      </c>
    </row>
    <row r="764" spans="1:10" s="5" customFormat="1" ht="36.75" customHeight="1" x14ac:dyDescent="0.25">
      <c r="A764" s="1" t="s">
        <v>1151</v>
      </c>
      <c r="B764" s="29" t="s">
        <v>1149</v>
      </c>
      <c r="C764" s="2" t="s">
        <v>141</v>
      </c>
      <c r="D764" s="3" t="s">
        <v>144</v>
      </c>
      <c r="E764" s="130"/>
      <c r="F764" s="130"/>
      <c r="G764" s="174">
        <v>-875.84</v>
      </c>
      <c r="H764" s="5">
        <v>5122</v>
      </c>
    </row>
    <row r="765" spans="1:10" s="5" customFormat="1" ht="36.75" customHeight="1" x14ac:dyDescent="0.25">
      <c r="A765" s="1" t="s">
        <v>1152</v>
      </c>
      <c r="B765" s="29" t="s">
        <v>1149</v>
      </c>
      <c r="C765" s="2" t="s">
        <v>141</v>
      </c>
      <c r="D765" s="3" t="s">
        <v>144</v>
      </c>
      <c r="E765" s="130"/>
      <c r="F765" s="130"/>
      <c r="G765" s="174">
        <v>-433.29599999999999</v>
      </c>
      <c r="H765" s="5">
        <v>5122</v>
      </c>
    </row>
    <row r="766" spans="1:10" s="5" customFormat="1" ht="31.9" customHeight="1" x14ac:dyDescent="0.25">
      <c r="A766" s="1" t="s">
        <v>1153</v>
      </c>
      <c r="B766" s="29" t="s">
        <v>1154</v>
      </c>
      <c r="C766" s="2" t="s">
        <v>141</v>
      </c>
      <c r="D766" s="3" t="s">
        <v>144</v>
      </c>
      <c r="E766" s="130">
        <v>-346500</v>
      </c>
      <c r="F766" s="130">
        <v>-12</v>
      </c>
      <c r="G766" s="174">
        <v>-4158</v>
      </c>
      <c r="H766" s="5">
        <v>5129</v>
      </c>
      <c r="J766" s="136">
        <f>SUM(G766:G817)</f>
        <v>-96451.099999999991</v>
      </c>
    </row>
    <row r="767" spans="1:10" s="5" customFormat="1" ht="31.9" customHeight="1" x14ac:dyDescent="0.25">
      <c r="A767" s="1" t="s">
        <v>1155</v>
      </c>
      <c r="B767" s="29" t="s">
        <v>1154</v>
      </c>
      <c r="C767" s="2" t="s">
        <v>141</v>
      </c>
      <c r="D767" s="3" t="s">
        <v>144</v>
      </c>
      <c r="E767" s="130">
        <v>-231000</v>
      </c>
      <c r="F767" s="130">
        <v>-12</v>
      </c>
      <c r="G767" s="174">
        <v>-2772</v>
      </c>
      <c r="H767" s="5">
        <v>5129</v>
      </c>
    </row>
    <row r="768" spans="1:10" s="5" customFormat="1" ht="31.9" customHeight="1" x14ac:dyDescent="0.25">
      <c r="A768" s="1" t="s">
        <v>1156</v>
      </c>
      <c r="B768" s="28" t="s">
        <v>1157</v>
      </c>
      <c r="C768" s="2" t="s">
        <v>141</v>
      </c>
      <c r="D768" s="3" t="s">
        <v>144</v>
      </c>
      <c r="E768" s="130"/>
      <c r="F768" s="130"/>
      <c r="G768" s="174">
        <v>-4</v>
      </c>
      <c r="H768" s="5">
        <v>5129</v>
      </c>
    </row>
    <row r="769" spans="1:8" s="5" customFormat="1" ht="31.9" customHeight="1" x14ac:dyDescent="0.25">
      <c r="A769" s="1" t="s">
        <v>1158</v>
      </c>
      <c r="B769" s="28" t="s">
        <v>1159</v>
      </c>
      <c r="C769" s="2" t="s">
        <v>141</v>
      </c>
      <c r="D769" s="3" t="s">
        <v>144</v>
      </c>
      <c r="E769" s="130"/>
      <c r="F769" s="130"/>
      <c r="G769" s="174">
        <v>-132</v>
      </c>
      <c r="H769" s="5">
        <v>5129</v>
      </c>
    </row>
    <row r="770" spans="1:8" s="5" customFormat="1" ht="33" x14ac:dyDescent="0.25">
      <c r="A770" s="1" t="s">
        <v>1160</v>
      </c>
      <c r="B770" s="28" t="s">
        <v>756</v>
      </c>
      <c r="C770" s="2" t="s">
        <v>141</v>
      </c>
      <c r="D770" s="3" t="s">
        <v>144</v>
      </c>
      <c r="E770" s="130"/>
      <c r="F770" s="130"/>
      <c r="G770" s="174">
        <v>-89.92</v>
      </c>
      <c r="H770" s="5">
        <v>5129</v>
      </c>
    </row>
    <row r="771" spans="1:8" s="5" customFormat="1" ht="30.6" customHeight="1" x14ac:dyDescent="0.25">
      <c r="A771" s="1" t="s">
        <v>1161</v>
      </c>
      <c r="B771" s="28" t="s">
        <v>1162</v>
      </c>
      <c r="C771" s="2" t="s">
        <v>141</v>
      </c>
      <c r="D771" s="3" t="s">
        <v>144</v>
      </c>
      <c r="E771" s="130"/>
      <c r="F771" s="130"/>
      <c r="G771" s="174">
        <v>-240</v>
      </c>
      <c r="H771" s="5">
        <v>5129</v>
      </c>
    </row>
    <row r="772" spans="1:8" s="5" customFormat="1" ht="33" x14ac:dyDescent="0.25">
      <c r="A772" s="1" t="s">
        <v>1163</v>
      </c>
      <c r="B772" s="28" t="s">
        <v>1162</v>
      </c>
      <c r="C772" s="2" t="s">
        <v>141</v>
      </c>
      <c r="D772" s="3" t="s">
        <v>144</v>
      </c>
      <c r="E772" s="130"/>
      <c r="F772" s="130"/>
      <c r="G772" s="174">
        <v>-360</v>
      </c>
      <c r="H772" s="5">
        <v>5129</v>
      </c>
    </row>
    <row r="773" spans="1:8" s="5" customFormat="1" ht="33" x14ac:dyDescent="0.25">
      <c r="A773" s="1" t="s">
        <v>1164</v>
      </c>
      <c r="B773" s="28" t="s">
        <v>1162</v>
      </c>
      <c r="C773" s="2" t="s">
        <v>141</v>
      </c>
      <c r="D773" s="3" t="s">
        <v>144</v>
      </c>
      <c r="E773" s="130"/>
      <c r="F773" s="130"/>
      <c r="G773" s="174">
        <v>-250</v>
      </c>
      <c r="H773" s="5">
        <v>5129</v>
      </c>
    </row>
    <row r="774" spans="1:8" s="5" customFormat="1" ht="17.45" customHeight="1" x14ac:dyDescent="0.25">
      <c r="A774" s="1" t="s">
        <v>1165</v>
      </c>
      <c r="B774" s="28" t="s">
        <v>798</v>
      </c>
      <c r="C774" s="2" t="s">
        <v>141</v>
      </c>
      <c r="D774" s="3" t="s">
        <v>144</v>
      </c>
      <c r="E774" s="130"/>
      <c r="F774" s="130"/>
      <c r="G774" s="174">
        <v>-15000</v>
      </c>
      <c r="H774" s="5">
        <v>5129</v>
      </c>
    </row>
    <row r="775" spans="1:8" s="5" customFormat="1" ht="49.5" x14ac:dyDescent="0.25">
      <c r="A775" s="1" t="s">
        <v>1166</v>
      </c>
      <c r="B775" s="28" t="s">
        <v>1167</v>
      </c>
      <c r="C775" s="2" t="s">
        <v>141</v>
      </c>
      <c r="D775" s="3" t="s">
        <v>144</v>
      </c>
      <c r="E775" s="130"/>
      <c r="F775" s="130"/>
      <c r="G775" s="174">
        <v>-436.5</v>
      </c>
      <c r="H775" s="5">
        <v>5129</v>
      </c>
    </row>
    <row r="776" spans="1:8" s="5" customFormat="1" ht="49.5" x14ac:dyDescent="0.25">
      <c r="A776" s="1" t="s">
        <v>1168</v>
      </c>
      <c r="B776" s="29" t="s">
        <v>1169</v>
      </c>
      <c r="C776" s="2" t="s">
        <v>141</v>
      </c>
      <c r="D776" s="3" t="s">
        <v>144</v>
      </c>
      <c r="E776" s="130"/>
      <c r="F776" s="130"/>
      <c r="G776" s="174">
        <v>-240</v>
      </c>
      <c r="H776" s="5">
        <v>5129</v>
      </c>
    </row>
    <row r="777" spans="1:8" s="5" customFormat="1" ht="17.45" customHeight="1" x14ac:dyDescent="0.25">
      <c r="A777" s="1" t="s">
        <v>1170</v>
      </c>
      <c r="B777" s="29" t="s">
        <v>1171</v>
      </c>
      <c r="C777" s="2" t="s">
        <v>141</v>
      </c>
      <c r="D777" s="3" t="s">
        <v>144</v>
      </c>
      <c r="E777" s="130">
        <v>-250000</v>
      </c>
      <c r="F777" s="130">
        <v>-10</v>
      </c>
      <c r="G777" s="174">
        <v>-2500</v>
      </c>
      <c r="H777" s="5">
        <v>5129</v>
      </c>
    </row>
    <row r="778" spans="1:8" s="5" customFormat="1" ht="33" x14ac:dyDescent="0.25">
      <c r="A778" s="1" t="s">
        <v>1172</v>
      </c>
      <c r="B778" s="29" t="s">
        <v>1173</v>
      </c>
      <c r="C778" s="2" t="s">
        <v>141</v>
      </c>
      <c r="D778" s="3" t="s">
        <v>144</v>
      </c>
      <c r="E778" s="130"/>
      <c r="F778" s="130"/>
      <c r="G778" s="174">
        <v>-1900</v>
      </c>
      <c r="H778" s="5">
        <v>5129</v>
      </c>
    </row>
    <row r="779" spans="1:8" s="5" customFormat="1" ht="17.45" customHeight="1" x14ac:dyDescent="0.25">
      <c r="A779" s="1" t="s">
        <v>1174</v>
      </c>
      <c r="B779" s="29" t="s">
        <v>1175</v>
      </c>
      <c r="C779" s="2" t="s">
        <v>141</v>
      </c>
      <c r="D779" s="3" t="s">
        <v>144</v>
      </c>
      <c r="E779" s="130"/>
      <c r="F779" s="130"/>
      <c r="G779" s="174">
        <v>-200</v>
      </c>
      <c r="H779" s="5">
        <v>5129</v>
      </c>
    </row>
    <row r="780" spans="1:8" s="5" customFormat="1" ht="17.45" customHeight="1" x14ac:dyDescent="0.25">
      <c r="A780" s="1" t="s">
        <v>1176</v>
      </c>
      <c r="B780" s="29" t="s">
        <v>1175</v>
      </c>
      <c r="C780" s="2" t="s">
        <v>141</v>
      </c>
      <c r="D780" s="3" t="s">
        <v>144</v>
      </c>
      <c r="E780" s="130"/>
      <c r="F780" s="130"/>
      <c r="G780" s="174">
        <v>-23.5</v>
      </c>
      <c r="H780" s="5">
        <v>5129</v>
      </c>
    </row>
    <row r="781" spans="1:8" s="5" customFormat="1" ht="17.45" customHeight="1" x14ac:dyDescent="0.25">
      <c r="A781" s="1" t="s">
        <v>1177</v>
      </c>
      <c r="B781" s="28" t="s">
        <v>1178</v>
      </c>
      <c r="C781" s="2" t="s">
        <v>141</v>
      </c>
      <c r="D781" s="3" t="s">
        <v>144</v>
      </c>
      <c r="E781" s="130"/>
      <c r="F781" s="130"/>
      <c r="G781" s="174">
        <v>-90</v>
      </c>
      <c r="H781" s="5">
        <v>5129</v>
      </c>
    </row>
    <row r="782" spans="1:8" s="5" customFormat="1" ht="17.45" customHeight="1" x14ac:dyDescent="0.25">
      <c r="A782" s="1" t="s">
        <v>1179</v>
      </c>
      <c r="B782" s="28" t="s">
        <v>1180</v>
      </c>
      <c r="C782" s="2" t="s">
        <v>141</v>
      </c>
      <c r="D782" s="3" t="s">
        <v>144</v>
      </c>
      <c r="E782" s="130">
        <v>-16000</v>
      </c>
      <c r="F782" s="130">
        <v>-300</v>
      </c>
      <c r="G782" s="174">
        <v>-4800</v>
      </c>
      <c r="H782" s="5">
        <v>5129</v>
      </c>
    </row>
    <row r="783" spans="1:8" s="5" customFormat="1" ht="31.9" customHeight="1" x14ac:dyDescent="0.25">
      <c r="A783" s="1" t="s">
        <v>1181</v>
      </c>
      <c r="B783" s="28" t="s">
        <v>1182</v>
      </c>
      <c r="C783" s="2" t="s">
        <v>141</v>
      </c>
      <c r="D783" s="3" t="s">
        <v>144</v>
      </c>
      <c r="E783" s="130"/>
      <c r="F783" s="130"/>
      <c r="G783" s="174">
        <v>-80</v>
      </c>
      <c r="H783" s="5">
        <v>5129</v>
      </c>
    </row>
    <row r="784" spans="1:8" s="5" customFormat="1" ht="31.9" customHeight="1" x14ac:dyDescent="0.25">
      <c r="A784" s="1" t="s">
        <v>1183</v>
      </c>
      <c r="B784" s="28" t="s">
        <v>1184</v>
      </c>
      <c r="C784" s="2" t="s">
        <v>141</v>
      </c>
      <c r="D784" s="3" t="s">
        <v>144</v>
      </c>
      <c r="E784" s="138"/>
      <c r="F784" s="130"/>
      <c r="G784" s="174">
        <v>-266</v>
      </c>
      <c r="H784" s="5">
        <v>5129</v>
      </c>
    </row>
    <row r="785" spans="1:8" s="5" customFormat="1" ht="28.15" customHeight="1" x14ac:dyDescent="0.25">
      <c r="A785" s="1" t="s">
        <v>1185</v>
      </c>
      <c r="B785" s="28" t="s">
        <v>1186</v>
      </c>
      <c r="C785" s="2" t="s">
        <v>141</v>
      </c>
      <c r="D785" s="3" t="s">
        <v>144</v>
      </c>
      <c r="E785" s="130"/>
      <c r="F785" s="130"/>
      <c r="G785" s="174">
        <v>-6040.4</v>
      </c>
      <c r="H785" s="5">
        <v>5129</v>
      </c>
    </row>
    <row r="786" spans="1:8" s="5" customFormat="1" ht="33" x14ac:dyDescent="0.25">
      <c r="A786" s="1" t="s">
        <v>1187</v>
      </c>
      <c r="B786" s="28" t="s">
        <v>1188</v>
      </c>
      <c r="C786" s="2" t="s">
        <v>141</v>
      </c>
      <c r="D786" s="3" t="s">
        <v>144</v>
      </c>
      <c r="E786" s="130"/>
      <c r="F786" s="130"/>
      <c r="G786" s="174">
        <v>-604</v>
      </c>
      <c r="H786" s="5">
        <v>5129</v>
      </c>
    </row>
    <row r="787" spans="1:8" s="5" customFormat="1" ht="30" customHeight="1" x14ac:dyDescent="0.25">
      <c r="A787" s="1" t="s">
        <v>1189</v>
      </c>
      <c r="B787" s="28" t="s">
        <v>1190</v>
      </c>
      <c r="C787" s="2" t="s">
        <v>141</v>
      </c>
      <c r="D787" s="3" t="s">
        <v>261</v>
      </c>
      <c r="E787" s="130"/>
      <c r="F787" s="130"/>
      <c r="G787" s="174">
        <v>-1127.98</v>
      </c>
      <c r="H787" s="5">
        <v>5129</v>
      </c>
    </row>
    <row r="788" spans="1:8" s="5" customFormat="1" ht="17.45" customHeight="1" x14ac:dyDescent="0.25">
      <c r="A788" s="1" t="s">
        <v>1191</v>
      </c>
      <c r="B788" s="28" t="s">
        <v>1192</v>
      </c>
      <c r="C788" s="2" t="s">
        <v>141</v>
      </c>
      <c r="D788" s="3" t="s">
        <v>144</v>
      </c>
      <c r="E788" s="130"/>
      <c r="F788" s="130"/>
      <c r="G788" s="174">
        <v>-270</v>
      </c>
      <c r="H788" s="5">
        <v>5129</v>
      </c>
    </row>
    <row r="789" spans="1:8" s="5" customFormat="1" ht="17.45" customHeight="1" x14ac:dyDescent="0.25">
      <c r="A789" s="1" t="s">
        <v>1193</v>
      </c>
      <c r="B789" s="28" t="s">
        <v>1194</v>
      </c>
      <c r="C789" s="2" t="s">
        <v>141</v>
      </c>
      <c r="D789" s="3" t="s">
        <v>144</v>
      </c>
      <c r="E789" s="130"/>
      <c r="F789" s="130"/>
      <c r="G789" s="174">
        <v>-3450</v>
      </c>
      <c r="H789" s="5">
        <v>5129</v>
      </c>
    </row>
    <row r="790" spans="1:8" s="5" customFormat="1" ht="17.45" customHeight="1" x14ac:dyDescent="0.25">
      <c r="A790" s="1" t="s">
        <v>1195</v>
      </c>
      <c r="B790" s="28" t="s">
        <v>1196</v>
      </c>
      <c r="C790" s="2" t="s">
        <v>141</v>
      </c>
      <c r="D790" s="3" t="s">
        <v>144</v>
      </c>
      <c r="E790" s="130"/>
      <c r="F790" s="130"/>
      <c r="G790" s="174">
        <v>-960</v>
      </c>
      <c r="H790" s="5">
        <v>5129</v>
      </c>
    </row>
    <row r="791" spans="1:8" s="5" customFormat="1" ht="17.45" customHeight="1" x14ac:dyDescent="0.25">
      <c r="A791" s="1" t="s">
        <v>1197</v>
      </c>
      <c r="B791" s="28" t="s">
        <v>1196</v>
      </c>
      <c r="C791" s="2" t="s">
        <v>141</v>
      </c>
      <c r="D791" s="3" t="s">
        <v>144</v>
      </c>
      <c r="E791" s="130"/>
      <c r="F791" s="130"/>
      <c r="G791" s="174">
        <v>-2779.92</v>
      </c>
      <c r="H791" s="5">
        <v>5129</v>
      </c>
    </row>
    <row r="792" spans="1:8" s="5" customFormat="1" ht="33" x14ac:dyDescent="0.25">
      <c r="A792" s="1" t="s">
        <v>1198</v>
      </c>
      <c r="B792" s="28" t="s">
        <v>1199</v>
      </c>
      <c r="C792" s="2" t="s">
        <v>141</v>
      </c>
      <c r="D792" s="3" t="s">
        <v>144</v>
      </c>
      <c r="E792" s="130"/>
      <c r="F792" s="130"/>
      <c r="G792" s="174">
        <v>-280</v>
      </c>
      <c r="H792" s="5">
        <v>5129</v>
      </c>
    </row>
    <row r="793" spans="1:8" s="5" customFormat="1" ht="33" x14ac:dyDescent="0.25">
      <c r="A793" s="1" t="s">
        <v>1200</v>
      </c>
      <c r="B793" s="28" t="s">
        <v>1201</v>
      </c>
      <c r="C793" s="2" t="s">
        <v>141</v>
      </c>
      <c r="D793" s="3" t="s">
        <v>144</v>
      </c>
      <c r="E793" s="130"/>
      <c r="F793" s="130"/>
      <c r="G793" s="174">
        <v>-2900</v>
      </c>
      <c r="H793" s="5">
        <v>5129</v>
      </c>
    </row>
    <row r="794" spans="1:8" s="5" customFormat="1" ht="17.45" customHeight="1" x14ac:dyDescent="0.25">
      <c r="A794" s="1" t="s">
        <v>1202</v>
      </c>
      <c r="B794" s="28" t="s">
        <v>1203</v>
      </c>
      <c r="C794" s="2" t="s">
        <v>141</v>
      </c>
      <c r="D794" s="3" t="s">
        <v>144</v>
      </c>
      <c r="E794" s="130"/>
      <c r="F794" s="130"/>
      <c r="G794" s="174">
        <v>-912.8</v>
      </c>
      <c r="H794" s="5">
        <v>5129</v>
      </c>
    </row>
    <row r="795" spans="1:8" s="5" customFormat="1" ht="17.45" customHeight="1" x14ac:dyDescent="0.25">
      <c r="A795" s="1" t="s">
        <v>1204</v>
      </c>
      <c r="B795" s="28" t="s">
        <v>1203</v>
      </c>
      <c r="C795" s="2" t="s">
        <v>141</v>
      </c>
      <c r="D795" s="3" t="s">
        <v>144</v>
      </c>
      <c r="E795" s="130"/>
      <c r="F795" s="130"/>
      <c r="G795" s="174">
        <v>-204</v>
      </c>
      <c r="H795" s="5">
        <v>5129</v>
      </c>
    </row>
    <row r="796" spans="1:8" s="5" customFormat="1" ht="30" customHeight="1" x14ac:dyDescent="0.25">
      <c r="A796" s="1" t="s">
        <v>1205</v>
      </c>
      <c r="B796" s="28" t="s">
        <v>1206</v>
      </c>
      <c r="C796" s="2" t="s">
        <v>141</v>
      </c>
      <c r="D796" s="3" t="s">
        <v>144</v>
      </c>
      <c r="E796" s="130"/>
      <c r="F796" s="130"/>
      <c r="G796" s="174">
        <v>-5341.98</v>
      </c>
      <c r="H796" s="5">
        <v>5129</v>
      </c>
    </row>
    <row r="797" spans="1:8" s="5" customFormat="1" ht="30" customHeight="1" x14ac:dyDescent="0.25">
      <c r="A797" s="1" t="s">
        <v>1207</v>
      </c>
      <c r="B797" s="28" t="s">
        <v>1208</v>
      </c>
      <c r="C797" s="2" t="s">
        <v>141</v>
      </c>
      <c r="D797" s="3" t="s">
        <v>144</v>
      </c>
      <c r="E797" s="130"/>
      <c r="F797" s="130"/>
      <c r="G797" s="174">
        <v>-2740</v>
      </c>
      <c r="H797" s="5">
        <v>5129</v>
      </c>
    </row>
    <row r="798" spans="1:8" s="5" customFormat="1" ht="17.45" customHeight="1" x14ac:dyDescent="0.25">
      <c r="A798" s="1" t="s">
        <v>1209</v>
      </c>
      <c r="B798" s="29" t="s">
        <v>1210</v>
      </c>
      <c r="C798" s="2" t="s">
        <v>141</v>
      </c>
      <c r="D798" s="3" t="s">
        <v>144</v>
      </c>
      <c r="E798" s="130"/>
      <c r="F798" s="130"/>
      <c r="G798" s="174">
        <v>-1944</v>
      </c>
      <c r="H798" s="5">
        <v>5129</v>
      </c>
    </row>
    <row r="799" spans="1:8" s="5" customFormat="1" ht="17.45" customHeight="1" x14ac:dyDescent="0.25">
      <c r="A799" s="1" t="s">
        <v>1211</v>
      </c>
      <c r="B799" s="29" t="s">
        <v>1210</v>
      </c>
      <c r="C799" s="2" t="s">
        <v>141</v>
      </c>
      <c r="D799" s="3" t="s">
        <v>144</v>
      </c>
      <c r="E799" s="130"/>
      <c r="F799" s="130"/>
      <c r="G799" s="174">
        <v>-203.6</v>
      </c>
      <c r="H799" s="5">
        <v>5129</v>
      </c>
    </row>
    <row r="800" spans="1:8" s="5" customFormat="1" ht="17.45" customHeight="1" x14ac:dyDescent="0.25">
      <c r="A800" s="1" t="s">
        <v>1212</v>
      </c>
      <c r="B800" s="29" t="s">
        <v>1210</v>
      </c>
      <c r="C800" s="2" t="s">
        <v>141</v>
      </c>
      <c r="D800" s="3" t="s">
        <v>144</v>
      </c>
      <c r="E800" s="130"/>
      <c r="F800" s="130"/>
      <c r="G800" s="174">
        <v>-1006</v>
      </c>
      <c r="H800" s="5">
        <v>5129</v>
      </c>
    </row>
    <row r="801" spans="1:8" s="5" customFormat="1" ht="17.45" customHeight="1" x14ac:dyDescent="0.25">
      <c r="A801" s="1" t="s">
        <v>1213</v>
      </c>
      <c r="B801" s="29" t="s">
        <v>1210</v>
      </c>
      <c r="C801" s="2" t="s">
        <v>141</v>
      </c>
      <c r="D801" s="3" t="s">
        <v>144</v>
      </c>
      <c r="E801" s="130"/>
      <c r="F801" s="130"/>
      <c r="G801" s="174">
        <v>-1707.6</v>
      </c>
      <c r="H801" s="5">
        <v>5129</v>
      </c>
    </row>
    <row r="802" spans="1:8" s="5" customFormat="1" ht="17.45" customHeight="1" x14ac:dyDescent="0.25">
      <c r="A802" s="1" t="s">
        <v>1214</v>
      </c>
      <c r="B802" s="29" t="s">
        <v>1215</v>
      </c>
      <c r="C802" s="2" t="s">
        <v>141</v>
      </c>
      <c r="D802" s="3" t="s">
        <v>144</v>
      </c>
      <c r="E802" s="130"/>
      <c r="F802" s="130"/>
      <c r="G802" s="174">
        <v>-102</v>
      </c>
      <c r="H802" s="5">
        <v>5129</v>
      </c>
    </row>
    <row r="803" spans="1:8" s="5" customFormat="1" ht="17.45" customHeight="1" x14ac:dyDescent="0.25">
      <c r="A803" s="1" t="s">
        <v>1216</v>
      </c>
      <c r="B803" s="28" t="s">
        <v>1217</v>
      </c>
      <c r="C803" s="2" t="s">
        <v>141</v>
      </c>
      <c r="D803" s="3" t="s">
        <v>144</v>
      </c>
      <c r="E803" s="130">
        <v>400000</v>
      </c>
      <c r="F803" s="130">
        <v>-5</v>
      </c>
      <c r="G803" s="174">
        <v>-2000</v>
      </c>
      <c r="H803" s="5">
        <v>5129</v>
      </c>
    </row>
    <row r="804" spans="1:8" s="5" customFormat="1" ht="33" x14ac:dyDescent="0.25">
      <c r="A804" s="1" t="s">
        <v>1218</v>
      </c>
      <c r="B804" s="28" t="s">
        <v>1219</v>
      </c>
      <c r="C804" s="2" t="s">
        <v>141</v>
      </c>
      <c r="D804" s="3" t="s">
        <v>144</v>
      </c>
      <c r="E804" s="130"/>
      <c r="F804" s="130"/>
      <c r="G804" s="174">
        <v>-600</v>
      </c>
      <c r="H804" s="5">
        <v>5129</v>
      </c>
    </row>
    <row r="805" spans="1:8" s="5" customFormat="1" ht="33" x14ac:dyDescent="0.25">
      <c r="A805" s="1" t="s">
        <v>1220</v>
      </c>
      <c r="B805" s="28" t="s">
        <v>1221</v>
      </c>
      <c r="C805" s="2" t="s">
        <v>141</v>
      </c>
      <c r="D805" s="3" t="s">
        <v>144</v>
      </c>
      <c r="E805" s="130">
        <v>-200000</v>
      </c>
      <c r="F805" s="130">
        <v>-5</v>
      </c>
      <c r="G805" s="174">
        <v>-1000</v>
      </c>
      <c r="H805" s="5">
        <v>5129</v>
      </c>
    </row>
    <row r="806" spans="1:8" s="5" customFormat="1" ht="49.5" x14ac:dyDescent="0.25">
      <c r="A806" s="1" t="s">
        <v>1222</v>
      </c>
      <c r="B806" s="28" t="s">
        <v>1223</v>
      </c>
      <c r="C806" s="2" t="s">
        <v>141</v>
      </c>
      <c r="D806" s="3" t="s">
        <v>144</v>
      </c>
      <c r="E806" s="130"/>
      <c r="F806" s="130"/>
      <c r="G806" s="174">
        <v>-1054.5</v>
      </c>
      <c r="H806" s="5">
        <v>5129</v>
      </c>
    </row>
    <row r="807" spans="1:8" s="5" customFormat="1" ht="49.5" x14ac:dyDescent="0.25">
      <c r="A807" s="1" t="s">
        <v>1224</v>
      </c>
      <c r="B807" s="28" t="s">
        <v>1223</v>
      </c>
      <c r="C807" s="2" t="s">
        <v>141</v>
      </c>
      <c r="D807" s="3" t="s">
        <v>144</v>
      </c>
      <c r="E807" s="130"/>
      <c r="F807" s="130"/>
      <c r="G807" s="174">
        <v>-540</v>
      </c>
      <c r="H807" s="5">
        <v>5129</v>
      </c>
    </row>
    <row r="808" spans="1:8" s="5" customFormat="1" ht="17.45" customHeight="1" x14ac:dyDescent="0.25">
      <c r="A808" s="1" t="s">
        <v>1225</v>
      </c>
      <c r="B808" s="28" t="s">
        <v>1226</v>
      </c>
      <c r="C808" s="2" t="s">
        <v>141</v>
      </c>
      <c r="D808" s="3" t="s">
        <v>144</v>
      </c>
      <c r="E808" s="130"/>
      <c r="F808" s="130"/>
      <c r="G808" s="174">
        <v>-760</v>
      </c>
      <c r="H808" s="5">
        <v>5129</v>
      </c>
    </row>
    <row r="809" spans="1:8" s="5" customFormat="1" ht="17.45" customHeight="1" x14ac:dyDescent="0.25">
      <c r="A809" s="1" t="s">
        <v>1227</v>
      </c>
      <c r="B809" s="28" t="s">
        <v>1226</v>
      </c>
      <c r="C809" s="2" t="s">
        <v>141</v>
      </c>
      <c r="D809" s="3" t="s">
        <v>144</v>
      </c>
      <c r="E809" s="130"/>
      <c r="F809" s="130"/>
      <c r="G809" s="174">
        <v>-816</v>
      </c>
      <c r="H809" s="5">
        <v>5129</v>
      </c>
    </row>
    <row r="810" spans="1:8" s="5" customFormat="1" ht="17.45" customHeight="1" x14ac:dyDescent="0.25">
      <c r="A810" s="1" t="s">
        <v>1228</v>
      </c>
      <c r="B810" s="28" t="s">
        <v>1226</v>
      </c>
      <c r="C810" s="2" t="s">
        <v>141</v>
      </c>
      <c r="D810" s="3" t="s">
        <v>144</v>
      </c>
      <c r="E810" s="130"/>
      <c r="F810" s="130"/>
      <c r="G810" s="174">
        <v>-1102</v>
      </c>
      <c r="H810" s="5">
        <v>5129</v>
      </c>
    </row>
    <row r="811" spans="1:8" s="5" customFormat="1" ht="17.45" customHeight="1" x14ac:dyDescent="0.25">
      <c r="A811" s="1" t="s">
        <v>1229</v>
      </c>
      <c r="B811" s="28" t="s">
        <v>1226</v>
      </c>
      <c r="C811" s="2" t="s">
        <v>141</v>
      </c>
      <c r="D811" s="3" t="s">
        <v>144</v>
      </c>
      <c r="E811" s="130"/>
      <c r="F811" s="130"/>
      <c r="G811" s="174">
        <v>-1020</v>
      </c>
      <c r="H811" s="5">
        <v>5129</v>
      </c>
    </row>
    <row r="812" spans="1:8" s="5" customFormat="1" ht="30.6" customHeight="1" x14ac:dyDescent="0.25">
      <c r="A812" s="1" t="s">
        <v>1230</v>
      </c>
      <c r="B812" s="28" t="s">
        <v>1226</v>
      </c>
      <c r="C812" s="2" t="s">
        <v>141</v>
      </c>
      <c r="D812" s="3" t="s">
        <v>144</v>
      </c>
      <c r="E812" s="130"/>
      <c r="F812" s="130"/>
      <c r="G812" s="174">
        <v>-1704</v>
      </c>
      <c r="H812" s="5">
        <v>5129</v>
      </c>
    </row>
    <row r="813" spans="1:8" s="5" customFormat="1" ht="30.6" customHeight="1" x14ac:dyDescent="0.25">
      <c r="A813" s="1" t="s">
        <v>1231</v>
      </c>
      <c r="B813" s="29" t="s">
        <v>1226</v>
      </c>
      <c r="C813" s="2" t="s">
        <v>141</v>
      </c>
      <c r="D813" s="3" t="s">
        <v>144</v>
      </c>
      <c r="E813" s="130"/>
      <c r="F813" s="130"/>
      <c r="G813" s="174">
        <v>-1740</v>
      </c>
      <c r="H813" s="5">
        <v>5129</v>
      </c>
    </row>
    <row r="814" spans="1:8" s="5" customFormat="1" ht="30.6" customHeight="1" x14ac:dyDescent="0.25">
      <c r="A814" s="1" t="s">
        <v>1232</v>
      </c>
      <c r="B814" s="29" t="s">
        <v>1233</v>
      </c>
      <c r="C814" s="2" t="s">
        <v>141</v>
      </c>
      <c r="D814" s="3" t="s">
        <v>144</v>
      </c>
      <c r="E814" s="130"/>
      <c r="F814" s="130"/>
      <c r="G814" s="174">
        <v>-176</v>
      </c>
      <c r="H814" s="5">
        <v>5129</v>
      </c>
    </row>
    <row r="815" spans="1:8" s="5" customFormat="1" ht="30.6" customHeight="1" x14ac:dyDescent="0.25">
      <c r="A815" s="1" t="s">
        <v>1234</v>
      </c>
      <c r="B815" s="29" t="s">
        <v>1233</v>
      </c>
      <c r="C815" s="2" t="s">
        <v>141</v>
      </c>
      <c r="D815" s="3" t="s">
        <v>144</v>
      </c>
      <c r="E815" s="130">
        <v>-2100000</v>
      </c>
      <c r="F815" s="130">
        <v>-5</v>
      </c>
      <c r="G815" s="174">
        <v>-10500</v>
      </c>
      <c r="H815" s="5">
        <v>5129</v>
      </c>
    </row>
    <row r="816" spans="1:8" s="5" customFormat="1" ht="32.450000000000003" customHeight="1" x14ac:dyDescent="0.25">
      <c r="A816" s="1" t="s">
        <v>1235</v>
      </c>
      <c r="B816" s="28" t="s">
        <v>1236</v>
      </c>
      <c r="C816" s="2" t="s">
        <v>141</v>
      </c>
      <c r="D816" s="3" t="s">
        <v>144</v>
      </c>
      <c r="E816" s="130"/>
      <c r="F816" s="130"/>
      <c r="G816" s="174">
        <v>-4752</v>
      </c>
      <c r="H816" s="5">
        <v>5129</v>
      </c>
    </row>
    <row r="817" spans="1:10" s="5" customFormat="1" ht="32.450000000000003" customHeight="1" x14ac:dyDescent="0.25">
      <c r="A817" s="1" t="s">
        <v>1237</v>
      </c>
      <c r="B817" s="28" t="s">
        <v>1236</v>
      </c>
      <c r="C817" s="2" t="s">
        <v>141</v>
      </c>
      <c r="D817" s="3" t="s">
        <v>144</v>
      </c>
      <c r="E817" s="130"/>
      <c r="F817" s="130"/>
      <c r="G817" s="174">
        <v>-2570.4</v>
      </c>
      <c r="H817" s="5">
        <v>5129</v>
      </c>
    </row>
    <row r="818" spans="1:10" s="151" customFormat="1" ht="33.75" customHeight="1" x14ac:dyDescent="0.25">
      <c r="A818" s="147" t="s">
        <v>1322</v>
      </c>
      <c r="B818" s="154" t="s">
        <v>1323</v>
      </c>
      <c r="C818" s="149" t="s">
        <v>1324</v>
      </c>
      <c r="D818" s="150" t="s">
        <v>144</v>
      </c>
      <c r="E818" s="156">
        <v>50600000</v>
      </c>
      <c r="F818" s="156">
        <v>3</v>
      </c>
      <c r="G818" s="175">
        <f>+E818*F818/1000</f>
        <v>151800</v>
      </c>
      <c r="H818" s="151">
        <v>5121</v>
      </c>
    </row>
    <row r="819" spans="1:10" s="151" customFormat="1" ht="33.75" customHeight="1" x14ac:dyDescent="0.25">
      <c r="A819" s="147" t="s">
        <v>1325</v>
      </c>
      <c r="B819" s="154" t="s">
        <v>1326</v>
      </c>
      <c r="C819" s="149" t="s">
        <v>141</v>
      </c>
      <c r="D819" s="150" t="s">
        <v>144</v>
      </c>
      <c r="E819" s="156">
        <v>165000</v>
      </c>
      <c r="F819" s="156">
        <v>80</v>
      </c>
      <c r="G819" s="175">
        <f>+E819*F819/1000</f>
        <v>13200</v>
      </c>
      <c r="H819" s="151">
        <v>5122</v>
      </c>
      <c r="J819" s="152">
        <f>SUM(G819:G824)</f>
        <v>36242.6</v>
      </c>
    </row>
    <row r="820" spans="1:10" s="151" customFormat="1" ht="33.75" customHeight="1" x14ac:dyDescent="0.25">
      <c r="A820" s="147" t="s">
        <v>1327</v>
      </c>
      <c r="B820" s="154" t="s">
        <v>1328</v>
      </c>
      <c r="C820" s="149" t="s">
        <v>141</v>
      </c>
      <c r="D820" s="150" t="s">
        <v>144</v>
      </c>
      <c r="E820" s="153">
        <v>9996000</v>
      </c>
      <c r="F820" s="153">
        <v>1</v>
      </c>
      <c r="G820" s="175">
        <f t="shared" ref="G820:G824" si="2">+E820*F820/1000</f>
        <v>9996</v>
      </c>
      <c r="H820" s="151">
        <v>5122</v>
      </c>
    </row>
    <row r="821" spans="1:10" s="151" customFormat="1" ht="33.75" customHeight="1" x14ac:dyDescent="0.25">
      <c r="A821" s="147" t="s">
        <v>1329</v>
      </c>
      <c r="B821" s="154" t="s">
        <v>1328</v>
      </c>
      <c r="C821" s="149" t="s">
        <v>141</v>
      </c>
      <c r="D821" s="150" t="s">
        <v>144</v>
      </c>
      <c r="E821" s="153">
        <v>3293500</v>
      </c>
      <c r="F821" s="153">
        <v>2</v>
      </c>
      <c r="G821" s="175">
        <f t="shared" si="2"/>
        <v>6587</v>
      </c>
      <c r="H821" s="151">
        <v>5122</v>
      </c>
    </row>
    <row r="822" spans="1:10" s="151" customFormat="1" ht="33.75" customHeight="1" x14ac:dyDescent="0.25">
      <c r="A822" s="147" t="s">
        <v>1330</v>
      </c>
      <c r="B822" s="154" t="s">
        <v>1331</v>
      </c>
      <c r="C822" s="149" t="s">
        <v>141</v>
      </c>
      <c r="D822" s="150" t="s">
        <v>144</v>
      </c>
      <c r="E822" s="153">
        <v>2821200</v>
      </c>
      <c r="F822" s="153">
        <v>1</v>
      </c>
      <c r="G822" s="175">
        <f t="shared" si="2"/>
        <v>2821.2</v>
      </c>
      <c r="H822" s="151">
        <v>5122</v>
      </c>
    </row>
    <row r="823" spans="1:10" s="151" customFormat="1" ht="35.25" customHeight="1" x14ac:dyDescent="0.25">
      <c r="A823" s="147" t="s">
        <v>1332</v>
      </c>
      <c r="B823" s="154" t="s">
        <v>1333</v>
      </c>
      <c r="C823" s="149" t="s">
        <v>141</v>
      </c>
      <c r="D823" s="150" t="s">
        <v>144</v>
      </c>
      <c r="E823" s="153">
        <v>3300000</v>
      </c>
      <c r="F823" s="153">
        <v>1</v>
      </c>
      <c r="G823" s="175">
        <f t="shared" si="2"/>
        <v>3300</v>
      </c>
      <c r="H823" s="151">
        <v>5122</v>
      </c>
    </row>
    <row r="824" spans="1:10" s="151" customFormat="1" ht="35.25" customHeight="1" x14ac:dyDescent="0.25">
      <c r="A824" s="147" t="s">
        <v>1334</v>
      </c>
      <c r="B824" s="154" t="s">
        <v>1333</v>
      </c>
      <c r="C824" s="149" t="s">
        <v>141</v>
      </c>
      <c r="D824" s="150" t="s">
        <v>144</v>
      </c>
      <c r="E824" s="153">
        <v>112800</v>
      </c>
      <c r="F824" s="153">
        <v>3</v>
      </c>
      <c r="G824" s="175">
        <f t="shared" si="2"/>
        <v>338.4</v>
      </c>
      <c r="H824" s="151">
        <v>5122</v>
      </c>
    </row>
    <row r="825" spans="1:10" s="151" customFormat="1" ht="32.450000000000003" customHeight="1" x14ac:dyDescent="0.25">
      <c r="A825" s="147" t="s">
        <v>1335</v>
      </c>
      <c r="B825" s="154" t="s">
        <v>1336</v>
      </c>
      <c r="C825" s="149" t="s">
        <v>141</v>
      </c>
      <c r="D825" s="150" t="s">
        <v>144</v>
      </c>
      <c r="E825" s="153">
        <v>1200000</v>
      </c>
      <c r="F825" s="153">
        <v>1</v>
      </c>
      <c r="G825" s="176">
        <f>+E825*F825/1000</f>
        <v>1200</v>
      </c>
      <c r="H825" s="151">
        <v>5129</v>
      </c>
    </row>
    <row r="826" spans="1:10" s="151" customFormat="1" ht="55.5" customHeight="1" x14ac:dyDescent="0.25">
      <c r="A826" s="147" t="s">
        <v>1337</v>
      </c>
      <c r="B826" s="154" t="s">
        <v>1338</v>
      </c>
      <c r="C826" s="149" t="s">
        <v>141</v>
      </c>
      <c r="D826" s="150" t="s">
        <v>144</v>
      </c>
      <c r="E826" s="153">
        <v>119040</v>
      </c>
      <c r="F826" s="153">
        <v>2</v>
      </c>
      <c r="G826" s="176">
        <f>+E826*F826/1000</f>
        <v>238.08</v>
      </c>
      <c r="H826" s="151">
        <v>5132</v>
      </c>
    </row>
    <row r="827" spans="1:10" s="5" customFormat="1" x14ac:dyDescent="0.25">
      <c r="A827" s="1"/>
      <c r="B827" s="28"/>
      <c r="C827" s="131"/>
      <c r="D827" s="132"/>
      <c r="E827" s="133"/>
      <c r="F827" s="134"/>
      <c r="G827" s="26"/>
    </row>
  </sheetData>
  <autoFilter ref="A9:G12"/>
  <mergeCells count="7">
    <mergeCell ref="B12:F12"/>
    <mergeCell ref="A6:G6"/>
    <mergeCell ref="B8:B9"/>
    <mergeCell ref="C8:C9"/>
    <mergeCell ref="D8:D9"/>
    <mergeCell ref="E8:G8"/>
    <mergeCell ref="B10:F10"/>
  </mergeCells>
  <pageMargins left="0.25" right="0.16" top="0.39" bottom="0.35" header="0.3" footer="0.16"/>
  <pageSetup paperSize="9" scale="85" firstPageNumber="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5">
        <v>4239</v>
      </c>
      <c r="B1" s="25">
        <v>20939.599999999999</v>
      </c>
    </row>
    <row r="2" spans="1:2" ht="16.5" x14ac:dyDescent="0.25">
      <c r="A2" s="5">
        <v>4252</v>
      </c>
      <c r="B2" s="25">
        <v>4001.2</v>
      </c>
    </row>
    <row r="3" spans="1:2" ht="16.5" x14ac:dyDescent="0.25">
      <c r="A3" s="5">
        <v>4261</v>
      </c>
      <c r="B3" s="25">
        <v>24221.5</v>
      </c>
    </row>
    <row r="4" spans="1:2" ht="16.5" x14ac:dyDescent="0.25">
      <c r="A4" s="5">
        <v>4264</v>
      </c>
      <c r="B4" s="25">
        <v>658398.19999999995</v>
      </c>
    </row>
    <row r="5" spans="1:2" ht="16.5" x14ac:dyDescent="0.25">
      <c r="A5" s="5">
        <v>4267</v>
      </c>
      <c r="B5" s="25">
        <v>51113.2</v>
      </c>
    </row>
    <row r="6" spans="1:2" ht="16.5" x14ac:dyDescent="0.25">
      <c r="A6" s="5">
        <v>4269</v>
      </c>
      <c r="B6" s="25">
        <v>58135.199999999997</v>
      </c>
    </row>
    <row r="7" spans="1:2" ht="16.5" x14ac:dyDescent="0.25">
      <c r="A7" s="5">
        <v>5121</v>
      </c>
      <c r="B7" s="25">
        <v>34800</v>
      </c>
    </row>
    <row r="8" spans="1:2" ht="16.5" x14ac:dyDescent="0.25">
      <c r="A8" s="5">
        <v>5122</v>
      </c>
      <c r="B8" s="25">
        <v>30780.6</v>
      </c>
    </row>
    <row r="9" spans="1:2" ht="16.5" x14ac:dyDescent="0.25">
      <c r="A9" s="5">
        <v>5129</v>
      </c>
      <c r="B9" s="25">
        <v>165718.20000000001</v>
      </c>
    </row>
    <row r="10" spans="1:2" ht="16.5" x14ac:dyDescent="0.25">
      <c r="A10" s="5">
        <v>5132</v>
      </c>
      <c r="B10" s="25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Sheet1</vt:lpstr>
      <vt:lpstr>'4'!Print_Titles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2020-08-17T07:17:20Z</cp:lastPrinted>
  <dcterms:created xsi:type="dcterms:W3CDTF">2019-11-26T09:27:58Z</dcterms:created>
  <dcterms:modified xsi:type="dcterms:W3CDTF">2020-08-21T08:23:02Z</dcterms:modified>
</cp:coreProperties>
</file>