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hotpir\Desktop\ՊՆ - 2.4 մլրդ վերաբաշխում - 57063\"/>
    </mc:Choice>
  </mc:AlternateContent>
  <bookViews>
    <workbookView xWindow="0" yWindow="0" windowWidth="28800" windowHeight="11130" activeTab="5"/>
  </bookViews>
  <sheets>
    <sheet name="1" sheetId="9" r:id="rId1"/>
    <sheet name="2" sheetId="6" r:id="rId2"/>
    <sheet name="3" sheetId="8" r:id="rId3"/>
    <sheet name="4" sheetId="5" r:id="rId4"/>
    <sheet name="5" sheetId="7" r:id="rId5"/>
    <sheet name="6" sheetId="3" r:id="rId6"/>
    <sheet name="Sheet1" sheetId="4" state="hidden" r:id="rId7"/>
  </sheets>
  <definedNames>
    <definedName name="_xlnm._FilterDatabase" localSheetId="5" hidden="1">'6'!$A$9:$I$9</definedName>
    <definedName name="åû" localSheetId="0">#REF!</definedName>
    <definedName name="åû" localSheetId="2">#REF!</definedName>
    <definedName name="åû" localSheetId="4">#REF!</definedName>
    <definedName name="åû" localSheetId="5">#REF!</definedName>
    <definedName name="åû">#REF!</definedName>
    <definedName name="mas" localSheetId="0">#REF!</definedName>
    <definedName name="mas" localSheetId="2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2">#REF!</definedName>
    <definedName name="mass" localSheetId="4">#REF!</definedName>
    <definedName name="mass" localSheetId="5">#REF!</definedName>
    <definedName name="mass">#REF!</definedName>
    <definedName name="_xlnm.Print_Titles" localSheetId="1">'2'!$7:$9</definedName>
    <definedName name="_xlnm.Print_Titles" localSheetId="3">'4'!$7:$9</definedName>
    <definedName name="_xlnm.Print_Titles" localSheetId="5">'6'!$8:$9</definedName>
    <definedName name="x" localSheetId="0">#REF!</definedName>
    <definedName name="x" localSheetId="2">#REF!</definedName>
    <definedName name="x" localSheetId="4">#REF!</definedName>
    <definedName name="x" localSheetId="5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9" i="7" l="1"/>
  <c r="J83" i="8"/>
  <c r="J82" i="8" s="1"/>
  <c r="J81" i="8" s="1"/>
  <c r="J80" i="8" s="1"/>
  <c r="J79" i="8" s="1"/>
  <c r="J77" i="8" s="1"/>
  <c r="F69" i="7" s="1"/>
  <c r="I83" i="8"/>
  <c r="I82" i="8" s="1"/>
  <c r="H83" i="8"/>
  <c r="H82" i="8" s="1"/>
  <c r="H81" i="8" s="1"/>
  <c r="H79" i="8" s="1"/>
  <c r="H77" i="8" s="1"/>
  <c r="G79" i="8"/>
  <c r="G77" i="8" s="1"/>
  <c r="G54" i="9" l="1"/>
  <c r="I81" i="8"/>
  <c r="I80" i="8" s="1"/>
  <c r="I79" i="8" s="1"/>
  <c r="I77" i="8" s="1"/>
  <c r="G28" i="9"/>
  <c r="F28" i="9"/>
  <c r="G22" i="9"/>
  <c r="F22" i="9"/>
  <c r="D21" i="7"/>
  <c r="J36" i="8"/>
  <c r="J35" i="8" s="1"/>
  <c r="J34" i="8" s="1"/>
  <c r="J32" i="8" s="1"/>
  <c r="J30" i="8" s="1"/>
  <c r="F31" i="7" s="1"/>
  <c r="I36" i="8"/>
  <c r="I35" i="8" s="1"/>
  <c r="I34" i="8" s="1"/>
  <c r="I32" i="8" s="1"/>
  <c r="I30" i="8" s="1"/>
  <c r="H35" i="8"/>
  <c r="H34" i="8" s="1"/>
  <c r="H32" i="8" s="1"/>
  <c r="H30" i="8" s="1"/>
  <c r="G32" i="8"/>
  <c r="G30" i="8" s="1"/>
  <c r="H27" i="8"/>
  <c r="F54" i="9" l="1"/>
  <c r="E69" i="7"/>
  <c r="E31" i="7"/>
  <c r="J28" i="8"/>
  <c r="I28" i="8"/>
  <c r="I27" i="8" s="1"/>
  <c r="H26" i="8"/>
  <c r="H24" i="8" s="1"/>
  <c r="H22" i="8" s="1"/>
  <c r="H20" i="8" s="1"/>
  <c r="H19" i="8" s="1"/>
  <c r="G24" i="8"/>
  <c r="G22" i="8" s="1"/>
  <c r="E16" i="9"/>
  <c r="F16" i="9"/>
  <c r="G16" i="9"/>
  <c r="E14" i="9"/>
  <c r="D18" i="9"/>
  <c r="D14" i="9" s="1"/>
  <c r="J27" i="8" l="1"/>
  <c r="J26" i="8" s="1"/>
  <c r="J24" i="8" s="1"/>
  <c r="J22" i="8" s="1"/>
  <c r="G20" i="8"/>
  <c r="G19" i="8" s="1"/>
  <c r="G17" i="8"/>
  <c r="G15" i="8" s="1"/>
  <c r="G13" i="8" s="1"/>
  <c r="I26" i="8"/>
  <c r="I24" i="8" s="1"/>
  <c r="I22" i="8" s="1"/>
  <c r="H17" i="8"/>
  <c r="H15" i="8" s="1"/>
  <c r="H13" i="8" s="1"/>
  <c r="D14" i="5"/>
  <c r="D12" i="5"/>
  <c r="D10" i="5" s="1"/>
  <c r="E21" i="7" l="1"/>
  <c r="I20" i="8"/>
  <c r="I19" i="8" s="1"/>
  <c r="J20" i="8"/>
  <c r="J19" i="8" s="1"/>
  <c r="F21" i="7"/>
  <c r="J62" i="8"/>
  <c r="I62" i="8"/>
  <c r="I75" i="8"/>
  <c r="I74" i="8"/>
  <c r="I73" i="8"/>
  <c r="I61" i="8"/>
  <c r="I60" i="8"/>
  <c r="I59" i="8"/>
  <c r="I58" i="8"/>
  <c r="I56" i="8"/>
  <c r="I55" i="8" s="1"/>
  <c r="I54" i="8"/>
  <c r="I53" i="8" s="1"/>
  <c r="I70" i="8"/>
  <c r="I72" i="8" l="1"/>
  <c r="I69" i="8" s="1"/>
  <c r="I68" i="8" s="1"/>
  <c r="I67" i="8" s="1"/>
  <c r="I66" i="8" s="1"/>
  <c r="I64" i="8" s="1"/>
  <c r="I57" i="8"/>
  <c r="I52" i="8" s="1"/>
  <c r="J75" i="8"/>
  <c r="J74" i="8"/>
  <c r="J73" i="8"/>
  <c r="H186" i="3"/>
  <c r="H12" i="3"/>
  <c r="J61" i="8"/>
  <c r="J60" i="8"/>
  <c r="J59" i="8"/>
  <c r="J58" i="8"/>
  <c r="J56" i="8"/>
  <c r="J54" i="8"/>
  <c r="E16" i="5" l="1"/>
  <c r="E14" i="6"/>
  <c r="I51" i="8"/>
  <c r="I50" i="8" s="1"/>
  <c r="I48" i="8" s="1"/>
  <c r="I46" i="8" s="1"/>
  <c r="H11" i="3"/>
  <c r="D38" i="9"/>
  <c r="D34" i="9" s="1"/>
  <c r="D13" i="9" s="1"/>
  <c r="E38" i="9"/>
  <c r="E34" i="9" s="1"/>
  <c r="E13" i="9" s="1"/>
  <c r="G48" i="8"/>
  <c r="G46" i="8" s="1"/>
  <c r="H52" i="8"/>
  <c r="H51" i="8" s="1"/>
  <c r="H50" i="8" s="1"/>
  <c r="H48" i="8" s="1"/>
  <c r="H46" i="8" s="1"/>
  <c r="J53" i="8"/>
  <c r="J55" i="8"/>
  <c r="J57" i="8"/>
  <c r="G66" i="8"/>
  <c r="G64" i="8" s="1"/>
  <c r="H70" i="8"/>
  <c r="J70" i="8"/>
  <c r="H72" i="8"/>
  <c r="H69" i="8" s="1"/>
  <c r="H68" i="8" s="1"/>
  <c r="H55" i="8" s="1"/>
  <c r="J72" i="8"/>
  <c r="D49" i="7"/>
  <c r="I45" i="8" l="1"/>
  <c r="I44" i="8" s="1"/>
  <c r="J69" i="8"/>
  <c r="J68" i="8" s="1"/>
  <c r="J67" i="8" s="1"/>
  <c r="J66" i="8" s="1"/>
  <c r="J64" i="8" s="1"/>
  <c r="F42" i="9"/>
  <c r="J52" i="8"/>
  <c r="E49" i="7"/>
  <c r="F48" i="9"/>
  <c r="G42" i="8"/>
  <c r="G40" i="8" s="1"/>
  <c r="G38" i="8" s="1"/>
  <c r="G12" i="8" s="1"/>
  <c r="G45" i="8"/>
  <c r="G44" i="8" s="1"/>
  <c r="H57" i="8"/>
  <c r="H66" i="8"/>
  <c r="H64" i="8" s="1"/>
  <c r="H45" i="8" s="1"/>
  <c r="E14" i="5"/>
  <c r="E12" i="5" s="1"/>
  <c r="E10" i="5" s="1"/>
  <c r="F36" i="9" l="1"/>
  <c r="G48" i="9"/>
  <c r="F16" i="5"/>
  <c r="H44" i="8"/>
  <c r="D31" i="7"/>
  <c r="F34" i="9"/>
  <c r="F59" i="7"/>
  <c r="F14" i="5" s="1"/>
  <c r="F12" i="5" s="1"/>
  <c r="F10" i="5" s="1"/>
  <c r="J51" i="8"/>
  <c r="J50" i="8" s="1"/>
  <c r="J48" i="8" s="1"/>
  <c r="J46" i="8" s="1"/>
  <c r="I42" i="8"/>
  <c r="I40" i="8" s="1"/>
  <c r="I38" i="8" s="1"/>
  <c r="F14" i="9"/>
  <c r="F13" i="9" s="1"/>
  <c r="G14" i="9"/>
  <c r="H42" i="8"/>
  <c r="E59" i="7"/>
  <c r="H53" i="8"/>
  <c r="D59" i="7"/>
  <c r="J45" i="8" l="1"/>
  <c r="J44" i="8" s="1"/>
  <c r="E12" i="6"/>
  <c r="E10" i="6" s="1"/>
  <c r="H40" i="8"/>
  <c r="H38" i="8" s="1"/>
  <c r="G42" i="9"/>
  <c r="F49" i="7"/>
  <c r="I12" i="8"/>
  <c r="D14" i="6"/>
  <c r="D12" i="6" s="1"/>
  <c r="D10" i="6" s="1"/>
  <c r="G36" i="9" l="1"/>
  <c r="G34" i="9" s="1"/>
  <c r="G13" i="9" s="1"/>
  <c r="J42" i="8"/>
  <c r="J40" i="8" s="1"/>
  <c r="J38" i="8" s="1"/>
  <c r="J12" i="8" s="1"/>
  <c r="H12" i="8"/>
  <c r="I17" i="8"/>
  <c r="I15" i="8" s="1"/>
  <c r="I13" i="8" s="1"/>
  <c r="H10" i="3"/>
  <c r="J17" i="8" l="1"/>
  <c r="J15" i="8" s="1"/>
  <c r="J13" i="8" s="1"/>
</calcChain>
</file>

<file path=xl/sharedStrings.xml><?xml version="1.0" encoding="utf-8"?>
<sst xmlns="http://schemas.openxmlformats.org/spreadsheetml/2006/main" count="1347" uniqueCount="564">
  <si>
    <t xml:space="preserve">                  Հավելված N 6</t>
  </si>
  <si>
    <t>________ N ____ որոշման</t>
  </si>
  <si>
    <t>Կոդը</t>
  </si>
  <si>
    <t>Անվանումը</t>
  </si>
  <si>
    <t xml:space="preserve">Գնման ձևը </t>
  </si>
  <si>
    <t>Չափման միավորը</t>
  </si>
  <si>
    <t>միավորի գինը  (դրամով)</t>
  </si>
  <si>
    <t>քանակը</t>
  </si>
  <si>
    <t>գումարը  
(հազար դրամով)</t>
  </si>
  <si>
    <t>ՀՀ պաշտպանության նախարարություն</t>
  </si>
  <si>
    <t xml:space="preserve">Բաժին N02 </t>
  </si>
  <si>
    <t xml:space="preserve"> Ռազմական պաշտպանություն</t>
  </si>
  <si>
    <t>1169  11001</t>
  </si>
  <si>
    <t xml:space="preserve"> Ռազմական կարիքների բավարարում</t>
  </si>
  <si>
    <t>ԲՄ</t>
  </si>
  <si>
    <t>1169  31001</t>
  </si>
  <si>
    <t>ՀՀ պաշտպանության նախարարության շենքային պայմանների բարելավում</t>
  </si>
  <si>
    <t xml:space="preserve"> կգ</t>
  </si>
  <si>
    <t xml:space="preserve"> գհ</t>
  </si>
  <si>
    <t xml:space="preserve"> զույգ</t>
  </si>
  <si>
    <t xml:space="preserve"> հատ</t>
  </si>
  <si>
    <t xml:space="preserve"> ԲՄ</t>
  </si>
  <si>
    <t xml:space="preserve"> դրամ</t>
  </si>
  <si>
    <t xml:space="preserve"> լրակազմ</t>
  </si>
  <si>
    <t xml:space="preserve">  ավիացիոն կերոսին</t>
  </si>
  <si>
    <t xml:space="preserve">  բենզին, պրեմիում</t>
  </si>
  <si>
    <t xml:space="preserve">  բենզին, ռեգուլյար</t>
  </si>
  <si>
    <t xml:space="preserve"> տոննա</t>
  </si>
  <si>
    <t xml:space="preserve"> լիտր</t>
  </si>
  <si>
    <t>ՀՀ կառավարության 2020 թվականի</t>
  </si>
  <si>
    <t>ՀԱՅԱՍՏԱՆԻ ՀԱՆՐԱՊԵՏՈՒԹՅԱՆ ԿԱՌԱՎԱՐՈՒԹՅԱՆ 2019 ԹՎԱԿԱՆԻ ԴԵԿՏԵՄԲԵՐԻ 26-Ի N 1919-Ն ՈՐՈՇՄԱՆ N 10 ՀԱՎԵԼՎԱԾՈՒՄ  ԿԱՏԱՐՎՈՂ ՓՈՓՈԽՈՒԹՅՈՒՆՆԵՐԸ</t>
  </si>
  <si>
    <t>Խումբ N01 Դաս N01</t>
  </si>
  <si>
    <t>ՀՀ  պաշտպանության  նախարարություն</t>
  </si>
  <si>
    <t>այդ թվում` ըստ կատարողների</t>
  </si>
  <si>
    <t>ՀՀ պաշտպանության նախարարության շենքային պայմաններ բարելավում</t>
  </si>
  <si>
    <t>այդ թվում`</t>
  </si>
  <si>
    <t>ՀՀ ՊԱՇՏՊԱՆՈՒԹՅԱՆ ՆԱԽԱՐԱՐՈՒԹՅՈՒՆ</t>
  </si>
  <si>
    <t xml:space="preserve">այդ թվում՝ </t>
  </si>
  <si>
    <t xml:space="preserve">ԸՆԴԱՄԵՆԸ </t>
  </si>
  <si>
    <t>Միջոցառում</t>
  </si>
  <si>
    <t>Ծրագիր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</si>
  <si>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</si>
  <si>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Ծրագրային դասիչ</t>
  </si>
  <si>
    <t>հազար  դրամներով</t>
  </si>
  <si>
    <t>Հայաստանի Հանրապետության կառավարության 2019 թվականի դեկտեմբերի 26-ի N 1919-Ն որոշման N 5 հավելվածի N 2 աղյուսակում կատարվող փոփոխությունները</t>
  </si>
  <si>
    <t>______________ ի    ___Ն որոշման</t>
  </si>
  <si>
    <t xml:space="preserve">ՀՀ կառավարության  2020 թվականի </t>
  </si>
  <si>
    <t>Հավելված N 4</t>
  </si>
  <si>
    <t>Ոչ
ֆինանսական
այլ ակտիվների
ձեռքբերում</t>
  </si>
  <si>
    <t>Նախագծահե-
տազոտական,
գեոդեզիա-
քարտեզագրա-
կան աշխա-
տանքներ</t>
  </si>
  <si>
    <t>Վերակառուցման,
վերանորոգման և
վերականգնման
աշխատանքներ</t>
  </si>
  <si>
    <t>Կառուցման
աշխատանքներ</t>
  </si>
  <si>
    <t>այդ թվում՝</t>
  </si>
  <si>
    <t>Ընդամենը,</t>
  </si>
  <si>
    <t>Բյուջետային գլխավոր կարգադրիչների, ծրագրերի, միջոցառումների և ուղղությունների անվանումները</t>
  </si>
  <si>
    <t>Հավելված N 2</t>
  </si>
  <si>
    <t xml:space="preserve"> 43,404,210.90 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</si>
  <si>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</si>
  <si>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</si>
  <si>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</si>
  <si>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</si>
  <si>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</si>
  <si>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</si>
  <si>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Պետական մարմինների կողմից օգտագործվող ոչ ֆինանսական ակտիվների հետ գործառնություններ</t>
  </si>
  <si>
    <t xml:space="preserve"> Միջոցառման տեսակը` </t>
  </si>
  <si>
    <t>Պաշտպանության կարիքների համար բնակելի, գրասենյակային և այլ նշանակության շենքերի և շինությունների կառուցում</t>
  </si>
  <si>
    <t xml:space="preserve"> Նկարագրությունը` </t>
  </si>
  <si>
    <t xml:space="preserve"> ՀՀ պաշտպանության նախարարության շենքային պայմանների բարելավում</t>
  </si>
  <si>
    <t xml:space="preserve"> Միջոցառման անվանումը` </t>
  </si>
  <si>
    <t xml:space="preserve"> Տարի </t>
  </si>
  <si>
    <t xml:space="preserve"> Ինն ամիս </t>
  </si>
  <si>
    <t xml:space="preserve"> Առաջին կիսամյակ </t>
  </si>
  <si>
    <t xml:space="preserve"> Առաջին եռամսյակ </t>
  </si>
  <si>
    <t xml:space="preserve"> Միջոցառման դասիչը` </t>
  </si>
  <si>
    <t xml:space="preserve"> 1169 </t>
  </si>
  <si>
    <t xml:space="preserve"> Ծրագրի դասիչը` </t>
  </si>
  <si>
    <t xml:space="preserve"> Ծառայությունների մատուցման միջոցառումներ </t>
  </si>
  <si>
    <t xml:space="preserve"> Ընթացիկ գործունեության ապահովման գործողություններ </t>
  </si>
  <si>
    <t xml:space="preserve"> Ռազմական կարիքների բավարարում </t>
  </si>
  <si>
    <t xml:space="preserve"> 11001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</si>
  <si>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</si>
  <si>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</si>
  <si>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</si>
  <si>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</si>
  <si>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</si>
  <si>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>Հավելված N 5</t>
  </si>
  <si>
    <t xml:space="preserve"> - Ոչ-նյութական հիմնական միջոցներ</t>
  </si>
  <si>
    <t xml:space="preserve"> - Այլ մեքենաներ և սարքավորումներ</t>
  </si>
  <si>
    <t xml:space="preserve"> - Վարչական սարքավորումներ</t>
  </si>
  <si>
    <t xml:space="preserve"> - Տրանսպորտային սարքավորումներ</t>
  </si>
  <si>
    <t>ՄԵՔԵՆԱՆԵՐ ԵՎ ՍԱՐՔԱՎՈՐՈՒՄՆԵՐ</t>
  </si>
  <si>
    <t xml:space="preserve"> - Շենքերի և շինությունների կառուցում</t>
  </si>
  <si>
    <t>ՇԵՆՔԵՐ ԵՎ ՇԻՆՈՒԹՅՈՒՆՆԵՐ</t>
  </si>
  <si>
    <t xml:space="preserve"> ՀԻՄՆԱԿԱՆ ՄԻՋՈՑՆԵՐ</t>
  </si>
  <si>
    <t xml:space="preserve"> ՈՉ ՖԻՆԱՆՍԱԿԱՆ ԱԿՏԻՎՆԵՐԻ ԳԾՈՎ ԾԱԽՍԵՐ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</si>
  <si>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</si>
  <si>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</si>
  <si>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</si>
  <si>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- Հատուկ նպատակային այլ նյութեր</t>
  </si>
  <si>
    <t xml:space="preserve"> - Կենցաղային և հանրային սննդի նյութեր</t>
  </si>
  <si>
    <t xml:space="preserve"> - Տրանսպորտային նյութեր</t>
  </si>
  <si>
    <t xml:space="preserve"> - Գրասենյակային նյութեր և հագուստ</t>
  </si>
  <si>
    <t>ՆՅՈՒԹԵՐ</t>
  </si>
  <si>
    <t xml:space="preserve"> - Մեքենաների և սարքավորումների ընթացիկ նորոգում և պահպանում</t>
  </si>
  <si>
    <t>ԸՆԹԱՑԻԿ ՆՈՐՈԳՈՒՄ ԵՎ ՊԱՀՊԱՆՈՒՄ (ԾԱՌԱՅՈՒԹՅՈՒՆՆԵՐ ԵՎ ՆՅՈՒԹԵՐ)</t>
  </si>
  <si>
    <t xml:space="preserve"> ՊԱՅՄԱՆԱԳՐԱՅԻՆ ԾԱՌԱՅՈՒԹՅՈՒՆՆԵՐԻ ՁԵՌՔ ԲԵՐՈՒՄ</t>
  </si>
  <si>
    <t xml:space="preserve"> ԾԱՌԱՅՈՒԹՅՈՒՆՆԵՐԻ ԵՎ ԱՊՐԱՆՔՆԵՐԻ ՁԵՌՔ ԲԵՐՈՒՄ</t>
  </si>
  <si>
    <t xml:space="preserve"> ԸՆԹԱՑԻԿ ԾԱԽՍԵՐ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</si>
  <si>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</si>
  <si>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</si>
  <si>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</si>
  <si>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</si>
  <si>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</si>
  <si>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</si>
  <si>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r>
      <t xml:space="preserve"> ԸՆԴԱՄԵՆԸ ԾԱԽՍԵՐ
</t>
    </r>
    <r>
      <rPr>
        <sz val="10"/>
        <rFont val="GHEA Grapalat"/>
        <family val="3"/>
      </rPr>
      <t>այդ թվում՝</t>
    </r>
  </si>
  <si>
    <t xml:space="preserve"> Դաս</t>
  </si>
  <si>
    <t>Խումբ</t>
  </si>
  <si>
    <t>Բաժին</t>
  </si>
  <si>
    <t xml:space="preserve"> Տարի</t>
  </si>
  <si>
    <t xml:space="preserve"> Ինն ամիս</t>
  </si>
  <si>
    <t xml:space="preserve"> Առաջին կիսամյակ</t>
  </si>
  <si>
    <t xml:space="preserve"> Առաջին եռամսյակ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</si>
  <si>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</si>
  <si>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</si>
  <si>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</si>
  <si>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հազար դրամներով</t>
  </si>
  <si>
    <t>ՀԱՅԱՍՏԱՆԻ ՀԱՆՐԱՊԵՏՈՒԹՅԱՆ ԿԱՌԱՎԱՐՈՒԹՅԱՆ 2019 ԹՎԱԿԱՆԻ ԴԵԿՏԵՄԲԵՐԻ 26-Ի N 1919-Ն ՈՐՈՇՄԱՆ N 3 և 4 ՀԱՎԵԼՎԱԾՆԵՐՈՒՄ  ԿԱՏԱՐՎՈՂ ՓՈՓՈԽՈՒԹՅՈՒՆՆԵՐԸ</t>
  </si>
  <si>
    <t>___________  ___-ի N _______ -Ն    որոշման</t>
  </si>
  <si>
    <t xml:space="preserve">ՀՀ կառավարության 2020 թվականի </t>
  </si>
  <si>
    <t>Հավելված  N 3</t>
  </si>
  <si>
    <t>Պետական մարմինների կողմից օգտագործվող ոչ ֆինանսական ակտիվների հետ գործառնություններ</t>
  </si>
  <si>
    <t>Միջոցառման տեսակը</t>
  </si>
  <si>
    <t xml:space="preserve"> Պաշտպանության կարիքների համար բնակելի, գրասենյակային և այլ նշանակության շենքերի և շինությունների կառուցում</t>
  </si>
  <si>
    <t xml:space="preserve">Միջոցառման նկարագրությունը՝ </t>
  </si>
  <si>
    <t xml:space="preserve">Միջոցառման անվանումը՝  </t>
  </si>
  <si>
    <t>Ծառայությունների մատուցում</t>
  </si>
  <si>
    <t xml:space="preserve"> Ընթացիկ գործունեության ապահովման գործողություններ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</si>
  <si>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</si>
  <si>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</si>
  <si>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</si>
  <si>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</si>
  <si>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</si>
  <si>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</si>
  <si>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</si>
  <si>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</si>
  <si>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</si>
  <si>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/Միջոցառում</t>
  </si>
  <si>
    <t xml:space="preserve">Տարի </t>
  </si>
  <si>
    <t xml:space="preserve">Ինն ամիս    </t>
  </si>
  <si>
    <t xml:space="preserve">Առաջին կիսամյակ   </t>
  </si>
  <si>
    <t xml:space="preserve">Առաջին. եռամսյակ  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</si>
  <si>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</si>
  <si>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</si>
  <si>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Հավելված  N 1</t>
  </si>
  <si>
    <t xml:space="preserve"> 92311110/1</t>
  </si>
  <si>
    <t xml:space="preserve">  թատերական խմբերի, երգչախմբերի, երաժշտական խմբերի, նվագախմբերի կողմից մատուցվող ժամանցային ծառայություններ</t>
  </si>
  <si>
    <t xml:space="preserve"> 45311146/1</t>
  </si>
  <si>
    <t xml:space="preserve">  այլ էլեկտրական մոնտաժային աշխատանքներ</t>
  </si>
  <si>
    <t xml:space="preserve"> 03121200/504</t>
  </si>
  <si>
    <t xml:space="preserve">  ծաղիկներ</t>
  </si>
  <si>
    <t xml:space="preserve"> 03121210/501</t>
  </si>
  <si>
    <t xml:space="preserve">  ծաղկային կոմպոզիցիաներ</t>
  </si>
  <si>
    <t xml:space="preserve"> 03121210/502</t>
  </si>
  <si>
    <t xml:space="preserve"> 18811180/504</t>
  </si>
  <si>
    <t xml:space="preserve">  հողաթափեր</t>
  </si>
  <si>
    <t xml:space="preserve"> 18341200/501</t>
  </si>
  <si>
    <t xml:space="preserve">  շապիկ և վարտիք</t>
  </si>
  <si>
    <t xml:space="preserve"> 18331300/510</t>
  </si>
  <si>
    <t xml:space="preserve">  պոլո շապիկներ</t>
  </si>
  <si>
    <t xml:space="preserve"> 18331300/511</t>
  </si>
  <si>
    <t xml:space="preserve"> 18311120/509</t>
  </si>
  <si>
    <t xml:space="preserve">  կիսավարտիքներ</t>
  </si>
  <si>
    <t>18311160/519</t>
  </si>
  <si>
    <t xml:space="preserve">  գուլպաներ</t>
  </si>
  <si>
    <t>18311160/520</t>
  </si>
  <si>
    <t xml:space="preserve"> 18421170/505</t>
  </si>
  <si>
    <t xml:space="preserve">  գոտիներ</t>
  </si>
  <si>
    <t xml:space="preserve"> 18421170/506</t>
  </si>
  <si>
    <t xml:space="preserve"> 39511130/501</t>
  </si>
  <si>
    <t xml:space="preserve">  սավաններ</t>
  </si>
  <si>
    <t xml:space="preserve"> 33761600/501</t>
  </si>
  <si>
    <t xml:space="preserve"> սրբիչ` վաֆլե, բամբակյա</t>
  </si>
  <si>
    <t xml:space="preserve"> 33761600/502</t>
  </si>
  <si>
    <t>լրակազմ</t>
  </si>
  <si>
    <t>զույգ</t>
  </si>
  <si>
    <t xml:space="preserve"> 31211260/1</t>
  </si>
  <si>
    <t xml:space="preserve">  բաշխիչ ցանցի փոխակերպիչ</t>
  </si>
  <si>
    <t xml:space="preserve"> 30237310/1</t>
  </si>
  <si>
    <t xml:space="preserve">  տառատեսակներով քարթրիջներ տպիչների համար</t>
  </si>
  <si>
    <t xml:space="preserve"> 30237310/2</t>
  </si>
  <si>
    <t xml:space="preserve"> 30237310/3</t>
  </si>
  <si>
    <t xml:space="preserve"> 30121460/1</t>
  </si>
  <si>
    <t xml:space="preserve">  տոներային քարտրիջներ</t>
  </si>
  <si>
    <t xml:space="preserve"> 30121460/2</t>
  </si>
  <si>
    <t xml:space="preserve"> 30121460/3</t>
  </si>
  <si>
    <t xml:space="preserve"> 30121460/4</t>
  </si>
  <si>
    <t xml:space="preserve"> 30121460/5</t>
  </si>
  <si>
    <t xml:space="preserve"> 30121460/6</t>
  </si>
  <si>
    <t xml:space="preserve"> 30121460/7</t>
  </si>
  <si>
    <t xml:space="preserve"> 30121460/8</t>
  </si>
  <si>
    <t xml:space="preserve"> 30121460/9</t>
  </si>
  <si>
    <t xml:space="preserve"> 30121460/10</t>
  </si>
  <si>
    <t xml:space="preserve"> 30121460/11</t>
  </si>
  <si>
    <t xml:space="preserve"> 30121460/12</t>
  </si>
  <si>
    <t xml:space="preserve"> 30121460/13</t>
  </si>
  <si>
    <t xml:space="preserve"> 30121460/16</t>
  </si>
  <si>
    <t xml:space="preserve"> 30121460/17</t>
  </si>
  <si>
    <t xml:space="preserve"> 30121460/18</t>
  </si>
  <si>
    <t xml:space="preserve"> 30121460/19</t>
  </si>
  <si>
    <t xml:space="preserve"> 30121460/20</t>
  </si>
  <si>
    <t xml:space="preserve"> 30121460/21</t>
  </si>
  <si>
    <t xml:space="preserve"> 30121460/22</t>
  </si>
  <si>
    <t xml:space="preserve"> 30121460/23</t>
  </si>
  <si>
    <t xml:space="preserve"> 30121460/24</t>
  </si>
  <si>
    <t xml:space="preserve"> 30121460/25</t>
  </si>
  <si>
    <t xml:space="preserve"> 30121460/26</t>
  </si>
  <si>
    <t xml:space="preserve"> 30141380/1</t>
  </si>
  <si>
    <t xml:space="preserve">  չիպային քարտեր</t>
  </si>
  <si>
    <t xml:space="preserve"> 30192320/1</t>
  </si>
  <si>
    <t xml:space="preserve">  տպիչների ժապավեններ</t>
  </si>
  <si>
    <t xml:space="preserve"> 30237310/4</t>
  </si>
  <si>
    <t xml:space="preserve"> 30237310/5</t>
  </si>
  <si>
    <t xml:space="preserve"> 30237310/6</t>
  </si>
  <si>
    <t xml:space="preserve"> 30121470/1</t>
  </si>
  <si>
    <t xml:space="preserve">  տոներ լազերային տպիչների/հեռապատճենահանող մեքենաների համար</t>
  </si>
  <si>
    <t xml:space="preserve"> 30121470/2</t>
  </si>
  <si>
    <t xml:space="preserve"> 30121470/3</t>
  </si>
  <si>
    <t xml:space="preserve"> 30121470/4</t>
  </si>
  <si>
    <t xml:space="preserve"> 30121470/5</t>
  </si>
  <si>
    <t xml:space="preserve"> 30121470/6</t>
  </si>
  <si>
    <t xml:space="preserve"> 30121470/7</t>
  </si>
  <si>
    <t xml:space="preserve"> 30121470/8</t>
  </si>
  <si>
    <t xml:space="preserve"> 30121470/9</t>
  </si>
  <si>
    <t xml:space="preserve"> 30121470/10</t>
  </si>
  <si>
    <t xml:space="preserve"> 30121470/11</t>
  </si>
  <si>
    <t xml:space="preserve"> 30121470/12</t>
  </si>
  <si>
    <t xml:space="preserve"> 30121470/13</t>
  </si>
  <si>
    <t xml:space="preserve"> 30121470/14</t>
  </si>
  <si>
    <t xml:space="preserve"> 30121470/16</t>
  </si>
  <si>
    <t xml:space="preserve"> 44111436/1</t>
  </si>
  <si>
    <t xml:space="preserve"> ներկ` պաշտպանական, ԽՎ/518</t>
  </si>
  <si>
    <t xml:space="preserve"> 44111431/1</t>
  </si>
  <si>
    <t xml:space="preserve"> ներկ` սպիտակ, ՆՑ/132</t>
  </si>
  <si>
    <t xml:space="preserve"> 44111432/1</t>
  </si>
  <si>
    <t xml:space="preserve"> ներկ` սև, ՆՑ/132</t>
  </si>
  <si>
    <t xml:space="preserve"> 44111433/1</t>
  </si>
  <si>
    <t xml:space="preserve"> ներկ` կանաչ, ՆՑ/132</t>
  </si>
  <si>
    <t xml:space="preserve"> 44111434/1</t>
  </si>
  <si>
    <t xml:space="preserve"> ներկ` ավազագույն, ՆՑ/132</t>
  </si>
  <si>
    <t xml:space="preserve"> 44111435/1</t>
  </si>
  <si>
    <t xml:space="preserve"> ներկ` կարմիր, ՆՑ/132</t>
  </si>
  <si>
    <t xml:space="preserve"> 44831500/1</t>
  </si>
  <si>
    <t xml:space="preserve">  լուծիչներ</t>
  </si>
  <si>
    <t xml:space="preserve"> 44511370/23</t>
  </si>
  <si>
    <t xml:space="preserve">  գործիքների հավաքածուներ</t>
  </si>
  <si>
    <t xml:space="preserve"> 09132100/503</t>
  </si>
  <si>
    <t xml:space="preserve"> 09132400/504</t>
  </si>
  <si>
    <t xml:space="preserve"> 09132200/503</t>
  </si>
  <si>
    <t xml:space="preserve"> 09134240/505</t>
  </si>
  <si>
    <t xml:space="preserve">  դիզելային վառելիք, ամառային</t>
  </si>
  <si>
    <t xml:space="preserve"> 09134200/505</t>
  </si>
  <si>
    <t xml:space="preserve"> 09211660/511</t>
  </si>
  <si>
    <t xml:space="preserve">  հիդրավլիկ համակարգերում և այլ նպատակներով օգտագործվող յուղեր</t>
  </si>
  <si>
    <t xml:space="preserve"> 09211660/512</t>
  </si>
  <si>
    <t xml:space="preserve"> 09211660/513</t>
  </si>
  <si>
    <t xml:space="preserve"> 24951100/501</t>
  </si>
  <si>
    <t xml:space="preserve"> քսուքներ</t>
  </si>
  <si>
    <t xml:space="preserve"> 24951100/502</t>
  </si>
  <si>
    <t xml:space="preserve"> 24951100/503</t>
  </si>
  <si>
    <t xml:space="preserve"> 24951100/507</t>
  </si>
  <si>
    <t xml:space="preserve"> 09131100/508</t>
  </si>
  <si>
    <t xml:space="preserve"> 03211300/503</t>
  </si>
  <si>
    <t xml:space="preserve">  բրինձ</t>
  </si>
  <si>
    <t xml:space="preserve"> 15331153/503</t>
  </si>
  <si>
    <t xml:space="preserve">  ոսպ</t>
  </si>
  <si>
    <t xml:space="preserve"> 15131700/503</t>
  </si>
  <si>
    <t xml:space="preserve"> ճարպ խոզի</t>
  </si>
  <si>
    <t xml:space="preserve"> 03142510/512</t>
  </si>
  <si>
    <t xml:space="preserve">  ձու, 01 կարգ</t>
  </si>
  <si>
    <t xml:space="preserve"> 03142510/513</t>
  </si>
  <si>
    <t xml:space="preserve"> 03142510/514</t>
  </si>
  <si>
    <t xml:space="preserve"> 03142510/515</t>
  </si>
  <si>
    <t xml:space="preserve"> 03142510/516</t>
  </si>
  <si>
    <t xml:space="preserve"> 03142510/517</t>
  </si>
  <si>
    <t xml:space="preserve"> 03142510/518</t>
  </si>
  <si>
    <t xml:space="preserve"> 15861100/507</t>
  </si>
  <si>
    <t xml:space="preserve">  սուրճ, աղացած</t>
  </si>
  <si>
    <t xml:space="preserve"> 15863200/1</t>
  </si>
  <si>
    <t xml:space="preserve">  թեյ, սև</t>
  </si>
  <si>
    <t xml:space="preserve"> 15871257/5</t>
  </si>
  <si>
    <t xml:space="preserve">  համեմունքներ</t>
  </si>
  <si>
    <t xml:space="preserve"> 03221110/546</t>
  </si>
  <si>
    <t xml:space="preserve">  գազար</t>
  </si>
  <si>
    <t xml:space="preserve"> 15331161/501</t>
  </si>
  <si>
    <t xml:space="preserve"> սոխ, գլուխ</t>
  </si>
  <si>
    <t xml:space="preserve"> 15331161/502</t>
  </si>
  <si>
    <t xml:space="preserve"> 03221124/503</t>
  </si>
  <si>
    <t xml:space="preserve">  վարունգ</t>
  </si>
  <si>
    <t xml:space="preserve"> 15331139/503</t>
  </si>
  <si>
    <t xml:space="preserve">  լոլիկ</t>
  </si>
  <si>
    <t xml:space="preserve"> 15821500/505</t>
  </si>
  <si>
    <t xml:space="preserve">  թխվածքաբլիթներ</t>
  </si>
  <si>
    <t xml:space="preserve"> 33611342/501</t>
  </si>
  <si>
    <t xml:space="preserve">  սննդային հավելում՛ վիտամին</t>
  </si>
  <si>
    <t xml:space="preserve"> 15331178/534</t>
  </si>
  <si>
    <t xml:space="preserve">  պահածոյացված բանջարեղեն</t>
  </si>
  <si>
    <t xml:space="preserve"> 15331182/1</t>
  </si>
  <si>
    <t xml:space="preserve">  պահածոյացված ամբողջական լոբի</t>
  </si>
  <si>
    <t xml:space="preserve"> 15831000/501</t>
  </si>
  <si>
    <t xml:space="preserve">  շաքարավազ սպիտակ</t>
  </si>
  <si>
    <t xml:space="preserve"> 15831000/502</t>
  </si>
  <si>
    <t xml:space="preserve"> 15831000/503</t>
  </si>
  <si>
    <t xml:space="preserve"> 15831000/504</t>
  </si>
  <si>
    <t xml:space="preserve"> 15831000/505</t>
  </si>
  <si>
    <t xml:space="preserve"> 15831000/506</t>
  </si>
  <si>
    <t xml:space="preserve"> 41111100/502</t>
  </si>
  <si>
    <t xml:space="preserve">  ըմպելու ջուր</t>
  </si>
  <si>
    <t xml:space="preserve"> ԷԱՃ</t>
  </si>
  <si>
    <t xml:space="preserve"> 44511110/1</t>
  </si>
  <si>
    <t xml:space="preserve">  բահեր</t>
  </si>
  <si>
    <t xml:space="preserve"> 44511140/1</t>
  </si>
  <si>
    <t xml:space="preserve">  քլունգներ</t>
  </si>
  <si>
    <t xml:space="preserve"> 44511200/1</t>
  </si>
  <si>
    <t xml:space="preserve">  ձեռքի սղոցներ</t>
  </si>
  <si>
    <t xml:space="preserve"> 44511190/1</t>
  </si>
  <si>
    <t xml:space="preserve">  կացիններ</t>
  </si>
  <si>
    <t xml:space="preserve"> 03411120/1</t>
  </si>
  <si>
    <t xml:space="preserve">  փայտանյութից պատրաստված արտադրանք</t>
  </si>
  <si>
    <t xml:space="preserve"> 31442000/2</t>
  </si>
  <si>
    <t xml:space="preserve">  մարտկոց, AA տեսակի</t>
  </si>
  <si>
    <t xml:space="preserve"> 32571500/1</t>
  </si>
  <si>
    <t xml:space="preserve">  հաղորդակցման մալուխներ հատուկ կիրառման համար</t>
  </si>
  <si>
    <t xml:space="preserve"> 31711160/4</t>
  </si>
  <si>
    <t xml:space="preserve">  էլեկտրոդներ</t>
  </si>
  <si>
    <t xml:space="preserve"> 44163150/1</t>
  </si>
  <si>
    <t xml:space="preserve">  ցածր ճնշման խողովակներ</t>
  </si>
  <si>
    <t xml:space="preserve"> 44331300/3</t>
  </si>
  <si>
    <t xml:space="preserve">  մետաղալարեր</t>
  </si>
  <si>
    <t xml:space="preserve"> 44331300/4</t>
  </si>
  <si>
    <t xml:space="preserve"> 44331300/5</t>
  </si>
  <si>
    <t xml:space="preserve"> մետր</t>
  </si>
  <si>
    <t xml:space="preserve"> 44163150/2</t>
  </si>
  <si>
    <t xml:space="preserve"> 44421700/1</t>
  </si>
  <si>
    <t xml:space="preserve">  արկղեր</t>
  </si>
  <si>
    <t xml:space="preserve"> 44311130/1</t>
  </si>
  <si>
    <t xml:space="preserve">  մետաղական ցանցեր</t>
  </si>
  <si>
    <t xml:space="preserve"> մ2</t>
  </si>
  <si>
    <t xml:space="preserve"> 22131200/501</t>
  </si>
  <si>
    <t xml:space="preserve"> տեղեկատու</t>
  </si>
  <si>
    <t xml:space="preserve"> 35261100/1</t>
  </si>
  <si>
    <t xml:space="preserve">  տեղեկատվական վահանակներ</t>
  </si>
  <si>
    <t xml:space="preserve"> 35261100/2</t>
  </si>
  <si>
    <t xml:space="preserve"> 31431300/1</t>
  </si>
  <si>
    <t xml:space="preserve">  երկաթ/նիկելային կուտակիչներ</t>
  </si>
  <si>
    <t xml:space="preserve"> 31421100/1</t>
  </si>
  <si>
    <t xml:space="preserve">  կապարային մարտկոցներ</t>
  </si>
  <si>
    <t xml:space="preserve"> 31421100/2</t>
  </si>
  <si>
    <t xml:space="preserve"> 38551400/1</t>
  </si>
  <si>
    <t xml:space="preserve">  էլեկտրականության չափման սարքեր</t>
  </si>
  <si>
    <t xml:space="preserve"> 32541400/1</t>
  </si>
  <si>
    <t xml:space="preserve">  ավտոմատային հեռախոսային կայանների սարքեր</t>
  </si>
  <si>
    <t xml:space="preserve"> 32541400/2</t>
  </si>
  <si>
    <t xml:space="preserve"> 32541400/3</t>
  </si>
  <si>
    <t xml:space="preserve"> 32541400/4</t>
  </si>
  <si>
    <t xml:space="preserve"> 32541400/5</t>
  </si>
  <si>
    <t xml:space="preserve"> 31625300/1</t>
  </si>
  <si>
    <t xml:space="preserve">  գողության դեպքում ահազանգման սարքեր</t>
  </si>
  <si>
    <t xml:space="preserve"> 31625300/3</t>
  </si>
  <si>
    <t xml:space="preserve"> 31625300/4</t>
  </si>
  <si>
    <t xml:space="preserve"> 32571500/4</t>
  </si>
  <si>
    <t xml:space="preserve"> 32571500/5</t>
  </si>
  <si>
    <t xml:space="preserve"> 32571500/6</t>
  </si>
  <si>
    <t xml:space="preserve"> 32421100/1</t>
  </si>
  <si>
    <t xml:space="preserve">  ցանցային մալուխներ</t>
  </si>
  <si>
    <t xml:space="preserve"> 32421100/2</t>
  </si>
  <si>
    <t xml:space="preserve"> 31681700/1</t>
  </si>
  <si>
    <t xml:space="preserve">  բաժանարար տուփ</t>
  </si>
  <si>
    <t xml:space="preserve"> 32551160/1</t>
  </si>
  <si>
    <t xml:space="preserve">  հեռախոսային սարքեր</t>
  </si>
  <si>
    <t xml:space="preserve"> 32551160/2</t>
  </si>
  <si>
    <t xml:space="preserve"> 31221200/1</t>
  </si>
  <si>
    <t xml:space="preserve">  խրոցների եղանիկներ և վարդակներ</t>
  </si>
  <si>
    <t xml:space="preserve"> 31431400/1</t>
  </si>
  <si>
    <t xml:space="preserve">  լիթիումային կուտակիչներ</t>
  </si>
  <si>
    <t xml:space="preserve"> 31431400/2</t>
  </si>
  <si>
    <t xml:space="preserve"> 31431400/3</t>
  </si>
  <si>
    <t xml:space="preserve"> 44322230/1</t>
  </si>
  <si>
    <t xml:space="preserve">  մալուխ պղնձե ջղերով, նախատեսված ներքին մոնտաժման համար 4մմ2</t>
  </si>
  <si>
    <t xml:space="preserve"> 31421100/3</t>
  </si>
  <si>
    <t xml:space="preserve"> 31442150/1</t>
  </si>
  <si>
    <t xml:space="preserve"> մարտկոց` 6v4(5)Ա/Ժ</t>
  </si>
  <si>
    <t xml:space="preserve"> 30237111/1</t>
  </si>
  <si>
    <t xml:space="preserve"> սնուցման մարտկոց</t>
  </si>
  <si>
    <t xml:space="preserve"> 31442000/1</t>
  </si>
  <si>
    <t xml:space="preserve"> 24111160/2</t>
  </si>
  <si>
    <t xml:space="preserve">  ազոտ</t>
  </si>
  <si>
    <t xml:space="preserve"> մ3</t>
  </si>
  <si>
    <t xml:space="preserve"> 44322470/503</t>
  </si>
  <si>
    <t xml:space="preserve"> մալուխ` Ավվգ 3*50+1*25</t>
  </si>
  <si>
    <t xml:space="preserve"> 44322460/503</t>
  </si>
  <si>
    <t xml:space="preserve"> մալուխ` Ավվգ 3*25+1*16</t>
  </si>
  <si>
    <t xml:space="preserve"> 44322430/503</t>
  </si>
  <si>
    <t xml:space="preserve"> մալուխ` Ակվվգ 27*2.5</t>
  </si>
  <si>
    <t xml:space="preserve"> 44322420/503</t>
  </si>
  <si>
    <t xml:space="preserve"> մալուխ` Ակվվգ 19*2.5</t>
  </si>
  <si>
    <t xml:space="preserve"> 44322410/503</t>
  </si>
  <si>
    <t xml:space="preserve"> մալուխ` Ակվվգ 14*2.5</t>
  </si>
  <si>
    <t xml:space="preserve"> 44322480/503</t>
  </si>
  <si>
    <t xml:space="preserve"> մալուխ` ՊՊՃ4*1</t>
  </si>
  <si>
    <t>31321130/501</t>
  </si>
  <si>
    <t>միջին լարման մալուխներ</t>
  </si>
  <si>
    <t xml:space="preserve"> 31681700/507</t>
  </si>
  <si>
    <t xml:space="preserve"> 32341110/507</t>
  </si>
  <si>
    <t xml:space="preserve">  բարձրախոսներ</t>
  </si>
  <si>
    <t xml:space="preserve"> 42951400/501</t>
  </si>
  <si>
    <t xml:space="preserve">  զտիչ սարքերի մասեր</t>
  </si>
  <si>
    <t xml:space="preserve"> 43211100/501</t>
  </si>
  <si>
    <t xml:space="preserve">  բուլդոզերներ</t>
  </si>
  <si>
    <t xml:space="preserve"> 43221100/501</t>
  </si>
  <si>
    <t xml:space="preserve">  ավտոուղեհարթիչներ (գրեյդերներ) և հարթեցնող սարքեր</t>
  </si>
  <si>
    <t xml:space="preserve"> 31731100/501</t>
  </si>
  <si>
    <t xml:space="preserve">  էլեկտրատեխնիկական սարքեր</t>
  </si>
  <si>
    <t xml:space="preserve"> ՀԲՄ</t>
  </si>
  <si>
    <t xml:space="preserve"> 50111220/508</t>
  </si>
  <si>
    <t xml:space="preserve">  բեռնատարների վերանորոգման ծառայություններ</t>
  </si>
  <si>
    <t xml:space="preserve"> 31711330/523</t>
  </si>
  <si>
    <t xml:space="preserve">  վակուումային լամպեր</t>
  </si>
  <si>
    <t xml:space="preserve"> 30211280/3</t>
  </si>
  <si>
    <t xml:space="preserve"> համակարգիչ ամբողջը մեկում</t>
  </si>
  <si>
    <t xml:space="preserve"> 32551290/511</t>
  </si>
  <si>
    <t xml:space="preserve">  մոդեմներ</t>
  </si>
  <si>
    <t xml:space="preserve"> 32551290/2</t>
  </si>
  <si>
    <t xml:space="preserve"> 30232110/4</t>
  </si>
  <si>
    <t xml:space="preserve">  լազերային տպիչներ</t>
  </si>
  <si>
    <t xml:space="preserve"> 31211260/511</t>
  </si>
  <si>
    <t xml:space="preserve"> 32551120/1</t>
  </si>
  <si>
    <t xml:space="preserve">  հեռախոսային կայաններ</t>
  </si>
  <si>
    <t xml:space="preserve"> 32551120/2</t>
  </si>
  <si>
    <t xml:space="preserve"> 32541400/519</t>
  </si>
  <si>
    <t xml:space="preserve"> 31171400/510</t>
  </si>
  <si>
    <t xml:space="preserve">  սնուցման աղբյուրների փոխակերպիչներ</t>
  </si>
  <si>
    <t xml:space="preserve"> 32351150/505</t>
  </si>
  <si>
    <t xml:space="preserve">  ալեհավաքներ և արտացոլիչներ</t>
  </si>
  <si>
    <t xml:space="preserve"> 32351150/506</t>
  </si>
  <si>
    <t xml:space="preserve"> 32351150/507</t>
  </si>
  <si>
    <t xml:space="preserve"> 32351150/508</t>
  </si>
  <si>
    <t xml:space="preserve"> 32521300/501</t>
  </si>
  <si>
    <t xml:space="preserve">  հեռահաղորդակցման միջոցներ</t>
  </si>
  <si>
    <t xml:space="preserve"> 30237112/507</t>
  </si>
  <si>
    <t xml:space="preserve"> սնուցման բլոկ</t>
  </si>
  <si>
    <t xml:space="preserve"> 30237112/508</t>
  </si>
  <si>
    <t xml:space="preserve"> 39522130/508</t>
  </si>
  <si>
    <t xml:space="preserve">  քողարկման ծածկեր</t>
  </si>
  <si>
    <t xml:space="preserve"> 39522130/509</t>
  </si>
  <si>
    <t xml:space="preserve"> 35261100/501</t>
  </si>
  <si>
    <t xml:space="preserve"> 32341160/509</t>
  </si>
  <si>
    <t xml:space="preserve">  ձայնային սարքավորումներ</t>
  </si>
  <si>
    <t xml:space="preserve"> 33191110/505</t>
  </si>
  <si>
    <t xml:space="preserve">  ավտոկլավներ</t>
  </si>
  <si>
    <t xml:space="preserve"> 33191110/506</t>
  </si>
  <si>
    <t xml:space="preserve"> 33151150/503</t>
  </si>
  <si>
    <t xml:space="preserve">  ինկուբատորներ</t>
  </si>
  <si>
    <t xml:space="preserve"> 42941160/501</t>
  </si>
  <si>
    <t xml:space="preserve">  ընկղման կայունաջերմոց (թերմոստատ)</t>
  </si>
  <si>
    <t xml:space="preserve"> 42941160/502</t>
  </si>
  <si>
    <t xml:space="preserve"> 38431600/501</t>
  </si>
  <si>
    <t xml:space="preserve">  ջեռուցիչ սալիկներով մեխանիկական թափահարիչների ջերմակարգավորիչներ</t>
  </si>
  <si>
    <t xml:space="preserve"> 38431690/501</t>
  </si>
  <si>
    <t xml:space="preserve">  պտտվող թիերով հոմոգենիզատորներ</t>
  </si>
  <si>
    <t xml:space="preserve"> 39711120/501</t>
  </si>
  <si>
    <t xml:space="preserve"> 43411100/501</t>
  </si>
  <si>
    <t xml:space="preserve"> 31131100/507</t>
  </si>
  <si>
    <t xml:space="preserve">  միաֆազ շարժիչներ</t>
  </si>
  <si>
    <t xml:space="preserve"> 31131100/508</t>
  </si>
  <si>
    <t xml:space="preserve"> 31411100/510</t>
  </si>
  <si>
    <t xml:space="preserve">  ալկալիական մարտկոցներ</t>
  </si>
  <si>
    <t xml:space="preserve"> 31411100/511</t>
  </si>
  <si>
    <t xml:space="preserve"> 30211290/501</t>
  </si>
  <si>
    <t xml:space="preserve"> համակարգչային պլանշետ</t>
  </si>
  <si>
    <t>512981</t>
  </si>
  <si>
    <t xml:space="preserve"> 44611200/507</t>
  </si>
  <si>
    <t xml:space="preserve">  գազի բալոններ</t>
  </si>
  <si>
    <t xml:space="preserve"> 37491200/501</t>
  </si>
  <si>
    <t xml:space="preserve"> կրովի ուսումնանյութական բազայի արկղեր</t>
  </si>
  <si>
    <t xml:space="preserve"> 37491200/502</t>
  </si>
  <si>
    <t xml:space="preserve"> 37491200/503</t>
  </si>
  <si>
    <t xml:space="preserve"> 42431000/501</t>
  </si>
  <si>
    <t xml:space="preserve"> ամբարձիչներ</t>
  </si>
  <si>
    <t xml:space="preserve"> 31171400/509</t>
  </si>
  <si>
    <t xml:space="preserve"> 42661400/507</t>
  </si>
  <si>
    <t xml:space="preserve">  եռակցման էլեկտրական սարքեր</t>
  </si>
  <si>
    <t xml:space="preserve"> 42651200/509</t>
  </si>
  <si>
    <t xml:space="preserve">  ձեռքի էլեկտրամեխանիկական գործիքներ</t>
  </si>
  <si>
    <t xml:space="preserve"> 42651200/510</t>
  </si>
  <si>
    <t xml:space="preserve"> 16711100/501</t>
  </si>
  <si>
    <t xml:space="preserve">  հետիոտն մեքենավարի կողմից կառավարվող գյուղատնտեսական տրակտորներ</t>
  </si>
  <si>
    <t xml:space="preserve"> 37431270/501</t>
  </si>
  <si>
    <t xml:space="preserve">  մարզագունդ (հանտել)</t>
  </si>
  <si>
    <t xml:space="preserve"> 37421180/501</t>
  </si>
  <si>
    <t xml:space="preserve">  մարմնամարզական պարագաներ` մագլցման համար</t>
  </si>
  <si>
    <t xml:space="preserve"> 37461160/501</t>
  </si>
  <si>
    <t xml:space="preserve">  սեղանի թենիսի սեղաններ</t>
  </si>
  <si>
    <t xml:space="preserve"> 37431280/501</t>
  </si>
  <si>
    <t xml:space="preserve">  ծանրաձողեր</t>
  </si>
  <si>
    <t xml:space="preserve"> 30211250/503</t>
  </si>
  <si>
    <t xml:space="preserve">  աշխատանքային կայան</t>
  </si>
  <si>
    <t xml:space="preserve"> 38291600/501</t>
  </si>
  <si>
    <t xml:space="preserve">  գեոդեզիական գործիքներ</t>
  </si>
  <si>
    <t xml:space="preserve"> 38291600/502</t>
  </si>
  <si>
    <t xml:space="preserve"> 34931800/501</t>
  </si>
  <si>
    <t xml:space="preserve">  նավիգացիոն սարքեր</t>
  </si>
  <si>
    <t xml:space="preserve"> 38121200/505</t>
  </si>
  <si>
    <t xml:space="preserve">  օդերևութաբանական կայաններ</t>
  </si>
  <si>
    <t xml:space="preserve"> 30192200/502</t>
  </si>
  <si>
    <t xml:space="preserve">  սանտիմետրային ժապավեններ</t>
  </si>
  <si>
    <t xml:space="preserve"> 38341200/501</t>
  </si>
  <si>
    <t xml:space="preserve">  օսցիլոգրաֆներ</t>
  </si>
  <si>
    <t xml:space="preserve"> 38341200/502</t>
  </si>
  <si>
    <t xml:space="preserve"> 38341200/503</t>
  </si>
  <si>
    <t xml:space="preserve"> 38341130/518</t>
  </si>
  <si>
    <t xml:space="preserve">  էլեկտրական պարամետրերի չափման գործիքներ</t>
  </si>
  <si>
    <t xml:space="preserve"> 38341130/519</t>
  </si>
  <si>
    <t xml:space="preserve"> 38341130/520</t>
  </si>
  <si>
    <t xml:space="preserve"> 31171400/511</t>
  </si>
  <si>
    <t xml:space="preserve"> 42121230/501</t>
  </si>
  <si>
    <t xml:space="preserve">  վառելիքի պոմպեր</t>
  </si>
  <si>
    <t xml:space="preserve"> 42121590/505</t>
  </si>
  <si>
    <t xml:space="preserve">  վառելիքի պոմպերի մասեր</t>
  </si>
  <si>
    <t xml:space="preserve"> 42121590/503</t>
  </si>
  <si>
    <t xml:space="preserve"> 42121590/504</t>
  </si>
  <si>
    <t xml:space="preserve"> 43221200/501</t>
  </si>
  <si>
    <t xml:space="preserve">  ավտոբեռնիչներ</t>
  </si>
  <si>
    <t xml:space="preserve"> 38591200/501</t>
  </si>
  <si>
    <t xml:space="preserve">  քիմիական լաբորատորիայում կիրառվող սարքեր</t>
  </si>
  <si>
    <t xml:space="preserve"> 38591200/502</t>
  </si>
  <si>
    <t xml:space="preserve"> 31211360/503</t>
  </si>
  <si>
    <t xml:space="preserve">  ճնշման ցուցիչներ</t>
  </si>
  <si>
    <t>տեսակավորող և մաղելու սարքեր</t>
  </si>
  <si>
    <t>սառցարաններ</t>
  </si>
  <si>
    <t xml:space="preserve"> բաշխիչ ցանցի փոխակերպիչ</t>
  </si>
  <si>
    <t xml:space="preserve"> - Ընդհանուր բնույթի այլ ծառայություններ</t>
  </si>
  <si>
    <t>ԱՅԼ  ԾԱԽՍԵՐ</t>
  </si>
  <si>
    <t xml:space="preserve"> - Այլ ծախսեր</t>
  </si>
  <si>
    <t>«ՀԱՅԱՍՏԱՆԻ ՀԱՆՐԱՊԵՏՈՒԹՅԱՆ 2020 ԹՎԱԿԱՆԻ ՊԵՏԱԿԱՆ ԲՅՈՒՋԵԻ ՄԱՍԻՆ» ՀԱՅԱՍՏԱՆԻ ՀԱՆՐԱՊԵՏՈՒԹՅԱՆ ՕՐԵՆՔԻ N 1 
ՀԱՎԵԼՎԱԾԻ N 3 ԱՂՅՈՒՍԱԿՈՒՄ  ԿԱՏԱՐՎՈՂ ՓՈՓՈԽՈՒԹՅՈՒՆԸ</t>
  </si>
  <si>
    <t xml:space="preserve">ՀԱՅԱՍՏԱՆԻ ՀԱՆՐԱՊԵՏՈՒԹՅԱՆ ԿԱՌԱՎԱՐՈՒԹՅԱՆ 2019 ԹՎԱԿԱՆԻ ԴԵԿՏԵՄԲԵՐԻ 26-Ի ԹԻՎ 1919-Ն ՈՐՈՇՄԱՆ N 9 ՀԱՎԵԼՎԱԾԻ N 9.15 ԵՎ N 9.1 ՀԱՎԵԼՎԱԾԻ N 9.1.15 ԱՂՅՈՒՍԱԿՆԵՐՈՒՄ ԿԱՏԱՐՎՈՂ ՓՈՓՈԽՈՒԹՅՈՒՆՆԵՐ </t>
  </si>
  <si>
    <t>«ՀԱՅԱՍՏԱՆԻ  ՀԱՆՐԱՊԵՏՈՒԹՅԱՆ  2020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2019 ԹՎԱԿԱՆԻ ԴԵԿՏԵՄԲԵՐԻ 26-Ի  N 1919-Ն ՈՐՈՇՄԱՆ N 5 ՀԱՎԵԼՎԱԾԻ N 1 ԱՂՅՈՒՍԱԿՈՒՄ ԿԱՏԱՐՎՈՂ  ՓՈՓՈԽՈՒԹՅՈՒՆՆԵՐԸ</t>
  </si>
  <si>
    <t>ՀՀ կառավարություն</t>
  </si>
  <si>
    <t xml:space="preserve"> ՀՀ կառավարության պահուստային ֆոնդ</t>
  </si>
  <si>
    <t xml:space="preserve"> Պահուստային ֆոնդի կառավարման արդյունավետության և թափանցիկության ապահովում
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</si>
  <si>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</si>
  <si>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</si>
  <si>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</si>
  <si>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</si>
  <si>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</si>
  <si>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- Պահուստային միջոցներ</t>
  </si>
  <si>
    <t xml:space="preserve">ՀԱՅԱՍՏԱՆԻ ՀԱՆՐԱՊԵՏՈՒԹՅԱՆ ԿԱՌԱՎԱՐՈՒԹՅԱՆ 2019 ԹՎԱԿԱՆԻ ԴԵԿՏԵՄԲԵՐԻ 26-Ի ԹԻՎ 1919-Ն ՈՐՈՇՄԱՆ N 9 ՀԱՎԵԼՎԱԾԻ N 9.47 ԵՎ N 9.1 ՀԱՎԵԼՎԱԾԻ N 9.1.58 ԱՂՅՈՒՍԱԿՆԵՐՈՒՄ ԿԱՏԱՐՎՈՂ ՓՈՓՈԽՈՒԹՅՈՒՆՆԵՐ </t>
  </si>
  <si>
    <t xml:space="preserve"> ՀՀ  կառավարություն</t>
  </si>
  <si>
    <t xml:space="preserve">  Պետական բյուջեում չկանխատեսված, ինչպես նաեւ բյուջետային երաշխիքների ապահովման ծախսերի ֆինանսավորման ապահովում</t>
  </si>
  <si>
    <t>Ցուցանիշների փոփոխություն (ավելավումները նշված են դրական նշանով)</t>
  </si>
  <si>
    <t>Ցուցանիշների փոփոխություն (ավելավումները նշված են դրական նշանով իսկ նվազեցումները՝ փակագծերում)</t>
  </si>
  <si>
    <t>Ցուցանիշների փոփոխություն (ավելացումները նշված են դրական նշանով)</t>
  </si>
  <si>
    <t xml:space="preserve"> Ցուցանիշների փոփոխությունը (ավելավումները նշված են դրական նշանով)</t>
  </si>
  <si>
    <t xml:space="preserve"> Ցուցանիշների փոփոխությունը (նվազեցումները նշված  փակագծերում)</t>
  </si>
  <si>
    <t xml:space="preserve">Ցուցանիշների փոփոխությունը 
(նվազեցումները նշված են փակագծերում)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</si>
</sst>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#,##0.0"/>
    <numFmt numFmtId="166" formatCode="#,##0.0_);\(#,##0.0\)"/>
    <numFmt numFmtId="167" formatCode="_(* #,##0.0_);_(* \(#,##0.0\);_(* &quot;-&quot;??_);_(@_)"/>
    <numFmt numFmtId="168" formatCode="_-* #,##0.00_р_._-;\-* #,##0.00_р_._-;_-* &quot;-&quot;??_р_._-;_-@_-"/>
    <numFmt numFmtId="169" formatCode="_-* #,##0.0_р_._-;\-* #,##0.0_р_._-;_-* &quot;-&quot;??_р_._-;_-@_-"/>
    <numFmt numFmtId="170" formatCode="##,##0.0;\(##,##0.0\);\-"/>
  </numFmts>
  <fonts count="39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i/>
      <sz val="12"/>
      <name val="GHEA Grapalat"/>
      <family val="3"/>
    </font>
    <font>
      <b/>
      <u/>
      <sz val="12"/>
      <color theme="1"/>
      <name val="GHEA Grapalat"/>
      <family val="3"/>
    </font>
    <font>
      <b/>
      <sz val="12"/>
      <color indexed="8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i/>
      <sz val="10"/>
      <color theme="1"/>
      <name val="GHEA Grapalat"/>
      <family val="3"/>
    </font>
    <font>
      <sz val="9"/>
      <color theme="1"/>
      <name val="GHEA Grapalat"/>
      <family val="3"/>
    </font>
    <font>
      <i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name val="GHEA Grapalat"/>
      <family val="2"/>
    </font>
    <font>
      <sz val="10"/>
      <name val="GHEA Grapalat"/>
      <family val="2"/>
    </font>
    <font>
      <sz val="9"/>
      <name val="GHEA Grapalat"/>
      <family val="3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i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0" fontId="3" fillId="0" borderId="0"/>
    <xf numFmtId="0" fontId="6" fillId="0" borderId="0"/>
    <xf numFmtId="0" fontId="7" fillId="0" borderId="0"/>
    <xf numFmtId="0" fontId="3" fillId="0" borderId="0"/>
    <xf numFmtId="164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26" fillId="0" borderId="0"/>
    <xf numFmtId="0" fontId="27" fillId="0" borderId="0"/>
    <xf numFmtId="0" fontId="28" fillId="0" borderId="0">
      <alignment horizontal="left" vertical="top" wrapText="1"/>
    </xf>
    <xf numFmtId="9" fontId="11" fillId="0" borderId="0" applyFont="0" applyFill="0" applyBorder="0" applyAlignment="0" applyProtection="0"/>
    <xf numFmtId="170" fontId="28" fillId="0" borderId="0" applyFill="0" applyBorder="0" applyProtection="0">
      <alignment horizontal="right" vertical="top"/>
    </xf>
    <xf numFmtId="170" fontId="29" fillId="0" borderId="0" applyFill="0" applyBorder="0" applyProtection="0">
      <alignment horizontal="right" vertical="top"/>
    </xf>
  </cellStyleXfs>
  <cellXfs count="320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167" fontId="4" fillId="2" borderId="1" xfId="6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165" fontId="4" fillId="2" borderId="0" xfId="2" applyNumberFormat="1" applyFont="1" applyFill="1" applyAlignment="1">
      <alignment vertical="center" wrapText="1"/>
    </xf>
    <xf numFmtId="165" fontId="4" fillId="2" borderId="1" xfId="3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0" fontId="4" fillId="2" borderId="1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 wrapText="1"/>
    </xf>
    <xf numFmtId="0" fontId="4" fillId="2" borderId="8" xfId="4" applyFont="1" applyFill="1" applyBorder="1" applyAlignment="1">
      <alignment vertical="center" wrapText="1"/>
    </xf>
    <xf numFmtId="0" fontId="8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0" xfId="2" applyFont="1" applyFill="1" applyAlignment="1">
      <alignment horizontal="center" vertical="center"/>
    </xf>
    <xf numFmtId="0" fontId="4" fillId="2" borderId="9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49" fontId="9" fillId="2" borderId="1" xfId="2" applyNumberFormat="1" applyFont="1" applyFill="1" applyBorder="1" applyAlignment="1" applyProtection="1">
      <alignment horizontal="left" vertical="center"/>
      <protection locked="0"/>
    </xf>
    <xf numFmtId="0" fontId="9" fillId="2" borderId="6" xfId="4" applyFont="1" applyFill="1" applyBorder="1" applyAlignment="1">
      <alignment horizontal="left" vertical="center"/>
    </xf>
    <xf numFmtId="0" fontId="9" fillId="2" borderId="7" xfId="4" applyFont="1" applyFill="1" applyBorder="1" applyAlignment="1">
      <alignment horizontal="left" vertical="center"/>
    </xf>
    <xf numFmtId="0" fontId="9" fillId="2" borderId="8" xfId="4" applyFont="1" applyFill="1" applyBorder="1" applyAlignment="1">
      <alignment horizontal="left" vertical="center"/>
    </xf>
    <xf numFmtId="166" fontId="2" fillId="2" borderId="0" xfId="1" applyNumberFormat="1" applyFont="1" applyFill="1" applyAlignment="1">
      <alignment vertical="center"/>
    </xf>
    <xf numFmtId="166" fontId="2" fillId="2" borderId="0" xfId="1" applyNumberFormat="1" applyFont="1" applyFill="1" applyAlignment="1">
      <alignment horizontal="left" vertical="center"/>
    </xf>
    <xf numFmtId="166" fontId="2" fillId="2" borderId="0" xfId="1" applyNumberFormat="1" applyFont="1" applyFill="1" applyAlignment="1">
      <alignment horizontal="center" vertical="center" wrapText="1"/>
    </xf>
    <xf numFmtId="166" fontId="4" fillId="2" borderId="0" xfId="2" applyNumberFormat="1" applyFont="1" applyFill="1" applyAlignment="1">
      <alignment vertical="center" wrapText="1"/>
    </xf>
    <xf numFmtId="166" fontId="4" fillId="2" borderId="7" xfId="4" applyNumberFormat="1" applyFont="1" applyFill="1" applyBorder="1" applyAlignment="1">
      <alignment vertical="center" wrapText="1"/>
    </xf>
    <xf numFmtId="166" fontId="9" fillId="2" borderId="7" xfId="4" applyNumberFormat="1" applyFont="1" applyFill="1" applyBorder="1" applyAlignment="1">
      <alignment horizontal="left" vertical="center"/>
    </xf>
    <xf numFmtId="166" fontId="4" fillId="2" borderId="1" xfId="6" applyNumberFormat="1" applyFont="1" applyFill="1" applyBorder="1" applyAlignment="1">
      <alignment horizontal="center" vertical="center" wrapText="1"/>
    </xf>
    <xf numFmtId="167" fontId="9" fillId="2" borderId="0" xfId="7" applyNumberFormat="1" applyFont="1" applyFill="1" applyAlignment="1">
      <alignment horizontal="center" vertical="center" wrapText="1"/>
    </xf>
    <xf numFmtId="0" fontId="4" fillId="2" borderId="6" xfId="2" applyFont="1" applyFill="1" applyBorder="1" applyAlignment="1">
      <alignment vertical="center" wrapText="1"/>
    </xf>
    <xf numFmtId="164" fontId="4" fillId="2" borderId="1" xfId="7" applyFont="1" applyFill="1" applyBorder="1" applyAlignment="1">
      <alignment horizontal="center" vertical="center" wrapText="1"/>
    </xf>
    <xf numFmtId="164" fontId="4" fillId="2" borderId="1" xfId="7" applyFont="1" applyFill="1" applyBorder="1" applyAlignment="1">
      <alignment vertical="center" wrapText="1"/>
    </xf>
    <xf numFmtId="165" fontId="4" fillId="0" borderId="1" xfId="3" applyNumberFormat="1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vertical="center" wrapText="1"/>
    </xf>
    <xf numFmtId="0" fontId="4" fillId="0" borderId="6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center" vertical="center" wrapText="1"/>
    </xf>
    <xf numFmtId="164" fontId="4" fillId="0" borderId="1" xfId="7" applyFont="1" applyFill="1" applyBorder="1" applyAlignment="1">
      <alignment horizontal="center" vertical="center" wrapText="1"/>
    </xf>
    <xf numFmtId="0" fontId="2" fillId="0" borderId="0" xfId="8" applyFont="1" applyAlignment="1">
      <alignment vertical="center" wrapText="1"/>
    </xf>
    <xf numFmtId="164" fontId="2" fillId="0" borderId="0" xfId="9" applyFont="1" applyAlignment="1">
      <alignment vertical="center" wrapText="1"/>
    </xf>
    <xf numFmtId="166" fontId="2" fillId="0" borderId="0" xfId="8" applyNumberFormat="1" applyFont="1" applyAlignment="1">
      <alignment vertical="center" wrapText="1"/>
    </xf>
    <xf numFmtId="0" fontId="2" fillId="0" borderId="0" xfId="8" applyFont="1" applyAlignment="1">
      <alignment horizontal="center" vertical="center" wrapText="1"/>
    </xf>
    <xf numFmtId="164" fontId="2" fillId="0" borderId="1" xfId="9" applyFont="1" applyBorder="1" applyAlignment="1">
      <alignment horizontal="center" vertical="center" wrapText="1"/>
    </xf>
    <xf numFmtId="166" fontId="2" fillId="0" borderId="1" xfId="8" applyNumberFormat="1" applyFont="1" applyBorder="1" applyAlignment="1">
      <alignment horizontal="center" vertical="center" wrapText="1"/>
    </xf>
    <xf numFmtId="0" fontId="2" fillId="0" borderId="1" xfId="8" applyFont="1" applyBorder="1" applyAlignment="1">
      <alignment horizontal="left" vertical="center" wrapText="1"/>
    </xf>
    <xf numFmtId="0" fontId="2" fillId="0" borderId="1" xfId="8" applyFont="1" applyBorder="1" applyAlignment="1">
      <alignment horizontal="center" vertical="center" wrapText="1"/>
    </xf>
    <xf numFmtId="0" fontId="12" fillId="0" borderId="0" xfId="8" applyFont="1" applyAlignment="1">
      <alignment vertical="center" wrapText="1"/>
    </xf>
    <xf numFmtId="164" fontId="12" fillId="0" borderId="0" xfId="9" applyFont="1" applyAlignment="1">
      <alignment vertical="center" wrapText="1"/>
    </xf>
    <xf numFmtId="0" fontId="12" fillId="0" borderId="1" xfId="8" applyFont="1" applyBorder="1" applyAlignment="1">
      <alignment horizontal="left" vertical="center" wrapText="1"/>
    </xf>
    <xf numFmtId="0" fontId="12" fillId="0" borderId="1" xfId="8" applyFont="1" applyBorder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164" fontId="5" fillId="0" borderId="0" xfId="9" applyFont="1" applyAlignment="1">
      <alignment vertical="center" wrapText="1"/>
    </xf>
    <xf numFmtId="164" fontId="5" fillId="0" borderId="1" xfId="9" applyFont="1" applyBorder="1" applyAlignment="1">
      <alignment horizontal="center" vertical="center" wrapText="1"/>
    </xf>
    <xf numFmtId="166" fontId="5" fillId="0" borderId="1" xfId="8" applyNumberFormat="1" applyFont="1" applyBorder="1" applyAlignment="1">
      <alignment horizontal="center" vertical="center" wrapText="1"/>
    </xf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left" vertical="center" wrapText="1"/>
    </xf>
    <xf numFmtId="164" fontId="2" fillId="0" borderId="0" xfId="9" applyFont="1" applyAlignment="1">
      <alignment horizontal="center" vertical="center" wrapText="1"/>
    </xf>
    <xf numFmtId="0" fontId="13" fillId="0" borderId="1" xfId="8" applyFont="1" applyBorder="1" applyAlignment="1">
      <alignment horizontal="center" vertical="center" wrapText="1"/>
    </xf>
    <xf numFmtId="0" fontId="14" fillId="0" borderId="1" xfId="8" applyNumberFormat="1" applyFont="1" applyFill="1" applyBorder="1" applyAlignment="1">
      <alignment horizontal="center" vertical="center" wrapText="1"/>
    </xf>
    <xf numFmtId="49" fontId="14" fillId="0" borderId="1" xfId="8" applyNumberFormat="1" applyFont="1" applyFill="1" applyBorder="1" applyAlignment="1">
      <alignment horizontal="center" vertical="center" textRotation="90" wrapText="1"/>
    </xf>
    <xf numFmtId="0" fontId="15" fillId="0" borderId="0" xfId="8" applyFont="1" applyAlignment="1">
      <alignment horizontal="center" vertical="center" wrapText="1"/>
    </xf>
    <xf numFmtId="164" fontId="15" fillId="0" borderId="0" xfId="9" applyFont="1" applyAlignment="1">
      <alignment horizontal="center" vertical="center" wrapText="1"/>
    </xf>
    <xf numFmtId="49" fontId="16" fillId="0" borderId="1" xfId="8" applyNumberFormat="1" applyFont="1" applyFill="1" applyBorder="1" applyAlignment="1">
      <alignment horizontal="center" vertical="center" textRotation="90" wrapText="1"/>
    </xf>
    <xf numFmtId="0" fontId="9" fillId="0" borderId="0" xfId="8" applyNumberFormat="1" applyFont="1" applyFill="1" applyAlignment="1">
      <alignment horizontal="center" vertical="center" wrapText="1"/>
    </xf>
    <xf numFmtId="49" fontId="17" fillId="0" borderId="0" xfId="8" applyNumberFormat="1" applyFont="1" applyFill="1" applyAlignment="1">
      <alignment horizontal="center" vertical="center" wrapText="1"/>
    </xf>
    <xf numFmtId="164" fontId="5" fillId="0" borderId="1" xfId="9" applyFont="1" applyFill="1" applyBorder="1" applyAlignment="1">
      <alignment horizontal="center" vertical="center" wrapText="1"/>
    </xf>
    <xf numFmtId="166" fontId="18" fillId="0" borderId="1" xfId="8" applyNumberFormat="1" applyFont="1" applyBorder="1" applyAlignment="1">
      <alignment horizontal="center" vertical="center" wrapText="1"/>
    </xf>
    <xf numFmtId="164" fontId="18" fillId="0" borderId="1" xfId="9" applyFont="1" applyBorder="1" applyAlignment="1">
      <alignment horizontal="center" vertical="center" wrapText="1"/>
    </xf>
    <xf numFmtId="166" fontId="14" fillId="0" borderId="10" xfId="8" applyNumberFormat="1" applyFont="1" applyFill="1" applyBorder="1" applyAlignment="1">
      <alignment horizontal="center" vertical="center" wrapText="1"/>
    </xf>
    <xf numFmtId="164" fontId="14" fillId="0" borderId="10" xfId="9" applyFont="1" applyFill="1" applyBorder="1" applyAlignment="1">
      <alignment horizontal="center" vertical="center" wrapText="1"/>
    </xf>
    <xf numFmtId="166" fontId="17" fillId="0" borderId="0" xfId="8" applyNumberFormat="1" applyFont="1" applyFill="1" applyAlignment="1">
      <alignment horizontal="center" vertical="center" wrapText="1"/>
    </xf>
    <xf numFmtId="0" fontId="18" fillId="0" borderId="0" xfId="8" applyFont="1" applyFill="1" applyAlignment="1">
      <alignment wrapText="1"/>
    </xf>
    <xf numFmtId="166" fontId="15" fillId="0" borderId="0" xfId="8" applyNumberFormat="1" applyFont="1" applyFill="1" applyAlignment="1">
      <alignment horizontal="right" vertical="center" wrapText="1"/>
    </xf>
    <xf numFmtId="0" fontId="19" fillId="0" borderId="0" xfId="3" applyFont="1"/>
    <xf numFmtId="169" fontId="19" fillId="0" borderId="0" xfId="10" applyNumberFormat="1" applyFont="1" applyBorder="1" applyAlignment="1">
      <alignment horizontal="right"/>
    </xf>
    <xf numFmtId="0" fontId="19" fillId="0" borderId="0" xfId="3" applyFont="1" applyBorder="1"/>
    <xf numFmtId="169" fontId="19" fillId="0" borderId="11" xfId="10" applyNumberFormat="1" applyFont="1" applyBorder="1" applyAlignment="1">
      <alignment horizontal="right"/>
    </xf>
    <xf numFmtId="0" fontId="19" fillId="0" borderId="12" xfId="3" applyFont="1" applyBorder="1"/>
    <xf numFmtId="0" fontId="19" fillId="0" borderId="13" xfId="3" applyFont="1" applyBorder="1"/>
    <xf numFmtId="37" fontId="20" fillId="0" borderId="14" xfId="10" applyNumberFormat="1" applyFont="1" applyFill="1" applyBorder="1" applyAlignment="1">
      <alignment horizontal="center" vertical="center" wrapText="1"/>
    </xf>
    <xf numFmtId="37" fontId="20" fillId="0" borderId="1" xfId="10" applyNumberFormat="1" applyFont="1" applyFill="1" applyBorder="1" applyAlignment="1">
      <alignment horizontal="center" vertical="center" wrapText="1"/>
    </xf>
    <xf numFmtId="0" fontId="19" fillId="2" borderId="8" xfId="3" applyFont="1" applyFill="1" applyBorder="1" applyAlignment="1">
      <alignment horizontal="left" vertical="top"/>
    </xf>
    <xf numFmtId="0" fontId="19" fillId="2" borderId="15" xfId="3" applyFont="1" applyFill="1" applyBorder="1" applyAlignment="1">
      <alignment horizontal="left" vertical="top"/>
    </xf>
    <xf numFmtId="0" fontId="19" fillId="2" borderId="16" xfId="3" applyFont="1" applyFill="1" applyBorder="1" applyAlignment="1">
      <alignment vertical="top" wrapText="1"/>
    </xf>
    <xf numFmtId="0" fontId="19" fillId="2" borderId="10" xfId="3" applyFont="1" applyFill="1" applyBorder="1" applyAlignment="1">
      <alignment vertical="top" wrapText="1"/>
    </xf>
    <xf numFmtId="0" fontId="21" fillId="2" borderId="8" xfId="3" applyFont="1" applyFill="1" applyBorder="1" applyAlignment="1">
      <alignment vertical="top" wrapText="1"/>
    </xf>
    <xf numFmtId="0" fontId="19" fillId="2" borderId="15" xfId="3" applyFont="1" applyFill="1" applyBorder="1" applyAlignment="1">
      <alignment vertical="center" wrapText="1"/>
    </xf>
    <xf numFmtId="0" fontId="19" fillId="2" borderId="17" xfId="3" applyFont="1" applyFill="1" applyBorder="1" applyAlignment="1">
      <alignment vertical="top" wrapText="1"/>
    </xf>
    <xf numFmtId="0" fontId="19" fillId="2" borderId="18" xfId="3" applyFont="1" applyFill="1" applyBorder="1" applyAlignment="1">
      <alignment vertical="top" wrapText="1"/>
    </xf>
    <xf numFmtId="0" fontId="20" fillId="2" borderId="1" xfId="3" applyFont="1" applyFill="1" applyBorder="1" applyAlignment="1">
      <alignment vertical="center" wrapText="1"/>
    </xf>
    <xf numFmtId="0" fontId="19" fillId="2" borderId="19" xfId="3" applyFont="1" applyFill="1" applyBorder="1" applyAlignment="1">
      <alignment horizontal="left" vertical="top" wrapText="1"/>
    </xf>
    <xf numFmtId="0" fontId="19" fillId="2" borderId="20" xfId="3" applyFont="1" applyFill="1" applyBorder="1" applyAlignment="1">
      <alignment horizontal="left" vertical="center" wrapText="1"/>
    </xf>
    <xf numFmtId="0" fontId="22" fillId="0" borderId="1" xfId="8" applyFont="1" applyBorder="1" applyAlignment="1">
      <alignment vertical="center" wrapText="1"/>
    </xf>
    <xf numFmtId="0" fontId="19" fillId="2" borderId="1" xfId="3" applyFont="1" applyFill="1" applyBorder="1" applyAlignment="1">
      <alignment horizontal="left" vertical="center" wrapText="1"/>
    </xf>
    <xf numFmtId="0" fontId="23" fillId="2" borderId="14" xfId="3" applyFont="1" applyFill="1" applyBorder="1" applyAlignment="1">
      <alignment horizontal="center" vertical="center" wrapText="1"/>
    </xf>
    <xf numFmtId="0" fontId="23" fillId="2" borderId="1" xfId="3" applyFont="1" applyFill="1" applyBorder="1" applyAlignment="1">
      <alignment horizontal="center" vertical="center" wrapText="1"/>
    </xf>
    <xf numFmtId="0" fontId="23" fillId="2" borderId="1" xfId="3" applyFont="1" applyFill="1" applyBorder="1" applyAlignment="1">
      <alignment horizontal="center" vertical="top" wrapText="1"/>
    </xf>
    <xf numFmtId="0" fontId="24" fillId="2" borderId="1" xfId="3" applyFont="1" applyFill="1" applyBorder="1" applyAlignment="1">
      <alignment horizontal="left" vertical="center" wrapText="1"/>
    </xf>
    <xf numFmtId="0" fontId="24" fillId="2" borderId="24" xfId="3" applyFont="1" applyFill="1" applyBorder="1" applyAlignment="1">
      <alignment horizontal="left" vertical="top" wrapText="1"/>
    </xf>
    <xf numFmtId="0" fontId="19" fillId="2" borderId="25" xfId="3" applyFont="1" applyFill="1" applyBorder="1" applyAlignment="1">
      <alignment horizontal="left" vertical="center" wrapText="1"/>
    </xf>
    <xf numFmtId="169" fontId="19" fillId="0" borderId="12" xfId="10" applyNumberFormat="1" applyFont="1" applyBorder="1" applyAlignment="1">
      <alignment horizontal="right"/>
    </xf>
    <xf numFmtId="0" fontId="19" fillId="0" borderId="0" xfId="3" applyFont="1" applyAlignment="1">
      <alignment horizontal="justify"/>
    </xf>
    <xf numFmtId="0" fontId="17" fillId="0" borderId="0" xfId="3" applyFont="1" applyFill="1" applyBorder="1" applyAlignment="1">
      <alignment vertical="top"/>
    </xf>
    <xf numFmtId="0" fontId="22" fillId="0" borderId="1" xfId="3" applyFont="1" applyBorder="1" applyAlignment="1">
      <alignment vertical="center" wrapText="1"/>
    </xf>
    <xf numFmtId="0" fontId="22" fillId="0" borderId="1" xfId="3" applyFont="1" applyBorder="1" applyAlignment="1">
      <alignment horizontal="center" vertical="center" wrapText="1"/>
    </xf>
    <xf numFmtId="0" fontId="25" fillId="2" borderId="1" xfId="3" applyFont="1" applyFill="1" applyBorder="1" applyAlignment="1">
      <alignment vertical="top" wrapText="1"/>
    </xf>
    <xf numFmtId="0" fontId="19" fillId="0" borderId="0" xfId="3" applyFont="1" applyAlignment="1">
      <alignment horizontal="center" vertical="center"/>
    </xf>
    <xf numFmtId="0" fontId="30" fillId="2" borderId="0" xfId="19" applyFont="1" applyFill="1">
      <alignment horizontal="left" vertical="top" wrapText="1"/>
    </xf>
    <xf numFmtId="0" fontId="30" fillId="2" borderId="0" xfId="19" applyFont="1" applyFill="1" applyAlignment="1">
      <alignment horizontal="left" vertical="top" wrapText="1"/>
    </xf>
    <xf numFmtId="168" fontId="2" fillId="2" borderId="14" xfId="10" applyFont="1" applyFill="1" applyBorder="1" applyAlignment="1">
      <alignment horizontal="right" vertical="top" wrapText="1"/>
    </xf>
    <xf numFmtId="170" fontId="2" fillId="2" borderId="12" xfId="21" applyNumberFormat="1" applyFont="1" applyFill="1" applyBorder="1" applyAlignment="1">
      <alignment horizontal="right" vertical="top"/>
    </xf>
    <xf numFmtId="0" fontId="30" fillId="2" borderId="12" xfId="19" applyFont="1" applyFill="1" applyBorder="1" applyAlignment="1">
      <alignment horizontal="left" vertical="top" wrapText="1"/>
    </xf>
    <xf numFmtId="0" fontId="19" fillId="2" borderId="12" xfId="3" applyFont="1" applyFill="1" applyBorder="1" applyAlignment="1">
      <alignment vertical="center" wrapText="1"/>
    </xf>
    <xf numFmtId="0" fontId="30" fillId="2" borderId="12" xfId="19" applyFont="1" applyFill="1" applyBorder="1">
      <alignment horizontal="left" vertical="top" wrapText="1"/>
    </xf>
    <xf numFmtId="0" fontId="30" fillId="2" borderId="13" xfId="19" applyFont="1" applyFill="1" applyBorder="1">
      <alignment horizontal="left" vertical="top" wrapText="1"/>
    </xf>
    <xf numFmtId="170" fontId="2" fillId="2" borderId="9" xfId="21" applyNumberFormat="1" applyFont="1" applyFill="1" applyBorder="1" applyAlignment="1">
      <alignment horizontal="right" vertical="top"/>
    </xf>
    <xf numFmtId="0" fontId="30" fillId="2" borderId="9" xfId="19" applyFont="1" applyFill="1" applyBorder="1" applyAlignment="1">
      <alignment horizontal="left" vertical="top" wrapText="1"/>
    </xf>
    <xf numFmtId="0" fontId="19" fillId="2" borderId="9" xfId="3" applyFont="1" applyFill="1" applyBorder="1" applyAlignment="1">
      <alignment vertical="center" wrapText="1"/>
    </xf>
    <xf numFmtId="0" fontId="30" fillId="2" borderId="9" xfId="19" applyFont="1" applyFill="1" applyBorder="1">
      <alignment horizontal="left" vertical="top" wrapText="1"/>
    </xf>
    <xf numFmtId="0" fontId="30" fillId="2" borderId="26" xfId="19" applyFont="1" applyFill="1" applyBorder="1">
      <alignment horizontal="left" vertical="top" wrapText="1"/>
    </xf>
    <xf numFmtId="170" fontId="2" fillId="2" borderId="1" xfId="19" applyNumberFormat="1" applyFont="1" applyFill="1" applyBorder="1" applyAlignment="1">
      <alignment horizontal="right" vertical="top" wrapText="1"/>
    </xf>
    <xf numFmtId="0" fontId="30" fillId="2" borderId="1" xfId="19" applyFont="1" applyFill="1" applyBorder="1" applyAlignment="1">
      <alignment horizontal="left" vertical="top" wrapText="1"/>
    </xf>
    <xf numFmtId="0" fontId="19" fillId="2" borderId="1" xfId="3" applyFont="1" applyFill="1" applyBorder="1" applyAlignment="1">
      <alignment vertical="center" wrapText="1"/>
    </xf>
    <xf numFmtId="0" fontId="30" fillId="2" borderId="1" xfId="19" applyFont="1" applyFill="1" applyBorder="1">
      <alignment horizontal="left" vertical="top" wrapText="1"/>
    </xf>
    <xf numFmtId="0" fontId="30" fillId="2" borderId="20" xfId="19" applyFont="1" applyFill="1" applyBorder="1">
      <alignment horizontal="left" vertical="top" wrapText="1"/>
    </xf>
    <xf numFmtId="170" fontId="2" fillId="2" borderId="1" xfId="21" applyNumberFormat="1" applyFont="1" applyFill="1" applyBorder="1" applyAlignment="1">
      <alignment horizontal="right" vertical="top"/>
    </xf>
    <xf numFmtId="170" fontId="30" fillId="2" borderId="1" xfId="21" applyNumberFormat="1" applyFont="1" applyFill="1" applyBorder="1" applyAlignment="1">
      <alignment horizontal="right" vertical="top"/>
    </xf>
    <xf numFmtId="0" fontId="30" fillId="2" borderId="20" xfId="19" applyFont="1" applyFill="1" applyBorder="1" applyAlignment="1">
      <alignment horizontal="left" vertical="top" wrapText="1"/>
    </xf>
    <xf numFmtId="0" fontId="2" fillId="2" borderId="1" xfId="19" applyFont="1" applyFill="1" applyBorder="1" applyAlignment="1">
      <alignment horizontal="left" vertical="top" wrapText="1"/>
    </xf>
    <xf numFmtId="170" fontId="2" fillId="2" borderId="1" xfId="22" applyNumberFormat="1" applyFont="1" applyFill="1" applyBorder="1" applyAlignment="1">
      <alignment horizontal="right" vertical="top"/>
    </xf>
    <xf numFmtId="170" fontId="31" fillId="2" borderId="1" xfId="22" applyNumberFormat="1" applyFont="1" applyFill="1" applyBorder="1" applyAlignment="1">
      <alignment horizontal="right" vertical="top"/>
    </xf>
    <xf numFmtId="170" fontId="2" fillId="2" borderId="10" xfId="19" applyNumberFormat="1" applyFont="1" applyFill="1" applyBorder="1" applyAlignment="1">
      <alignment horizontal="center" vertical="top" wrapText="1"/>
    </xf>
    <xf numFmtId="170" fontId="30" fillId="2" borderId="10" xfId="19" applyNumberFormat="1" applyFont="1" applyFill="1" applyBorder="1" applyAlignment="1">
      <alignment horizontal="center" vertical="top" wrapText="1"/>
    </xf>
    <xf numFmtId="0" fontId="31" fillId="0" borderId="1" xfId="3" applyFont="1" applyBorder="1" applyAlignment="1">
      <alignment horizontal="left" vertical="center" wrapText="1"/>
    </xf>
    <xf numFmtId="0" fontId="30" fillId="2" borderId="1" xfId="19" applyFont="1" applyFill="1" applyBorder="1" applyAlignment="1">
      <alignment horizontal="center" vertical="top" wrapText="1"/>
    </xf>
    <xf numFmtId="0" fontId="30" fillId="2" borderId="20" xfId="19" applyFont="1" applyFill="1" applyBorder="1" applyAlignment="1">
      <alignment horizontal="center" vertical="top" wrapText="1"/>
    </xf>
    <xf numFmtId="0" fontId="33" fillId="2" borderId="1" xfId="19" applyFont="1" applyFill="1" applyBorder="1" applyAlignment="1">
      <alignment horizontal="center" vertical="center" wrapText="1"/>
    </xf>
    <xf numFmtId="0" fontId="33" fillId="2" borderId="20" xfId="19" applyFont="1" applyFill="1" applyBorder="1" applyAlignment="1">
      <alignment horizontal="center" vertical="center" wrapText="1"/>
    </xf>
    <xf numFmtId="0" fontId="31" fillId="2" borderId="0" xfId="19" applyFont="1" applyFill="1" applyAlignment="1">
      <alignment horizontal="left" vertical="top" wrapText="1"/>
    </xf>
    <xf numFmtId="0" fontId="21" fillId="0" borderId="0" xfId="3" applyFont="1"/>
    <xf numFmtId="0" fontId="21" fillId="0" borderId="0" xfId="3" applyFont="1" applyFill="1" applyAlignment="1">
      <alignment horizontal="right"/>
    </xf>
    <xf numFmtId="0" fontId="36" fillId="0" borderId="0" xfId="3" applyFont="1"/>
    <xf numFmtId="0" fontId="36" fillId="0" borderId="0" xfId="3" applyFont="1" applyBorder="1"/>
    <xf numFmtId="0" fontId="36" fillId="0" borderId="0" xfId="3" applyFont="1" applyFill="1" applyAlignment="1"/>
    <xf numFmtId="0" fontId="21" fillId="0" borderId="0" xfId="3" applyFont="1" applyFill="1" applyAlignment="1"/>
    <xf numFmtId="0" fontId="21" fillId="0" borderId="0" xfId="3" applyFont="1" applyFill="1"/>
    <xf numFmtId="0" fontId="19" fillId="0" borderId="12" xfId="3" applyFont="1" applyBorder="1" applyAlignment="1">
      <alignment wrapText="1"/>
    </xf>
    <xf numFmtId="0" fontId="19" fillId="2" borderId="1" xfId="3" applyFont="1" applyFill="1" applyBorder="1"/>
    <xf numFmtId="0" fontId="19" fillId="2" borderId="1" xfId="3" applyFont="1" applyFill="1" applyBorder="1" applyAlignment="1">
      <alignment wrapText="1"/>
    </xf>
    <xf numFmtId="0" fontId="19" fillId="0" borderId="0" xfId="3" applyFont="1" applyAlignment="1">
      <alignment vertical="center"/>
    </xf>
    <xf numFmtId="0" fontId="19" fillId="2" borderId="1" xfId="3" applyFont="1" applyFill="1" applyBorder="1" applyAlignment="1">
      <alignment vertical="center"/>
    </xf>
    <xf numFmtId="0" fontId="19" fillId="0" borderId="1" xfId="3" applyFont="1" applyBorder="1"/>
    <xf numFmtId="0" fontId="19" fillId="0" borderId="9" xfId="3" applyFont="1" applyBorder="1"/>
    <xf numFmtId="0" fontId="19" fillId="0" borderId="18" xfId="3" applyFont="1" applyBorder="1" applyAlignment="1"/>
    <xf numFmtId="0" fontId="19" fillId="0" borderId="1" xfId="3" applyFont="1" applyBorder="1" applyAlignment="1"/>
    <xf numFmtId="0" fontId="19" fillId="0" borderId="20" xfId="3" applyFont="1" applyBorder="1" applyAlignment="1">
      <alignment vertical="center"/>
    </xf>
    <xf numFmtId="0" fontId="19" fillId="0" borderId="1" xfId="3" applyFont="1" applyBorder="1" applyAlignment="1">
      <alignment horizontal="center" vertical="center"/>
    </xf>
    <xf numFmtId="0" fontId="25" fillId="0" borderId="1" xfId="3" applyFont="1" applyBorder="1" applyAlignment="1">
      <alignment vertical="center"/>
    </xf>
    <xf numFmtId="165" fontId="19" fillId="0" borderId="10" xfId="3" applyNumberFormat="1" applyFont="1" applyBorder="1" applyAlignment="1">
      <alignment horizontal="center" vertical="center" wrapText="1"/>
    </xf>
    <xf numFmtId="0" fontId="18" fillId="0" borderId="10" xfId="3" applyFont="1" applyBorder="1" applyAlignment="1">
      <alignment horizontal="center" vertical="center" wrapText="1"/>
    </xf>
    <xf numFmtId="0" fontId="19" fillId="0" borderId="8" xfId="3" applyFont="1" applyBorder="1" applyAlignment="1">
      <alignment vertical="center"/>
    </xf>
    <xf numFmtId="0" fontId="19" fillId="0" borderId="15" xfId="3" applyFont="1" applyBorder="1" applyAlignment="1">
      <alignment vertical="center"/>
    </xf>
    <xf numFmtId="0" fontId="19" fillId="0" borderId="1" xfId="3" applyFont="1" applyBorder="1" applyAlignment="1">
      <alignment vertical="center"/>
    </xf>
    <xf numFmtId="0" fontId="18" fillId="0" borderId="0" xfId="3" applyFont="1" applyFill="1" applyAlignment="1">
      <alignment horizontal="center" wrapText="1"/>
    </xf>
    <xf numFmtId="0" fontId="37" fillId="0" borderId="0" xfId="3" applyFont="1" applyFill="1" applyAlignment="1">
      <alignment horizontal="right"/>
    </xf>
    <xf numFmtId="0" fontId="17" fillId="0" borderId="0" xfId="3" applyFont="1" applyAlignment="1">
      <alignment horizontal="right"/>
    </xf>
    <xf numFmtId="0" fontId="17" fillId="2" borderId="0" xfId="3" applyFont="1" applyFill="1" applyBorder="1" applyAlignment="1">
      <alignment horizontal="right"/>
    </xf>
    <xf numFmtId="167" fontId="17" fillId="0" borderId="0" xfId="16" applyNumberFormat="1" applyFont="1" applyFill="1" applyBorder="1" applyAlignment="1">
      <alignment horizontal="right" vertical="center"/>
    </xf>
    <xf numFmtId="0" fontId="38" fillId="2" borderId="0" xfId="2" applyFont="1" applyFill="1" applyAlignment="1">
      <alignment horizontal="center" vertical="center" wrapText="1"/>
    </xf>
    <xf numFmtId="0" fontId="4" fillId="2" borderId="0" xfId="2" applyFont="1" applyFill="1" applyAlignment="1">
      <alignment horizontal="center" vertical="center"/>
    </xf>
    <xf numFmtId="0" fontId="4" fillId="2" borderId="1" xfId="2" applyFont="1" applyFill="1" applyBorder="1" applyAlignment="1">
      <alignment vertical="center" wrapText="1"/>
    </xf>
    <xf numFmtId="166" fontId="4" fillId="2" borderId="1" xfId="2" applyNumberFormat="1" applyFont="1" applyFill="1" applyBorder="1" applyAlignment="1">
      <alignment vertical="center" wrapText="1"/>
    </xf>
    <xf numFmtId="49" fontId="16" fillId="0" borderId="6" xfId="8" applyNumberFormat="1" applyFont="1" applyFill="1" applyBorder="1" applyAlignment="1">
      <alignment horizontal="center" vertical="center" wrapText="1"/>
    </xf>
    <xf numFmtId="49" fontId="16" fillId="0" borderId="8" xfId="8" applyNumberFormat="1" applyFont="1" applyFill="1" applyBorder="1" applyAlignment="1">
      <alignment horizontal="center" vertical="center" wrapText="1"/>
    </xf>
    <xf numFmtId="0" fontId="9" fillId="0" borderId="0" xfId="8" applyNumberFormat="1" applyFont="1" applyFill="1" applyAlignment="1">
      <alignment horizontal="center" vertical="center" wrapText="1"/>
    </xf>
    <xf numFmtId="166" fontId="2" fillId="2" borderId="14" xfId="10" applyNumberFormat="1" applyFont="1" applyFill="1" applyBorder="1" applyAlignment="1">
      <alignment horizontal="right" vertical="top" wrapText="1"/>
    </xf>
    <xf numFmtId="164" fontId="2" fillId="2" borderId="14" xfId="7" applyFont="1" applyFill="1" applyBorder="1" applyAlignment="1">
      <alignment horizontal="right" vertical="top" wrapText="1"/>
    </xf>
    <xf numFmtId="166" fontId="19" fillId="0" borderId="12" xfId="10" applyNumberFormat="1" applyFont="1" applyBorder="1" applyAlignment="1">
      <alignment horizontal="right"/>
    </xf>
    <xf numFmtId="166" fontId="19" fillId="0" borderId="11" xfId="10" applyNumberFormat="1" applyFont="1" applyBorder="1" applyAlignment="1">
      <alignment horizontal="right"/>
    </xf>
    <xf numFmtId="167" fontId="19" fillId="0" borderId="10" xfId="7" applyNumberFormat="1" applyFont="1" applyBorder="1" applyAlignment="1">
      <alignment horizontal="right" vertical="center" wrapText="1"/>
    </xf>
    <xf numFmtId="167" fontId="19" fillId="0" borderId="9" xfId="7" applyNumberFormat="1" applyFont="1" applyBorder="1" applyAlignment="1">
      <alignment horizontal="right" vertical="center" indent="1"/>
    </xf>
    <xf numFmtId="167" fontId="19" fillId="0" borderId="27" xfId="7" applyNumberFormat="1" applyFont="1" applyBorder="1" applyAlignment="1">
      <alignment horizontal="right" vertical="center" indent="1"/>
    </xf>
    <xf numFmtId="167" fontId="19" fillId="0" borderId="1" xfId="7" applyNumberFormat="1" applyFont="1" applyBorder="1" applyAlignment="1">
      <alignment horizontal="right"/>
    </xf>
    <xf numFmtId="167" fontId="19" fillId="0" borderId="6" xfId="7" applyNumberFormat="1" applyFont="1" applyBorder="1" applyAlignment="1">
      <alignment horizontal="right"/>
    </xf>
    <xf numFmtId="167" fontId="19" fillId="0" borderId="14" xfId="7" applyNumberFormat="1" applyFont="1" applyBorder="1" applyAlignment="1">
      <alignment horizontal="right"/>
    </xf>
    <xf numFmtId="167" fontId="19" fillId="0" borderId="9" xfId="7" applyNumberFormat="1" applyFont="1" applyBorder="1" applyAlignment="1">
      <alignment horizontal="right" vertical="center" indent="1"/>
    </xf>
    <xf numFmtId="166" fontId="16" fillId="0" borderId="1" xfId="0" applyNumberFormat="1" applyFont="1" applyFill="1" applyBorder="1" applyAlignment="1">
      <alignment horizontal="center" vertical="center" wrapText="1"/>
    </xf>
    <xf numFmtId="166" fontId="5" fillId="0" borderId="1" xfId="8" applyNumberFormat="1" applyFont="1" applyBorder="1" applyAlignment="1">
      <alignment horizontal="right" vertical="center" wrapText="1"/>
    </xf>
    <xf numFmtId="167" fontId="5" fillId="0" borderId="1" xfId="9" applyNumberFormat="1" applyFont="1" applyBorder="1" applyAlignment="1">
      <alignment horizontal="right" vertical="center" wrapText="1"/>
    </xf>
    <xf numFmtId="166" fontId="14" fillId="0" borderId="1" xfId="8" applyNumberFormat="1" applyFont="1" applyFill="1" applyBorder="1" applyAlignment="1">
      <alignment horizontal="right" vertical="center" wrapText="1"/>
    </xf>
    <xf numFmtId="167" fontId="14" fillId="0" borderId="1" xfId="9" applyNumberFormat="1" applyFont="1" applyFill="1" applyBorder="1" applyAlignment="1">
      <alignment horizontal="right" vertical="center" wrapText="1"/>
    </xf>
    <xf numFmtId="166" fontId="2" fillId="0" borderId="1" xfId="8" applyNumberFormat="1" applyFont="1" applyBorder="1" applyAlignment="1">
      <alignment horizontal="right" vertical="center" wrapText="1"/>
    </xf>
    <xf numFmtId="167" fontId="2" fillId="0" borderId="1" xfId="9" applyNumberFormat="1" applyFont="1" applyBorder="1" applyAlignment="1">
      <alignment horizontal="right" vertical="center" wrapText="1"/>
    </xf>
    <xf numFmtId="166" fontId="12" fillId="0" borderId="1" xfId="8" applyNumberFormat="1" applyFont="1" applyBorder="1" applyAlignment="1">
      <alignment horizontal="right" vertical="center" wrapText="1"/>
    </xf>
    <xf numFmtId="166" fontId="19" fillId="0" borderId="0" xfId="10" applyNumberFormat="1" applyFont="1" applyBorder="1" applyAlignment="1">
      <alignment horizontal="right"/>
    </xf>
    <xf numFmtId="164" fontId="5" fillId="0" borderId="1" xfId="7" applyFont="1" applyBorder="1" applyAlignment="1">
      <alignment horizontal="center" vertical="center" wrapText="1"/>
    </xf>
    <xf numFmtId="164" fontId="14" fillId="0" borderId="1" xfId="7" applyFont="1" applyFill="1" applyBorder="1" applyAlignment="1">
      <alignment horizontal="center" vertical="center" wrapText="1"/>
    </xf>
    <xf numFmtId="164" fontId="2" fillId="0" borderId="1" xfId="7" applyFont="1" applyBorder="1" applyAlignment="1">
      <alignment horizontal="center" vertical="center" wrapText="1"/>
    </xf>
    <xf numFmtId="164" fontId="12" fillId="0" borderId="1" xfId="7" applyFont="1" applyBorder="1" applyAlignment="1">
      <alignment horizontal="center" vertical="center" wrapText="1"/>
    </xf>
    <xf numFmtId="167" fontId="4" fillId="2" borderId="1" xfId="7" applyNumberFormat="1" applyFont="1" applyFill="1" applyBorder="1" applyAlignment="1">
      <alignment horizontal="center" vertical="center" wrapText="1"/>
    </xf>
    <xf numFmtId="166" fontId="19" fillId="0" borderId="0" xfId="3" applyNumberFormat="1" applyFont="1"/>
    <xf numFmtId="164" fontId="4" fillId="2" borderId="1" xfId="7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>
      <alignment horizontal="left" vertical="center"/>
    </xf>
    <xf numFmtId="49" fontId="4" fillId="0" borderId="1" xfId="2" applyNumberFormat="1" applyFont="1" applyFill="1" applyBorder="1" applyAlignment="1">
      <alignment horizontal="left" vertical="center"/>
    </xf>
    <xf numFmtId="0" fontId="4" fillId="2" borderId="1" xfId="2" applyFont="1" applyFill="1" applyBorder="1" applyAlignment="1">
      <alignment vertical="center"/>
    </xf>
    <xf numFmtId="167" fontId="19" fillId="0" borderId="9" xfId="7" applyNumberFormat="1" applyFont="1" applyBorder="1" applyAlignment="1">
      <alignment horizontal="right" vertical="center" indent="1"/>
    </xf>
    <xf numFmtId="167" fontId="19" fillId="0" borderId="18" xfId="7" applyNumberFormat="1" applyFont="1" applyBorder="1" applyAlignment="1">
      <alignment horizontal="right" vertical="center" indent="1"/>
    </xf>
    <xf numFmtId="167" fontId="19" fillId="0" borderId="35" xfId="7" applyNumberFormat="1" applyFont="1" applyBorder="1" applyAlignment="1">
      <alignment horizontal="right" vertical="center" indent="1"/>
    </xf>
    <xf numFmtId="0" fontId="19" fillId="0" borderId="26" xfId="3" applyFont="1" applyBorder="1" applyAlignment="1">
      <alignment horizontal="center"/>
    </xf>
    <xf numFmtId="0" fontId="19" fillId="0" borderId="37" xfId="3" applyFont="1" applyBorder="1" applyAlignment="1">
      <alignment horizontal="center"/>
    </xf>
    <xf numFmtId="0" fontId="19" fillId="0" borderId="36" xfId="3" applyFont="1" applyBorder="1" applyAlignment="1">
      <alignment horizontal="center"/>
    </xf>
    <xf numFmtId="0" fontId="19" fillId="0" borderId="9" xfId="3" applyFont="1" applyBorder="1" applyAlignment="1">
      <alignment horizontal="center" vertical="top"/>
    </xf>
    <xf numFmtId="0" fontId="19" fillId="0" borderId="18" xfId="3" applyFont="1" applyBorder="1" applyAlignment="1">
      <alignment horizontal="center" vertical="top"/>
    </xf>
    <xf numFmtId="0" fontId="19" fillId="0" borderId="35" xfId="3" applyFont="1" applyBorder="1" applyAlignment="1">
      <alignment horizontal="center" vertical="top"/>
    </xf>
    <xf numFmtId="0" fontId="19" fillId="0" borderId="9" xfId="3" applyFont="1" applyBorder="1" applyAlignment="1">
      <alignment horizontal="center" vertical="center"/>
    </xf>
    <xf numFmtId="0" fontId="19" fillId="0" borderId="18" xfId="3" applyFont="1" applyBorder="1" applyAlignment="1">
      <alignment horizontal="center" vertical="center"/>
    </xf>
    <xf numFmtId="0" fontId="19" fillId="0" borderId="35" xfId="3" applyFont="1" applyBorder="1" applyAlignment="1">
      <alignment horizontal="center" vertical="center"/>
    </xf>
    <xf numFmtId="167" fontId="19" fillId="0" borderId="9" xfId="7" applyNumberFormat="1" applyFont="1" applyBorder="1" applyAlignment="1">
      <alignment horizontal="right" vertical="center"/>
    </xf>
    <xf numFmtId="167" fontId="19" fillId="0" borderId="18" xfId="7" applyNumberFormat="1" applyFont="1" applyBorder="1" applyAlignment="1">
      <alignment horizontal="right" vertical="center"/>
    </xf>
    <xf numFmtId="0" fontId="19" fillId="0" borderId="18" xfId="3" applyFont="1" applyBorder="1" applyAlignment="1">
      <alignment horizontal="center"/>
    </xf>
    <xf numFmtId="0" fontId="19" fillId="0" borderId="10" xfId="3" applyFont="1" applyBorder="1" applyAlignment="1">
      <alignment horizontal="center"/>
    </xf>
    <xf numFmtId="0" fontId="19" fillId="0" borderId="10" xfId="3" applyFont="1" applyBorder="1" applyAlignment="1">
      <alignment horizontal="center" vertical="center"/>
    </xf>
    <xf numFmtId="0" fontId="21" fillId="0" borderId="0" xfId="3" applyFont="1" applyFill="1" applyAlignment="1">
      <alignment horizontal="right"/>
    </xf>
    <xf numFmtId="0" fontId="18" fillId="0" borderId="0" xfId="3" applyFont="1" applyFill="1" applyAlignment="1">
      <alignment horizontal="center" vertical="center" wrapText="1"/>
    </xf>
    <xf numFmtId="0" fontId="19" fillId="0" borderId="9" xfId="3" applyFont="1" applyBorder="1" applyAlignment="1">
      <alignment horizontal="center" vertical="center" wrapText="1"/>
    </xf>
    <xf numFmtId="0" fontId="19" fillId="0" borderId="10" xfId="3" applyFont="1" applyBorder="1" applyAlignment="1">
      <alignment horizontal="center" vertical="center" wrapText="1"/>
    </xf>
    <xf numFmtId="0" fontId="19" fillId="0" borderId="27" xfId="3" applyFont="1" applyBorder="1" applyAlignment="1">
      <alignment horizontal="center" vertical="center" wrapText="1"/>
    </xf>
    <xf numFmtId="0" fontId="19" fillId="0" borderId="16" xfId="3" applyFont="1" applyBorder="1" applyAlignment="1">
      <alignment horizontal="center" vertical="center" wrapText="1"/>
    </xf>
    <xf numFmtId="0" fontId="37" fillId="0" borderId="24" xfId="3" applyFont="1" applyFill="1" applyBorder="1" applyAlignment="1">
      <alignment horizontal="center" vertical="center" wrapText="1"/>
    </xf>
    <xf numFmtId="0" fontId="37" fillId="0" borderId="29" xfId="3" applyFont="1" applyFill="1" applyBorder="1" applyAlignment="1">
      <alignment horizontal="center" vertical="center" wrapText="1"/>
    </xf>
    <xf numFmtId="0" fontId="19" fillId="0" borderId="15" xfId="3" applyFont="1" applyBorder="1" applyAlignment="1">
      <alignment horizontal="center"/>
    </xf>
    <xf numFmtId="0" fontId="19" fillId="0" borderId="8" xfId="3" applyFont="1" applyBorder="1" applyAlignment="1">
      <alignment horizontal="center"/>
    </xf>
    <xf numFmtId="0" fontId="19" fillId="0" borderId="26" xfId="3" applyFont="1" applyBorder="1" applyAlignment="1">
      <alignment horizontal="center" vertical="top"/>
    </xf>
    <xf numFmtId="0" fontId="19" fillId="0" borderId="37" xfId="3" applyFont="1" applyBorder="1" applyAlignment="1">
      <alignment horizontal="center" vertical="top"/>
    </xf>
    <xf numFmtId="0" fontId="19" fillId="0" borderId="38" xfId="3" applyFont="1" applyBorder="1" applyAlignment="1">
      <alignment horizontal="center" vertical="top"/>
    </xf>
    <xf numFmtId="0" fontId="19" fillId="0" borderId="30" xfId="3" applyFont="1" applyBorder="1" applyAlignment="1">
      <alignment horizontal="center" vertical="center" wrapText="1"/>
    </xf>
    <xf numFmtId="0" fontId="19" fillId="0" borderId="18" xfId="3" applyFont="1" applyBorder="1" applyAlignment="1">
      <alignment horizontal="center" vertical="center" wrapText="1"/>
    </xf>
    <xf numFmtId="0" fontId="19" fillId="0" borderId="34" xfId="3" applyFont="1" applyBorder="1" applyAlignment="1">
      <alignment horizontal="center" vertical="center"/>
    </xf>
    <xf numFmtId="0" fontId="19" fillId="0" borderId="31" xfId="3" applyFont="1" applyBorder="1" applyAlignment="1">
      <alignment horizontal="center" vertical="center"/>
    </xf>
    <xf numFmtId="0" fontId="19" fillId="0" borderId="28" xfId="3" applyFont="1" applyBorder="1" applyAlignment="1">
      <alignment horizontal="center" vertical="center"/>
    </xf>
    <xf numFmtId="0" fontId="19" fillId="0" borderId="5" xfId="3" applyFont="1" applyBorder="1" applyAlignment="1">
      <alignment horizontal="center" vertical="center"/>
    </xf>
    <xf numFmtId="0" fontId="19" fillId="2" borderId="15" xfId="3" applyFont="1" applyFill="1" applyBorder="1" applyAlignment="1">
      <alignment horizontal="center" vertical="center"/>
    </xf>
    <xf numFmtId="0" fontId="19" fillId="2" borderId="7" xfId="3" applyFont="1" applyFill="1" applyBorder="1" applyAlignment="1">
      <alignment horizontal="center" vertical="center"/>
    </xf>
    <xf numFmtId="0" fontId="19" fillId="2" borderId="8" xfId="3" applyFont="1" applyFill="1" applyBorder="1" applyAlignment="1">
      <alignment horizontal="center" vertical="center"/>
    </xf>
    <xf numFmtId="167" fontId="19" fillId="0" borderId="35" xfId="7" applyNumberFormat="1" applyFont="1" applyBorder="1" applyAlignment="1">
      <alignment horizontal="right" vertical="center"/>
    </xf>
    <xf numFmtId="166" fontId="15" fillId="0" borderId="0" xfId="8" applyNumberFormat="1" applyFont="1" applyFill="1" applyAlignment="1">
      <alignment horizontal="right" vertical="center" wrapText="1"/>
    </xf>
    <xf numFmtId="166" fontId="15" fillId="0" borderId="4" xfId="8" applyNumberFormat="1" applyFont="1" applyFill="1" applyBorder="1" applyAlignment="1">
      <alignment horizontal="right" vertical="center" wrapText="1"/>
    </xf>
    <xf numFmtId="49" fontId="16" fillId="0" borderId="6" xfId="8" applyNumberFormat="1" applyFont="1" applyFill="1" applyBorder="1" applyAlignment="1">
      <alignment horizontal="center" vertical="center" wrapText="1"/>
    </xf>
    <xf numFmtId="49" fontId="16" fillId="0" borderId="8" xfId="8" applyNumberFormat="1" applyFont="1" applyFill="1" applyBorder="1" applyAlignment="1">
      <alignment horizontal="center" vertical="center" wrapText="1"/>
    </xf>
    <xf numFmtId="0" fontId="16" fillId="0" borderId="9" xfId="8" applyNumberFormat="1" applyFont="1" applyFill="1" applyBorder="1" applyAlignment="1">
      <alignment horizontal="center" vertical="center" wrapText="1"/>
    </xf>
    <xf numFmtId="0" fontId="16" fillId="0" borderId="18" xfId="8" applyNumberFormat="1" applyFont="1" applyFill="1" applyBorder="1" applyAlignment="1">
      <alignment horizontal="center" vertical="center" wrapText="1"/>
    </xf>
    <xf numFmtId="0" fontId="16" fillId="0" borderId="10" xfId="8" applyNumberFormat="1" applyFont="1" applyFill="1" applyBorder="1" applyAlignment="1">
      <alignment horizontal="center" vertical="center" wrapText="1"/>
    </xf>
    <xf numFmtId="0" fontId="18" fillId="0" borderId="0" xfId="8" applyFont="1" applyFill="1" applyAlignment="1">
      <alignment horizontal="center" vertical="center" wrapText="1"/>
    </xf>
    <xf numFmtId="166" fontId="17" fillId="0" borderId="6" xfId="0" applyNumberFormat="1" applyFont="1" applyFill="1" applyBorder="1" applyAlignment="1">
      <alignment horizontal="center" vertical="center" wrapText="1"/>
    </xf>
    <xf numFmtId="166" fontId="17" fillId="0" borderId="7" xfId="0" applyNumberFormat="1" applyFont="1" applyFill="1" applyBorder="1" applyAlignment="1">
      <alignment horizontal="center" vertical="center" wrapText="1"/>
    </xf>
    <xf numFmtId="166" fontId="17" fillId="0" borderId="8" xfId="0" applyNumberFormat="1" applyFont="1" applyFill="1" applyBorder="1" applyAlignment="1">
      <alignment horizontal="center" vertical="center" wrapText="1"/>
    </xf>
    <xf numFmtId="166" fontId="16" fillId="0" borderId="9" xfId="0" applyNumberFormat="1" applyFont="1" applyFill="1" applyBorder="1" applyAlignment="1">
      <alignment horizontal="center" vertical="center" wrapText="1"/>
    </xf>
    <xf numFmtId="166" fontId="16" fillId="0" borderId="10" xfId="0" applyNumberFormat="1" applyFont="1" applyFill="1" applyBorder="1" applyAlignment="1">
      <alignment horizontal="center" vertical="center" wrapText="1"/>
    </xf>
    <xf numFmtId="166" fontId="16" fillId="0" borderId="3" xfId="0" applyNumberFormat="1" applyFont="1" applyFill="1" applyBorder="1" applyAlignment="1">
      <alignment horizontal="center" vertical="center" wrapText="1"/>
    </xf>
    <xf numFmtId="166" fontId="16" fillId="0" borderId="4" xfId="0" applyNumberFormat="1" applyFont="1" applyFill="1" applyBorder="1" applyAlignment="1">
      <alignment horizontal="center" vertical="center" wrapText="1"/>
    </xf>
    <xf numFmtId="166" fontId="16" fillId="0" borderId="5" xfId="0" applyNumberFormat="1" applyFont="1" applyFill="1" applyBorder="1" applyAlignment="1">
      <alignment horizontal="center" vertical="center" wrapText="1"/>
    </xf>
    <xf numFmtId="0" fontId="18" fillId="0" borderId="0" xfId="3" applyFont="1" applyFill="1" applyAlignment="1">
      <alignment horizontal="center" wrapText="1"/>
    </xf>
    <xf numFmtId="0" fontId="31" fillId="2" borderId="0" xfId="19" applyFont="1" applyFill="1" applyBorder="1" applyAlignment="1">
      <alignment horizontal="center" vertical="top" wrapText="1"/>
    </xf>
    <xf numFmtId="0" fontId="33" fillId="2" borderId="34" xfId="19" applyFont="1" applyFill="1" applyBorder="1" applyAlignment="1">
      <alignment horizontal="center" vertical="center" wrapText="1"/>
    </xf>
    <xf numFmtId="0" fontId="33" fillId="2" borderId="33" xfId="19" applyFont="1" applyFill="1" applyBorder="1" applyAlignment="1">
      <alignment horizontal="center" vertical="center" wrapText="1"/>
    </xf>
    <xf numFmtId="0" fontId="33" fillId="2" borderId="31" xfId="19" applyFont="1" applyFill="1" applyBorder="1" applyAlignment="1">
      <alignment horizontal="center" vertical="center" wrapText="1"/>
    </xf>
    <xf numFmtId="0" fontId="33" fillId="2" borderId="28" xfId="19" applyFont="1" applyFill="1" applyBorder="1" applyAlignment="1">
      <alignment horizontal="center" vertical="center" wrapText="1"/>
    </xf>
    <xf numFmtId="0" fontId="33" fillId="2" borderId="4" xfId="19" applyFont="1" applyFill="1" applyBorder="1" applyAlignment="1">
      <alignment horizontal="center" vertical="center" wrapText="1"/>
    </xf>
    <xf numFmtId="0" fontId="33" fillId="2" borderId="5" xfId="19" applyFont="1" applyFill="1" applyBorder="1" applyAlignment="1">
      <alignment horizontal="center" vertical="center" wrapText="1"/>
    </xf>
    <xf numFmtId="0" fontId="35" fillId="2" borderId="0" xfId="19" applyFont="1" applyFill="1" applyAlignment="1">
      <alignment horizontal="right" vertical="top"/>
    </xf>
    <xf numFmtId="0" fontId="32" fillId="2" borderId="9" xfId="19" applyFont="1" applyFill="1" applyBorder="1" applyAlignment="1">
      <alignment horizontal="center" vertical="center" wrapText="1"/>
    </xf>
    <xf numFmtId="0" fontId="32" fillId="2" borderId="10" xfId="19" applyFont="1" applyFill="1" applyBorder="1" applyAlignment="1">
      <alignment horizontal="center" vertical="center" wrapText="1"/>
    </xf>
    <xf numFmtId="0" fontId="32" fillId="2" borderId="27" xfId="19" applyFont="1" applyFill="1" applyBorder="1" applyAlignment="1">
      <alignment horizontal="center" vertical="center" wrapText="1"/>
    </xf>
    <xf numFmtId="0" fontId="32" fillId="2" borderId="16" xfId="19" applyFont="1" applyFill="1" applyBorder="1" applyAlignment="1">
      <alignment horizontal="center" vertical="center" wrapText="1"/>
    </xf>
    <xf numFmtId="0" fontId="34" fillId="2" borderId="24" xfId="19" applyFont="1" applyFill="1" applyBorder="1" applyAlignment="1">
      <alignment horizontal="center" vertical="top" wrapText="1"/>
    </xf>
    <xf numFmtId="0" fontId="34" fillId="2" borderId="29" xfId="19" applyFont="1" applyFill="1" applyBorder="1" applyAlignment="1">
      <alignment horizontal="center" vertical="top" wrapText="1"/>
    </xf>
    <xf numFmtId="0" fontId="33" fillId="2" borderId="32" xfId="19" applyFont="1" applyFill="1" applyBorder="1" applyAlignment="1">
      <alignment horizontal="center" vertical="center" wrapText="1"/>
    </xf>
    <xf numFmtId="0" fontId="33" fillId="2" borderId="3" xfId="19" applyFont="1" applyFill="1" applyBorder="1" applyAlignment="1">
      <alignment horizontal="center" vertical="center" wrapText="1"/>
    </xf>
    <xf numFmtId="0" fontId="33" fillId="2" borderId="30" xfId="19" applyFont="1" applyFill="1" applyBorder="1" applyAlignment="1">
      <alignment horizontal="center" vertical="center" wrapText="1"/>
    </xf>
    <xf numFmtId="0" fontId="33" fillId="2" borderId="18" xfId="19" applyFont="1" applyFill="1" applyBorder="1" applyAlignment="1">
      <alignment horizontal="center" vertical="center" wrapText="1"/>
    </xf>
    <xf numFmtId="0" fontId="33" fillId="2" borderId="10" xfId="19" applyFont="1" applyFill="1" applyBorder="1" applyAlignment="1">
      <alignment horizontal="center" vertical="center" wrapText="1"/>
    </xf>
    <xf numFmtId="0" fontId="19" fillId="0" borderId="0" xfId="3" applyFont="1" applyAlignment="1">
      <alignment horizontal="center" vertical="center"/>
    </xf>
    <xf numFmtId="0" fontId="36" fillId="0" borderId="0" xfId="3" applyFont="1" applyFill="1" applyAlignment="1">
      <alignment horizontal="right"/>
    </xf>
    <xf numFmtId="0" fontId="25" fillId="0" borderId="27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166" fontId="17" fillId="0" borderId="0" xfId="8" applyNumberFormat="1" applyFont="1" applyFill="1" applyAlignment="1">
      <alignment horizontal="right" vertical="center" wrapText="1"/>
    </xf>
    <xf numFmtId="0" fontId="9" fillId="0" borderId="0" xfId="8" applyNumberFormat="1" applyFont="1" applyFill="1" applyAlignment="1">
      <alignment horizontal="center" vertical="center" wrapText="1"/>
    </xf>
    <xf numFmtId="49" fontId="14" fillId="0" borderId="1" xfId="8" applyNumberFormat="1" applyFont="1" applyFill="1" applyBorder="1" applyAlignment="1">
      <alignment horizontal="center" vertical="center" wrapText="1"/>
    </xf>
    <xf numFmtId="0" fontId="14" fillId="0" borderId="1" xfId="8" applyNumberFormat="1" applyFont="1" applyFill="1" applyBorder="1" applyAlignment="1">
      <alignment horizontal="center" vertical="center" wrapText="1"/>
    </xf>
    <xf numFmtId="49" fontId="16" fillId="0" borderId="9" xfId="8" applyNumberFormat="1" applyFont="1" applyFill="1" applyBorder="1" applyAlignment="1">
      <alignment horizontal="center" vertical="center" textRotation="90" wrapText="1"/>
    </xf>
    <xf numFmtId="49" fontId="16" fillId="0" borderId="10" xfId="8" applyNumberFormat="1" applyFont="1" applyFill="1" applyBorder="1" applyAlignment="1">
      <alignment horizontal="center" vertical="center" textRotation="90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19" fillId="2" borderId="23" xfId="3" applyFont="1" applyFill="1" applyBorder="1" applyAlignment="1">
      <alignment horizontal="center" wrapText="1"/>
    </xf>
    <xf numFmtId="0" fontId="19" fillId="2" borderId="22" xfId="3" applyFont="1" applyFill="1" applyBorder="1" applyAlignment="1">
      <alignment horizontal="center" wrapText="1"/>
    </xf>
    <xf numFmtId="0" fontId="19" fillId="2" borderId="21" xfId="3" applyFont="1" applyFill="1" applyBorder="1" applyAlignment="1">
      <alignment horizontal="center" wrapText="1"/>
    </xf>
    <xf numFmtId="0" fontId="19" fillId="0" borderId="0" xfId="3" applyFont="1" applyAlignment="1">
      <alignment horizontal="right"/>
    </xf>
    <xf numFmtId="0" fontId="18" fillId="0" borderId="0" xfId="3" applyFont="1" applyAlignment="1">
      <alignment horizontal="center" vertical="center" wrapText="1"/>
    </xf>
    <xf numFmtId="0" fontId="19" fillId="2" borderId="23" xfId="3" applyFont="1" applyFill="1" applyBorder="1" applyAlignment="1">
      <alignment horizontal="center" vertical="center" wrapText="1"/>
    </xf>
    <xf numFmtId="0" fontId="19" fillId="2" borderId="22" xfId="3" applyFont="1" applyFill="1" applyBorder="1" applyAlignment="1">
      <alignment horizontal="center" vertical="center" wrapText="1"/>
    </xf>
    <xf numFmtId="0" fontId="19" fillId="2" borderId="21" xfId="3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left" vertical="center" wrapText="1"/>
    </xf>
    <xf numFmtId="0" fontId="4" fillId="2" borderId="7" xfId="4" applyFont="1" applyFill="1" applyBorder="1" applyAlignment="1">
      <alignment horizontal="left" vertical="center" wrapText="1"/>
    </xf>
    <xf numFmtId="0" fontId="4" fillId="2" borderId="8" xfId="4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0" fillId="2" borderId="3" xfId="0" applyFill="1" applyBorder="1"/>
    <xf numFmtId="0" fontId="4" fillId="2" borderId="9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7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</cellXfs>
  <cellStyles count="23">
    <cellStyle name="_artabyuje" xfId="11"/>
    <cellStyle name="Comma" xfId="7" builtinId="3"/>
    <cellStyle name="Comma 2" xfId="9"/>
    <cellStyle name="Comma 2 2" xfId="12"/>
    <cellStyle name="Comma 3" xfId="10"/>
    <cellStyle name="Comma 4" xfId="13"/>
    <cellStyle name="Comma 5" xfId="14"/>
    <cellStyle name="Comma 6" xfId="15"/>
    <cellStyle name="Comma 7" xfId="6"/>
    <cellStyle name="Comma_General 17.02.04" xfId="16"/>
    <cellStyle name="Normal" xfId="0" builtinId="0"/>
    <cellStyle name="Normal 2" xfId="8"/>
    <cellStyle name="Normal 3" xfId="17"/>
    <cellStyle name="Normal 4" xfId="18"/>
    <cellStyle name="Normal 5" xfId="1"/>
    <cellStyle name="Normal 5 2" xfId="3"/>
    <cellStyle name="Normal 8" xfId="19"/>
    <cellStyle name="Normal 9 3_հավ1-3" xfId="5"/>
    <cellStyle name="Normal_2017 PLAN VERJNAKAN.23.12.16" xfId="2"/>
    <cellStyle name="Normal_Book1_1_2010 nax" xfId="4"/>
    <cellStyle name="Percent 2" xfId="20"/>
    <cellStyle name="SN_241" xfId="21"/>
    <cellStyle name="SN_b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9"/>
  <sheetViews>
    <sheetView zoomScaleNormal="100" workbookViewId="0">
      <selection activeCell="D10" sqref="D10:G10"/>
    </sheetView>
  </sheetViews>
  <sheetFormatPr defaultColWidth="9.140625" defaultRowHeight="17.25" x14ac:dyDescent="0.3"/>
  <cols>
    <col min="1" max="1" width="9.140625" style="144" customWidth="1"/>
    <col min="2" max="2" width="13.85546875" style="144" customWidth="1"/>
    <col min="3" max="3" width="57.85546875" style="144" customWidth="1"/>
    <col min="4" max="4" width="11.85546875" style="144" hidden="1" customWidth="1"/>
    <col min="5" max="5" width="18.7109375" style="144" hidden="1" customWidth="1"/>
    <col min="6" max="6" width="15.7109375" style="144" customWidth="1"/>
    <col min="7" max="7" width="14.7109375" style="144" customWidth="1"/>
    <col min="8" max="16384" width="9.140625" style="144"/>
  </cols>
  <sheetData>
    <row r="1" spans="1:43" ht="20.25" customHeight="1" x14ac:dyDescent="0.3">
      <c r="D1" s="172"/>
      <c r="E1" s="172"/>
      <c r="G1" s="172" t="s">
        <v>153</v>
      </c>
      <c r="H1" s="145"/>
    </row>
    <row r="2" spans="1:43" s="146" customFormat="1" ht="16.5" x14ac:dyDescent="0.3">
      <c r="E2" s="171"/>
      <c r="G2" s="171" t="s">
        <v>128</v>
      </c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47"/>
      <c r="AN2" s="147"/>
      <c r="AO2" s="147"/>
      <c r="AP2" s="147"/>
      <c r="AQ2" s="147"/>
    </row>
    <row r="3" spans="1:43" s="146" customFormat="1" ht="19.5" customHeight="1" x14ac:dyDescent="0.3">
      <c r="E3" s="170"/>
      <c r="G3" s="170" t="s">
        <v>127</v>
      </c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</row>
    <row r="4" spans="1:43" hidden="1" x14ac:dyDescent="0.3">
      <c r="D4" s="227"/>
      <c r="E4" s="227"/>
      <c r="F4" s="227"/>
      <c r="G4" s="145"/>
      <c r="H4" s="145"/>
    </row>
    <row r="5" spans="1:43" ht="15.75" hidden="1" customHeight="1" x14ac:dyDescent="0.3">
      <c r="D5" s="227"/>
      <c r="E5" s="227"/>
      <c r="F5" s="227"/>
      <c r="G5" s="145"/>
      <c r="H5" s="145"/>
    </row>
    <row r="6" spans="1:43" ht="15.75" customHeight="1" x14ac:dyDescent="0.3">
      <c r="D6" s="145"/>
      <c r="E6" s="145"/>
      <c r="F6" s="145"/>
      <c r="G6" s="145"/>
      <c r="H6" s="145"/>
    </row>
    <row r="7" spans="1:43" ht="15.75" customHeight="1" x14ac:dyDescent="0.3">
      <c r="D7" s="145"/>
      <c r="E7" s="145"/>
      <c r="F7" s="145"/>
      <c r="G7" s="145"/>
      <c r="H7" s="145"/>
    </row>
    <row r="8" spans="1:43" ht="89.25" customHeight="1" x14ac:dyDescent="0.3">
      <c r="A8" s="228" t="s">
        <v>545</v>
      </c>
      <c r="B8" s="228"/>
      <c r="C8" s="228"/>
      <c r="D8" s="228"/>
      <c r="E8" s="228"/>
      <c r="F8" s="228"/>
      <c r="G8" s="228"/>
      <c r="H8" s="168"/>
    </row>
    <row r="9" spans="1:43" ht="22.5" customHeight="1" thickBot="1" x14ac:dyDescent="0.35">
      <c r="B9" s="168"/>
      <c r="C9" s="168"/>
      <c r="D9" s="168"/>
      <c r="E9" s="168"/>
      <c r="G9" s="169" t="s">
        <v>125</v>
      </c>
      <c r="H9" s="168"/>
    </row>
    <row r="10" spans="1:43" ht="72" customHeight="1" x14ac:dyDescent="0.3">
      <c r="A10" s="242" t="s">
        <v>152</v>
      </c>
      <c r="B10" s="243"/>
      <c r="C10" s="240" t="s">
        <v>151</v>
      </c>
      <c r="D10" s="233" t="s">
        <v>559</v>
      </c>
      <c r="E10" s="233"/>
      <c r="F10" s="233"/>
      <c r="G10" s="234"/>
      <c r="H10" s="168"/>
    </row>
    <row r="11" spans="1:43" s="78" customFormat="1" ht="17.25" customHeight="1" x14ac:dyDescent="0.25">
      <c r="A11" s="244"/>
      <c r="B11" s="245"/>
      <c r="C11" s="241"/>
      <c r="D11" s="229" t="s">
        <v>150</v>
      </c>
      <c r="E11" s="229" t="s">
        <v>149</v>
      </c>
      <c r="F11" s="229" t="s">
        <v>148</v>
      </c>
      <c r="G11" s="231" t="s">
        <v>147</v>
      </c>
    </row>
    <row r="12" spans="1:43" s="78" customFormat="1" ht="17.25" customHeight="1" x14ac:dyDescent="0.25">
      <c r="A12" s="160" t="s">
        <v>40</v>
      </c>
      <c r="B12" s="167" t="s">
        <v>146</v>
      </c>
      <c r="C12" s="230"/>
      <c r="D12" s="230"/>
      <c r="E12" s="230"/>
      <c r="F12" s="230"/>
      <c r="G12" s="232"/>
    </row>
    <row r="13" spans="1:43" s="78" customFormat="1" ht="23.25" customHeight="1" x14ac:dyDescent="0.25">
      <c r="A13" s="166"/>
      <c r="B13" s="165"/>
      <c r="C13" s="164" t="s">
        <v>145</v>
      </c>
      <c r="D13" s="163" t="e">
        <f>+D34-#REF!</f>
        <v>#REF!</v>
      </c>
      <c r="E13" s="184">
        <f>E34+E14</f>
        <v>0</v>
      </c>
      <c r="F13" s="184">
        <f>F34+F14</f>
        <v>0</v>
      </c>
      <c r="G13" s="184">
        <f>G34+G14</f>
        <v>0</v>
      </c>
    </row>
    <row r="14" spans="1:43" s="78" customFormat="1" ht="24.75" customHeight="1" x14ac:dyDescent="0.25">
      <c r="A14" s="235" t="s">
        <v>144</v>
      </c>
      <c r="B14" s="236"/>
      <c r="C14" s="162" t="s">
        <v>546</v>
      </c>
      <c r="D14" s="161">
        <f>+D18</f>
        <v>12835</v>
      </c>
      <c r="E14" s="190">
        <f>+E18</f>
        <v>0</v>
      </c>
      <c r="F14" s="190">
        <f>+F18</f>
        <v>0</v>
      </c>
      <c r="G14" s="186">
        <f>+G16</f>
        <v>0</v>
      </c>
    </row>
    <row r="15" spans="1:43" s="78" customFormat="1" ht="20.25" customHeight="1" x14ac:dyDescent="0.25">
      <c r="A15" s="160"/>
      <c r="B15" s="159"/>
      <c r="C15" s="155" t="s">
        <v>143</v>
      </c>
      <c r="D15" s="156"/>
      <c r="E15" s="187"/>
      <c r="F15" s="188"/>
      <c r="G15" s="189"/>
    </row>
    <row r="16" spans="1:43" s="78" customFormat="1" ht="19.899999999999999" customHeight="1" x14ac:dyDescent="0.25">
      <c r="A16" s="237">
        <v>1139</v>
      </c>
      <c r="B16" s="158"/>
      <c r="C16" s="127" t="s">
        <v>547</v>
      </c>
      <c r="D16" s="156"/>
      <c r="E16" s="222">
        <f>+E22+E28</f>
        <v>0</v>
      </c>
      <c r="F16" s="222">
        <f>+F22+F28</f>
        <v>0</v>
      </c>
      <c r="G16" s="222">
        <f>+G22+G28</f>
        <v>0</v>
      </c>
    </row>
    <row r="17" spans="1:7" s="78" customFormat="1" ht="19.899999999999999" customHeight="1" x14ac:dyDescent="0.25">
      <c r="A17" s="238"/>
      <c r="B17" s="224"/>
      <c r="C17" s="127" t="s">
        <v>141</v>
      </c>
      <c r="D17" s="157"/>
      <c r="E17" s="223"/>
      <c r="F17" s="223"/>
      <c r="G17" s="223"/>
    </row>
    <row r="18" spans="1:7" s="78" customFormat="1" ht="51" customHeight="1" x14ac:dyDescent="0.25">
      <c r="A18" s="238"/>
      <c r="B18" s="224"/>
      <c r="C18" s="98" t="s">
        <v>557</v>
      </c>
      <c r="D18" s="219">
        <f>+D22</f>
        <v>12835</v>
      </c>
      <c r="E18" s="223"/>
      <c r="F18" s="223"/>
      <c r="G18" s="223"/>
    </row>
    <row r="19" spans="1:7" s="78" customFormat="1" ht="13.5" x14ac:dyDescent="0.25">
      <c r="A19" s="238"/>
      <c r="B19" s="224"/>
      <c r="C19" s="152" t="s">
        <v>139</v>
      </c>
      <c r="D19" s="220"/>
      <c r="E19" s="223"/>
      <c r="F19" s="223"/>
      <c r="G19" s="223"/>
    </row>
    <row r="20" spans="1:7" s="78" customFormat="1" ht="41.25" customHeight="1" x14ac:dyDescent="0.25">
      <c r="A20" s="239"/>
      <c r="B20" s="225"/>
      <c r="C20" s="127" t="s">
        <v>548</v>
      </c>
      <c r="D20" s="226"/>
      <c r="E20" s="223"/>
      <c r="F20" s="223"/>
      <c r="G20" s="223"/>
    </row>
    <row r="21" spans="1:7" s="78" customFormat="1" ht="21" customHeight="1" x14ac:dyDescent="0.25">
      <c r="A21" s="246" t="s">
        <v>137</v>
      </c>
      <c r="B21" s="247"/>
      <c r="C21" s="248"/>
      <c r="D21" s="156"/>
      <c r="E21" s="187"/>
      <c r="F21" s="188"/>
      <c r="G21" s="189"/>
    </row>
    <row r="22" spans="1:7" s="154" customFormat="1" ht="20.25" customHeight="1" x14ac:dyDescent="0.25">
      <c r="A22" s="213"/>
      <c r="B22" s="216">
        <v>11001</v>
      </c>
      <c r="C22" s="155" t="s">
        <v>134</v>
      </c>
      <c r="D22" s="219">
        <v>12835</v>
      </c>
      <c r="E22" s="210">
        <v>0</v>
      </c>
      <c r="F22" s="210">
        <f>+'3'!I29</f>
        <v>2473608.6089691999</v>
      </c>
      <c r="G22" s="210">
        <f>+'3'!J29</f>
        <v>2473608.6089691999</v>
      </c>
    </row>
    <row r="23" spans="1:7" s="78" customFormat="1" ht="23.25" customHeight="1" x14ac:dyDescent="0.25">
      <c r="A23" s="214"/>
      <c r="B23" s="217"/>
      <c r="C23" s="152" t="s">
        <v>549</v>
      </c>
      <c r="D23" s="220"/>
      <c r="E23" s="211"/>
      <c r="F23" s="211"/>
      <c r="G23" s="211"/>
    </row>
    <row r="24" spans="1:7" s="78" customFormat="1" ht="14.25" customHeight="1" x14ac:dyDescent="0.25">
      <c r="A24" s="214"/>
      <c r="B24" s="217"/>
      <c r="C24" s="152" t="s">
        <v>133</v>
      </c>
      <c r="D24" s="220"/>
      <c r="E24" s="211"/>
      <c r="F24" s="211"/>
      <c r="G24" s="211"/>
    </row>
    <row r="25" spans="1:7" s="78" customFormat="1" ht="58.5" customHeight="1" x14ac:dyDescent="0.25">
      <c r="A25" s="214"/>
      <c r="B25" s="217"/>
      <c r="C25" s="153" t="s">
        <v>550</v>
      </c>
      <c r="D25" s="220"/>
      <c r="E25" s="211"/>
      <c r="F25" s="211"/>
      <c r="G25" s="211"/>
    </row>
    <row r="26" spans="1:7" s="78" customFormat="1" ht="15.75" customHeight="1" x14ac:dyDescent="0.25">
      <c r="A26" s="214"/>
      <c r="B26" s="217"/>
      <c r="C26" s="152" t="s">
        <v>131</v>
      </c>
      <c r="D26" s="220"/>
      <c r="E26" s="211"/>
      <c r="F26" s="211"/>
      <c r="G26" s="211"/>
    </row>
    <row r="27" spans="1:7" s="78" customFormat="1" ht="19.5" customHeight="1" thickBot="1" x14ac:dyDescent="0.3">
      <c r="A27" s="215"/>
      <c r="B27" s="218"/>
      <c r="C27" s="82" t="s">
        <v>135</v>
      </c>
      <c r="D27" s="221"/>
      <c r="E27" s="212"/>
      <c r="F27" s="212"/>
      <c r="G27" s="212"/>
    </row>
    <row r="28" spans="1:7" s="154" customFormat="1" ht="20.25" customHeight="1" x14ac:dyDescent="0.25">
      <c r="A28" s="213"/>
      <c r="B28" s="216">
        <v>11001</v>
      </c>
      <c r="C28" s="155" t="s">
        <v>134</v>
      </c>
      <c r="D28" s="219">
        <v>12835</v>
      </c>
      <c r="E28" s="210">
        <v>0</v>
      </c>
      <c r="F28" s="210">
        <f>+'3'!I37</f>
        <v>-2473608.6089691999</v>
      </c>
      <c r="G28" s="210">
        <f>+'3'!J37</f>
        <v>-2473608.6089691999</v>
      </c>
    </row>
    <row r="29" spans="1:7" s="78" customFormat="1" ht="23.25" customHeight="1" x14ac:dyDescent="0.25">
      <c r="A29" s="214"/>
      <c r="B29" s="217"/>
      <c r="C29" s="152" t="s">
        <v>549</v>
      </c>
      <c r="D29" s="220"/>
      <c r="E29" s="211"/>
      <c r="F29" s="211"/>
      <c r="G29" s="211"/>
    </row>
    <row r="30" spans="1:7" s="78" customFormat="1" ht="14.25" customHeight="1" x14ac:dyDescent="0.25">
      <c r="A30" s="214"/>
      <c r="B30" s="217"/>
      <c r="C30" s="152" t="s">
        <v>133</v>
      </c>
      <c r="D30" s="220"/>
      <c r="E30" s="211"/>
      <c r="F30" s="211"/>
      <c r="G30" s="211"/>
    </row>
    <row r="31" spans="1:7" s="78" customFormat="1" ht="58.5" customHeight="1" x14ac:dyDescent="0.25">
      <c r="A31" s="214"/>
      <c r="B31" s="217"/>
      <c r="C31" s="153" t="s">
        <v>550</v>
      </c>
      <c r="D31" s="220"/>
      <c r="E31" s="211"/>
      <c r="F31" s="211"/>
      <c r="G31" s="211"/>
    </row>
    <row r="32" spans="1:7" s="78" customFormat="1" ht="15.75" customHeight="1" x14ac:dyDescent="0.25">
      <c r="A32" s="214"/>
      <c r="B32" s="217"/>
      <c r="C32" s="152" t="s">
        <v>131</v>
      </c>
      <c r="D32" s="220"/>
      <c r="E32" s="211"/>
      <c r="F32" s="211"/>
      <c r="G32" s="211"/>
    </row>
    <row r="33" spans="1:7" s="78" customFormat="1" ht="19.5" customHeight="1" thickBot="1" x14ac:dyDescent="0.3">
      <c r="A33" s="215"/>
      <c r="B33" s="218"/>
      <c r="C33" s="82" t="s">
        <v>135</v>
      </c>
      <c r="D33" s="221"/>
      <c r="E33" s="212"/>
      <c r="F33" s="212"/>
      <c r="G33" s="212"/>
    </row>
    <row r="34" spans="1:7" s="78" customFormat="1" ht="24.75" customHeight="1" x14ac:dyDescent="0.25">
      <c r="A34" s="235" t="s">
        <v>144</v>
      </c>
      <c r="B34" s="236"/>
      <c r="C34" s="162" t="s">
        <v>9</v>
      </c>
      <c r="D34" s="161">
        <f>+D38</f>
        <v>12835</v>
      </c>
      <c r="E34" s="185">
        <f>+E38</f>
        <v>0</v>
      </c>
      <c r="F34" s="185">
        <f>+F38</f>
        <v>0</v>
      </c>
      <c r="G34" s="186">
        <f>+G36</f>
        <v>0</v>
      </c>
    </row>
    <row r="35" spans="1:7" s="78" customFormat="1" ht="20.25" customHeight="1" x14ac:dyDescent="0.25">
      <c r="A35" s="160"/>
      <c r="B35" s="159"/>
      <c r="C35" s="155" t="s">
        <v>143</v>
      </c>
      <c r="D35" s="156"/>
      <c r="E35" s="187"/>
      <c r="F35" s="188"/>
      <c r="G35" s="189"/>
    </row>
    <row r="36" spans="1:7" s="78" customFormat="1" ht="19.899999999999999" customHeight="1" x14ac:dyDescent="0.25">
      <c r="A36" s="237">
        <v>1169</v>
      </c>
      <c r="B36" s="158"/>
      <c r="C36" s="127" t="s">
        <v>142</v>
      </c>
      <c r="D36" s="156"/>
      <c r="E36" s="222">
        <v>0</v>
      </c>
      <c r="F36" s="222">
        <f>+F42+F48+F54</f>
        <v>0</v>
      </c>
      <c r="G36" s="222">
        <f>+G42+G48+G54</f>
        <v>0</v>
      </c>
    </row>
    <row r="37" spans="1:7" s="78" customFormat="1" ht="19.899999999999999" customHeight="1" x14ac:dyDescent="0.25">
      <c r="A37" s="238"/>
      <c r="B37" s="224"/>
      <c r="C37" s="127" t="s">
        <v>141</v>
      </c>
      <c r="D37" s="157"/>
      <c r="E37" s="223"/>
      <c r="F37" s="223"/>
      <c r="G37" s="223"/>
    </row>
    <row r="38" spans="1:7" s="78" customFormat="1" ht="49.5" customHeight="1" x14ac:dyDescent="0.25">
      <c r="A38" s="238"/>
      <c r="B38" s="224"/>
      <c r="C38" s="98" t="s">
        <v>140</v>
      </c>
      <c r="D38" s="219">
        <f>+D42</f>
        <v>12835</v>
      </c>
      <c r="E38" s="223">
        <f>+E42+E48</f>
        <v>0</v>
      </c>
      <c r="F38" s="223"/>
      <c r="G38" s="223"/>
    </row>
    <row r="39" spans="1:7" s="78" customFormat="1" ht="13.5" x14ac:dyDescent="0.25">
      <c r="A39" s="238"/>
      <c r="B39" s="224"/>
      <c r="C39" s="152" t="s">
        <v>139</v>
      </c>
      <c r="D39" s="220"/>
      <c r="E39" s="223"/>
      <c r="F39" s="223"/>
      <c r="G39" s="223"/>
    </row>
    <row r="40" spans="1:7" s="78" customFormat="1" ht="41.25" customHeight="1" x14ac:dyDescent="0.25">
      <c r="A40" s="239"/>
      <c r="B40" s="225"/>
      <c r="C40" s="153" t="s">
        <v>138</v>
      </c>
      <c r="D40" s="226"/>
      <c r="E40" s="223"/>
      <c r="F40" s="223"/>
      <c r="G40" s="223"/>
    </row>
    <row r="41" spans="1:7" s="78" customFormat="1" ht="21" customHeight="1" x14ac:dyDescent="0.25">
      <c r="A41" s="246" t="s">
        <v>137</v>
      </c>
      <c r="B41" s="247"/>
      <c r="C41" s="248"/>
      <c r="D41" s="156"/>
      <c r="E41" s="187"/>
      <c r="F41" s="188"/>
      <c r="G41" s="189"/>
    </row>
    <row r="42" spans="1:7" s="154" customFormat="1" ht="20.25" customHeight="1" x14ac:dyDescent="0.25">
      <c r="A42" s="213"/>
      <c r="B42" s="216">
        <v>11001</v>
      </c>
      <c r="C42" s="155" t="s">
        <v>134</v>
      </c>
      <c r="D42" s="219">
        <v>12835</v>
      </c>
      <c r="E42" s="210">
        <v>0</v>
      </c>
      <c r="F42" s="210">
        <f>+'3'!I46</f>
        <v>-865313.51994919998</v>
      </c>
      <c r="G42" s="222">
        <f>+'3'!J46</f>
        <v>-865313.51994919998</v>
      </c>
    </row>
    <row r="43" spans="1:7" s="78" customFormat="1" ht="23.25" customHeight="1" x14ac:dyDescent="0.25">
      <c r="A43" s="214"/>
      <c r="B43" s="217"/>
      <c r="C43" s="152" t="s">
        <v>13</v>
      </c>
      <c r="D43" s="220"/>
      <c r="E43" s="211"/>
      <c r="F43" s="211"/>
      <c r="G43" s="223"/>
    </row>
    <row r="44" spans="1:7" s="78" customFormat="1" ht="14.25" customHeight="1" x14ac:dyDescent="0.25">
      <c r="A44" s="214"/>
      <c r="B44" s="217"/>
      <c r="C44" s="152" t="s">
        <v>133</v>
      </c>
      <c r="D44" s="220"/>
      <c r="E44" s="211"/>
      <c r="F44" s="211"/>
      <c r="G44" s="223"/>
    </row>
    <row r="45" spans="1:7" s="78" customFormat="1" ht="21" customHeight="1" x14ac:dyDescent="0.25">
      <c r="A45" s="214"/>
      <c r="B45" s="217"/>
      <c r="C45" s="152" t="s">
        <v>136</v>
      </c>
      <c r="D45" s="220"/>
      <c r="E45" s="211"/>
      <c r="F45" s="211"/>
      <c r="G45" s="223"/>
    </row>
    <row r="46" spans="1:7" s="78" customFormat="1" ht="15.75" customHeight="1" x14ac:dyDescent="0.25">
      <c r="A46" s="214"/>
      <c r="B46" s="217"/>
      <c r="C46" s="152" t="s">
        <v>131</v>
      </c>
      <c r="D46" s="220"/>
      <c r="E46" s="211"/>
      <c r="F46" s="211"/>
      <c r="G46" s="223"/>
    </row>
    <row r="47" spans="1:7" s="78" customFormat="1" ht="19.5" customHeight="1" thickBot="1" x14ac:dyDescent="0.3">
      <c r="A47" s="215"/>
      <c r="B47" s="218"/>
      <c r="C47" s="82" t="s">
        <v>135</v>
      </c>
      <c r="D47" s="221"/>
      <c r="E47" s="212"/>
      <c r="F47" s="212"/>
      <c r="G47" s="249"/>
    </row>
    <row r="48" spans="1:7" s="154" customFormat="1" ht="20.25" customHeight="1" x14ac:dyDescent="0.25">
      <c r="A48" s="213"/>
      <c r="B48" s="216">
        <v>31001</v>
      </c>
      <c r="C48" s="155" t="s">
        <v>134</v>
      </c>
      <c r="D48" s="219">
        <v>12835</v>
      </c>
      <c r="E48" s="210">
        <v>0</v>
      </c>
      <c r="F48" s="210">
        <f>+'3'!I64</f>
        <v>-1608295.0890199998</v>
      </c>
      <c r="G48" s="210">
        <f>+'3'!J64</f>
        <v>-1608295.0890199998</v>
      </c>
    </row>
    <row r="49" spans="1:7" s="78" customFormat="1" ht="33.75" customHeight="1" x14ac:dyDescent="0.25">
      <c r="A49" s="214"/>
      <c r="B49" s="217"/>
      <c r="C49" s="153" t="s">
        <v>16</v>
      </c>
      <c r="D49" s="220"/>
      <c r="E49" s="211"/>
      <c r="F49" s="211"/>
      <c r="G49" s="211"/>
    </row>
    <row r="50" spans="1:7" s="78" customFormat="1" ht="14.25" customHeight="1" x14ac:dyDescent="0.25">
      <c r="A50" s="214"/>
      <c r="B50" s="217"/>
      <c r="C50" s="152" t="s">
        <v>133</v>
      </c>
      <c r="D50" s="220"/>
      <c r="E50" s="211"/>
      <c r="F50" s="211"/>
      <c r="G50" s="211"/>
    </row>
    <row r="51" spans="1:7" s="78" customFormat="1" ht="33.75" customHeight="1" x14ac:dyDescent="0.25">
      <c r="A51" s="214"/>
      <c r="B51" s="217"/>
      <c r="C51" s="153" t="s">
        <v>132</v>
      </c>
      <c r="D51" s="220"/>
      <c r="E51" s="211"/>
      <c r="F51" s="211"/>
      <c r="G51" s="211"/>
    </row>
    <row r="52" spans="1:7" s="78" customFormat="1" ht="15.75" customHeight="1" x14ac:dyDescent="0.25">
      <c r="A52" s="214"/>
      <c r="B52" s="217"/>
      <c r="C52" s="152" t="s">
        <v>131</v>
      </c>
      <c r="D52" s="220"/>
      <c r="E52" s="211"/>
      <c r="F52" s="211"/>
      <c r="G52" s="211"/>
    </row>
    <row r="53" spans="1:7" s="78" customFormat="1" ht="36.75" customHeight="1" thickBot="1" x14ac:dyDescent="0.3">
      <c r="A53" s="215"/>
      <c r="B53" s="218"/>
      <c r="C53" s="151" t="s">
        <v>130</v>
      </c>
      <c r="D53" s="221"/>
      <c r="E53" s="212"/>
      <c r="F53" s="212"/>
      <c r="G53" s="212"/>
    </row>
    <row r="54" spans="1:7" s="154" customFormat="1" ht="20.25" customHeight="1" x14ac:dyDescent="0.25">
      <c r="A54" s="213"/>
      <c r="B54" s="216">
        <v>31001</v>
      </c>
      <c r="C54" s="155" t="s">
        <v>134</v>
      </c>
      <c r="D54" s="219">
        <v>12835</v>
      </c>
      <c r="E54" s="210">
        <v>0</v>
      </c>
      <c r="F54" s="210">
        <f>+'3'!I77</f>
        <v>2473608.6089692004</v>
      </c>
      <c r="G54" s="210">
        <f>+'3'!J77</f>
        <v>2473608.6089692004</v>
      </c>
    </row>
    <row r="55" spans="1:7" s="78" customFormat="1" ht="33.75" customHeight="1" x14ac:dyDescent="0.25">
      <c r="A55" s="214"/>
      <c r="B55" s="217"/>
      <c r="C55" s="153" t="s">
        <v>16</v>
      </c>
      <c r="D55" s="220"/>
      <c r="E55" s="211"/>
      <c r="F55" s="211"/>
      <c r="G55" s="211"/>
    </row>
    <row r="56" spans="1:7" s="78" customFormat="1" ht="14.25" customHeight="1" x14ac:dyDescent="0.25">
      <c r="A56" s="214"/>
      <c r="B56" s="217"/>
      <c r="C56" s="152" t="s">
        <v>133</v>
      </c>
      <c r="D56" s="220"/>
      <c r="E56" s="211"/>
      <c r="F56" s="211"/>
      <c r="G56" s="211"/>
    </row>
    <row r="57" spans="1:7" s="78" customFormat="1" ht="33.75" customHeight="1" x14ac:dyDescent="0.25">
      <c r="A57" s="214"/>
      <c r="B57" s="217"/>
      <c r="C57" s="153" t="s">
        <v>132</v>
      </c>
      <c r="D57" s="220"/>
      <c r="E57" s="211"/>
      <c r="F57" s="211"/>
      <c r="G57" s="211"/>
    </row>
    <row r="58" spans="1:7" s="78" customFormat="1" ht="15.75" customHeight="1" x14ac:dyDescent="0.25">
      <c r="A58" s="214"/>
      <c r="B58" s="217"/>
      <c r="C58" s="152" t="s">
        <v>131</v>
      </c>
      <c r="D58" s="220"/>
      <c r="E58" s="211"/>
      <c r="F58" s="211"/>
      <c r="G58" s="211"/>
    </row>
    <row r="59" spans="1:7" s="78" customFormat="1" ht="36.75" customHeight="1" thickBot="1" x14ac:dyDescent="0.3">
      <c r="A59" s="215"/>
      <c r="B59" s="218"/>
      <c r="C59" s="151" t="s">
        <v>130</v>
      </c>
      <c r="D59" s="221"/>
      <c r="E59" s="212"/>
      <c r="F59" s="212"/>
      <c r="G59" s="212"/>
    </row>
  </sheetData>
  <mergeCells count="56">
    <mergeCell ref="G54:G59"/>
    <mergeCell ref="A54:A59"/>
    <mergeCell ref="B54:B59"/>
    <mergeCell ref="D54:D59"/>
    <mergeCell ref="E54:E59"/>
    <mergeCell ref="F54:F59"/>
    <mergeCell ref="F36:F40"/>
    <mergeCell ref="G36:G40"/>
    <mergeCell ref="A48:A53"/>
    <mergeCell ref="B48:B53"/>
    <mergeCell ref="D48:D53"/>
    <mergeCell ref="E48:E53"/>
    <mergeCell ref="F48:F53"/>
    <mergeCell ref="G48:G53"/>
    <mergeCell ref="A41:C41"/>
    <mergeCell ref="A42:A47"/>
    <mergeCell ref="B42:B47"/>
    <mergeCell ref="D42:D47"/>
    <mergeCell ref="E42:E47"/>
    <mergeCell ref="F42:F47"/>
    <mergeCell ref="G42:G47"/>
    <mergeCell ref="E36:E40"/>
    <mergeCell ref="A34:B34"/>
    <mergeCell ref="A36:A40"/>
    <mergeCell ref="B37:B40"/>
    <mergeCell ref="D38:D40"/>
    <mergeCell ref="C10:C12"/>
    <mergeCell ref="A10:B11"/>
    <mergeCell ref="A14:B14"/>
    <mergeCell ref="A16:A20"/>
    <mergeCell ref="A21:C21"/>
    <mergeCell ref="A22:A27"/>
    <mergeCell ref="B22:B27"/>
    <mergeCell ref="D22:D27"/>
    <mergeCell ref="D4:F4"/>
    <mergeCell ref="D5:F5"/>
    <mergeCell ref="A8:G8"/>
    <mergeCell ref="D11:D12"/>
    <mergeCell ref="E11:E12"/>
    <mergeCell ref="F11:F12"/>
    <mergeCell ref="G11:G12"/>
    <mergeCell ref="D10:G10"/>
    <mergeCell ref="E16:E20"/>
    <mergeCell ref="F16:F20"/>
    <mergeCell ref="G16:G20"/>
    <mergeCell ref="B17:B20"/>
    <mergeCell ref="D18:D20"/>
    <mergeCell ref="E22:E27"/>
    <mergeCell ref="F22:F27"/>
    <mergeCell ref="G22:G27"/>
    <mergeCell ref="A28:A33"/>
    <mergeCell ref="B28:B33"/>
    <mergeCell ref="D28:D33"/>
    <mergeCell ref="E28:E33"/>
    <mergeCell ref="F28:F33"/>
    <mergeCell ref="G28:G33"/>
  </mergeCells>
  <pageMargins left="0.53" right="0" top="0.5" bottom="0.4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zoomScaleNormal="100" workbookViewId="0">
      <selection activeCell="K7" sqref="K7"/>
    </sheetView>
  </sheetViews>
  <sheetFormatPr defaultColWidth="9.140625" defaultRowHeight="17.25" x14ac:dyDescent="0.25"/>
  <cols>
    <col min="1" max="1" width="7.42578125" style="46" customWidth="1"/>
    <col min="2" max="2" width="8.7109375" style="46" customWidth="1"/>
    <col min="3" max="3" width="53.28515625" style="43" customWidth="1"/>
    <col min="4" max="4" width="17.140625" style="45" customWidth="1"/>
    <col min="5" max="5" width="17.85546875" style="45" customWidth="1"/>
    <col min="6" max="6" width="18.7109375" style="45" bestFit="1" customWidth="1"/>
    <col min="7" max="8" width="15.5703125" style="45" customWidth="1"/>
    <col min="9" max="9" width="9.5703125" style="43" customWidth="1"/>
    <col min="10" max="10" width="9.85546875" style="43" bestFit="1" customWidth="1"/>
    <col min="11" max="16384" width="9.140625" style="43"/>
  </cols>
  <sheetData>
    <row r="1" spans="1:10" x14ac:dyDescent="0.25">
      <c r="A1" s="250" t="s">
        <v>55</v>
      </c>
      <c r="B1" s="250"/>
      <c r="C1" s="250"/>
      <c r="D1" s="250"/>
      <c r="E1" s="250"/>
      <c r="F1" s="250"/>
      <c r="G1" s="250"/>
      <c r="H1" s="250"/>
    </row>
    <row r="2" spans="1:10" x14ac:dyDescent="0.25">
      <c r="A2" s="250" t="s">
        <v>46</v>
      </c>
      <c r="B2" s="250"/>
      <c r="C2" s="250"/>
      <c r="D2" s="250"/>
      <c r="E2" s="250"/>
      <c r="F2" s="250"/>
      <c r="G2" s="250"/>
      <c r="H2" s="250"/>
    </row>
    <row r="3" spans="1:10" x14ac:dyDescent="0.25">
      <c r="A3" s="250" t="s">
        <v>45</v>
      </c>
      <c r="B3" s="250"/>
      <c r="C3" s="250"/>
      <c r="D3" s="250"/>
      <c r="E3" s="250"/>
      <c r="F3" s="250"/>
      <c r="G3" s="250"/>
      <c r="H3" s="250"/>
    </row>
    <row r="4" spans="1:10" x14ac:dyDescent="0.25">
      <c r="A4" s="77"/>
      <c r="B4" s="77"/>
      <c r="C4" s="77"/>
      <c r="D4" s="77"/>
      <c r="E4" s="77"/>
      <c r="F4" s="77"/>
      <c r="G4" s="77"/>
      <c r="H4" s="77"/>
    </row>
    <row r="5" spans="1:10" ht="45.75" customHeight="1" x14ac:dyDescent="0.3">
      <c r="A5" s="257" t="s">
        <v>543</v>
      </c>
      <c r="B5" s="257"/>
      <c r="C5" s="257"/>
      <c r="D5" s="257"/>
      <c r="E5" s="257"/>
      <c r="F5" s="257"/>
      <c r="G5" s="257"/>
      <c r="H5" s="257"/>
      <c r="I5" s="76"/>
      <c r="J5" s="76"/>
    </row>
    <row r="6" spans="1:10" x14ac:dyDescent="0.25">
      <c r="A6" s="69"/>
      <c r="B6" s="69"/>
      <c r="C6" s="68"/>
      <c r="D6" s="75"/>
      <c r="E6" s="75"/>
      <c r="F6" s="75"/>
      <c r="G6" s="251" t="s">
        <v>43</v>
      </c>
      <c r="H6" s="251"/>
    </row>
    <row r="7" spans="1:10" s="65" customFormat="1" ht="31.5" customHeight="1" x14ac:dyDescent="0.25">
      <c r="A7" s="252" t="s">
        <v>42</v>
      </c>
      <c r="B7" s="253"/>
      <c r="C7" s="254" t="s">
        <v>54</v>
      </c>
      <c r="D7" s="258" t="s">
        <v>558</v>
      </c>
      <c r="E7" s="259"/>
      <c r="F7" s="259"/>
      <c r="G7" s="259"/>
      <c r="H7" s="260"/>
    </row>
    <row r="8" spans="1:10" s="65" customFormat="1" ht="31.5" customHeight="1" x14ac:dyDescent="0.25">
      <c r="A8" s="177"/>
      <c r="B8" s="178"/>
      <c r="C8" s="255"/>
      <c r="D8" s="261" t="s">
        <v>53</v>
      </c>
      <c r="E8" s="263" t="s">
        <v>52</v>
      </c>
      <c r="F8" s="264"/>
      <c r="G8" s="264"/>
      <c r="H8" s="265"/>
    </row>
    <row r="9" spans="1:10" s="65" customFormat="1" ht="96" customHeight="1" x14ac:dyDescent="0.25">
      <c r="A9" s="67" t="s">
        <v>40</v>
      </c>
      <c r="B9" s="67" t="s">
        <v>39</v>
      </c>
      <c r="C9" s="256"/>
      <c r="D9" s="262"/>
      <c r="E9" s="191" t="s">
        <v>51</v>
      </c>
      <c r="F9" s="191" t="s">
        <v>50</v>
      </c>
      <c r="G9" s="191" t="s">
        <v>49</v>
      </c>
      <c r="H9" s="191" t="s">
        <v>48</v>
      </c>
    </row>
    <row r="10" spans="1:10" s="46" customFormat="1" ht="30.75" customHeight="1" x14ac:dyDescent="0.25">
      <c r="A10" s="64"/>
      <c r="B10" s="64"/>
      <c r="C10" s="63" t="s">
        <v>38</v>
      </c>
      <c r="D10" s="74">
        <f>+D12</f>
        <v>865313.51994920056</v>
      </c>
      <c r="E10" s="74">
        <f>+E12</f>
        <v>865313.51994920056</v>
      </c>
      <c r="F10" s="73"/>
      <c r="G10" s="73"/>
      <c r="H10" s="73"/>
    </row>
    <row r="11" spans="1:10" x14ac:dyDescent="0.25">
      <c r="A11" s="64"/>
      <c r="B11" s="64"/>
      <c r="C11" s="63" t="s">
        <v>37</v>
      </c>
      <c r="D11" s="74"/>
      <c r="E11" s="74"/>
      <c r="F11" s="73"/>
      <c r="G11" s="73"/>
      <c r="H11" s="73"/>
    </row>
    <row r="12" spans="1:10" s="46" customFormat="1" ht="34.5" x14ac:dyDescent="0.25">
      <c r="A12" s="50"/>
      <c r="B12" s="62"/>
      <c r="C12" s="62" t="s">
        <v>36</v>
      </c>
      <c r="D12" s="72">
        <f>+D14</f>
        <v>865313.51994920056</v>
      </c>
      <c r="E12" s="72">
        <f>+E14</f>
        <v>865313.51994920056</v>
      </c>
      <c r="F12" s="71"/>
      <c r="G12" s="71"/>
      <c r="H12" s="71"/>
    </row>
    <row r="13" spans="1:10" s="46" customFormat="1" x14ac:dyDescent="0.25">
      <c r="A13" s="50"/>
      <c r="B13" s="50"/>
      <c r="C13" s="50" t="s">
        <v>35</v>
      </c>
      <c r="D13" s="47"/>
      <c r="E13" s="47"/>
      <c r="F13" s="48"/>
      <c r="G13" s="48"/>
      <c r="H13" s="48"/>
    </row>
    <row r="14" spans="1:10" s="55" customFormat="1" ht="42" customHeight="1" x14ac:dyDescent="0.25">
      <c r="A14" s="59">
        <v>1169</v>
      </c>
      <c r="B14" s="59">
        <v>31001</v>
      </c>
      <c r="C14" s="60" t="s">
        <v>34</v>
      </c>
      <c r="D14" s="57">
        <f>SUM(E14:H14)</f>
        <v>865313.51994920056</v>
      </c>
      <c r="E14" s="70">
        <f>+'3'!I64+'3'!I77</f>
        <v>865313.51994920056</v>
      </c>
      <c r="F14" s="58"/>
      <c r="G14" s="58"/>
      <c r="H14" s="58"/>
    </row>
  </sheetData>
  <mergeCells count="10">
    <mergeCell ref="A1:H1"/>
    <mergeCell ref="A2:H2"/>
    <mergeCell ref="G6:H6"/>
    <mergeCell ref="A7:B7"/>
    <mergeCell ref="C7:C9"/>
    <mergeCell ref="A3:H3"/>
    <mergeCell ref="A5:H5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87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4"/>
  <sheetViews>
    <sheetView zoomScaleNormal="100" workbookViewId="0">
      <selection activeCell="O12" sqref="O12"/>
    </sheetView>
  </sheetViews>
  <sheetFormatPr defaultColWidth="9.140625" defaultRowHeight="17.25" x14ac:dyDescent="0.25"/>
  <cols>
    <col min="1" max="1" width="7" style="112" customWidth="1"/>
    <col min="2" max="2" width="6.5703125" style="112" customWidth="1"/>
    <col min="3" max="3" width="6.28515625" style="112" customWidth="1"/>
    <col min="4" max="4" width="8.140625" style="112" customWidth="1"/>
    <col min="5" max="5" width="10.7109375" style="112" customWidth="1"/>
    <col min="6" max="6" width="41.140625" style="113" customWidth="1"/>
    <col min="7" max="7" width="12.42578125" style="113" hidden="1" customWidth="1"/>
    <col min="8" max="8" width="19" style="113" hidden="1" customWidth="1"/>
    <col min="9" max="9" width="16.42578125" style="113" customWidth="1"/>
    <col min="10" max="10" width="16.7109375" style="113" customWidth="1"/>
    <col min="11" max="16384" width="9.140625" style="112"/>
  </cols>
  <sheetData>
    <row r="1" spans="1:18" s="144" customFormat="1" ht="24" customHeight="1" x14ac:dyDescent="0.3">
      <c r="D1" s="150"/>
      <c r="E1" s="150"/>
      <c r="G1" s="149"/>
      <c r="H1" s="149"/>
      <c r="I1" s="286" t="s">
        <v>129</v>
      </c>
      <c r="J1" s="286"/>
    </row>
    <row r="2" spans="1:18" s="146" customFormat="1" ht="16.5" x14ac:dyDescent="0.3">
      <c r="E2" s="148"/>
      <c r="F2" s="287" t="s">
        <v>128</v>
      </c>
      <c r="G2" s="287"/>
      <c r="H2" s="287"/>
      <c r="I2" s="287"/>
      <c r="J2" s="287"/>
      <c r="K2" s="147"/>
      <c r="L2" s="147"/>
      <c r="M2" s="147"/>
      <c r="N2" s="147"/>
      <c r="O2" s="147"/>
      <c r="P2" s="147"/>
      <c r="Q2" s="147"/>
      <c r="R2" s="147"/>
    </row>
    <row r="3" spans="1:18" s="146" customFormat="1" ht="15.75" customHeight="1" x14ac:dyDescent="0.3">
      <c r="E3" s="148"/>
      <c r="F3" s="287" t="s">
        <v>127</v>
      </c>
      <c r="G3" s="287"/>
      <c r="H3" s="287"/>
      <c r="I3" s="287"/>
      <c r="J3" s="287"/>
      <c r="K3" s="147"/>
      <c r="L3" s="147"/>
      <c r="M3" s="147"/>
      <c r="N3" s="147"/>
      <c r="O3" s="147"/>
      <c r="P3" s="147"/>
      <c r="Q3" s="147"/>
      <c r="R3" s="147"/>
    </row>
    <row r="4" spans="1:18" s="144" customFormat="1" hidden="1" x14ac:dyDescent="0.3">
      <c r="D4" s="227"/>
      <c r="E4" s="227"/>
      <c r="F4" s="227"/>
      <c r="G4" s="145"/>
      <c r="H4" s="145"/>
      <c r="I4" s="145"/>
    </row>
    <row r="5" spans="1:18" s="144" customFormat="1" ht="15.75" hidden="1" customHeight="1" x14ac:dyDescent="0.3">
      <c r="D5" s="227"/>
      <c r="E5" s="227"/>
      <c r="F5" s="227"/>
      <c r="G5" s="145"/>
      <c r="H5" s="145"/>
      <c r="I5" s="145"/>
    </row>
    <row r="6" spans="1:18" s="144" customFormat="1" ht="62.25" customHeight="1" x14ac:dyDescent="0.3">
      <c r="A6" s="266" t="s">
        <v>126</v>
      </c>
      <c r="B6" s="266"/>
      <c r="C6" s="266"/>
      <c r="D6" s="266"/>
      <c r="E6" s="266"/>
      <c r="F6" s="266"/>
      <c r="G6" s="266"/>
      <c r="H6" s="266"/>
      <c r="I6" s="266"/>
      <c r="J6" s="266"/>
    </row>
    <row r="7" spans="1:18" ht="14.25" customHeight="1" thickBot="1" x14ac:dyDescent="0.3">
      <c r="H7" s="143"/>
      <c r="I7" s="274" t="s">
        <v>125</v>
      </c>
      <c r="J7" s="274"/>
    </row>
    <row r="8" spans="1:18" ht="12" hidden="1" customHeight="1" x14ac:dyDescent="0.25">
      <c r="A8" s="267"/>
      <c r="B8" s="267"/>
      <c r="C8" s="267"/>
      <c r="D8" s="267"/>
      <c r="E8" s="267"/>
      <c r="F8" s="267"/>
      <c r="G8" s="267"/>
      <c r="H8" s="267"/>
    </row>
    <row r="9" spans="1:18" ht="60.75" customHeight="1" x14ac:dyDescent="0.25">
      <c r="A9" s="268" t="s">
        <v>124</v>
      </c>
      <c r="B9" s="269"/>
      <c r="C9" s="270"/>
      <c r="D9" s="281" t="s">
        <v>123</v>
      </c>
      <c r="E9" s="270"/>
      <c r="F9" s="283" t="s">
        <v>122</v>
      </c>
      <c r="G9" s="279" t="s">
        <v>559</v>
      </c>
      <c r="H9" s="279"/>
      <c r="I9" s="279"/>
      <c r="J9" s="280"/>
    </row>
    <row r="10" spans="1:18" ht="6.6" customHeight="1" x14ac:dyDescent="0.25">
      <c r="A10" s="271"/>
      <c r="B10" s="272"/>
      <c r="C10" s="273"/>
      <c r="D10" s="282"/>
      <c r="E10" s="273"/>
      <c r="F10" s="284"/>
      <c r="G10" s="275" t="s">
        <v>121</v>
      </c>
      <c r="H10" s="275" t="s">
        <v>120</v>
      </c>
      <c r="I10" s="275" t="s">
        <v>119</v>
      </c>
      <c r="J10" s="277" t="s">
        <v>118</v>
      </c>
    </row>
    <row r="11" spans="1:18" ht="31.5" customHeight="1" x14ac:dyDescent="0.25">
      <c r="A11" s="142" t="s">
        <v>117</v>
      </c>
      <c r="B11" s="141" t="s">
        <v>116</v>
      </c>
      <c r="C11" s="141" t="s">
        <v>115</v>
      </c>
      <c r="D11" s="141" t="s">
        <v>40</v>
      </c>
      <c r="E11" s="141" t="s">
        <v>39</v>
      </c>
      <c r="F11" s="285"/>
      <c r="G11" s="276"/>
      <c r="H11" s="276"/>
      <c r="I11" s="276"/>
      <c r="J11" s="278"/>
    </row>
    <row r="12" spans="1:18" ht="29.25" customHeight="1" x14ac:dyDescent="0.25">
      <c r="A12" s="140"/>
      <c r="B12" s="139"/>
      <c r="C12" s="139"/>
      <c r="D12" s="139"/>
      <c r="E12" s="139"/>
      <c r="F12" s="138" t="s">
        <v>114</v>
      </c>
      <c r="G12" s="137" t="e">
        <f>+G38+#REF!</f>
        <v>#REF!</v>
      </c>
      <c r="H12" s="136">
        <f>+H38</f>
        <v>0</v>
      </c>
      <c r="I12" s="181">
        <f>+I38</f>
        <v>0</v>
      </c>
      <c r="J12" s="181">
        <f>+J38</f>
        <v>0</v>
      </c>
    </row>
    <row r="13" spans="1:18" ht="27" x14ac:dyDescent="0.25">
      <c r="A13" s="132">
        <v>11</v>
      </c>
      <c r="B13" s="126"/>
      <c r="C13" s="126"/>
      <c r="D13" s="126"/>
      <c r="E13" s="126"/>
      <c r="F13" s="127" t="s">
        <v>551</v>
      </c>
      <c r="G13" s="135">
        <f>+G15</f>
        <v>12835</v>
      </c>
      <c r="H13" s="134">
        <f>+H15</f>
        <v>0</v>
      </c>
      <c r="I13" s="181">
        <f>+I15</f>
        <v>0</v>
      </c>
      <c r="J13" s="181">
        <f>+J15</f>
        <v>0</v>
      </c>
    </row>
    <row r="14" spans="1:18" x14ac:dyDescent="0.25">
      <c r="A14" s="132"/>
      <c r="B14" s="126"/>
      <c r="C14" s="126"/>
      <c r="D14" s="126"/>
      <c r="E14" s="126"/>
      <c r="F14" s="127" t="s">
        <v>110</v>
      </c>
      <c r="G14" s="126"/>
      <c r="H14" s="133"/>
      <c r="I14" s="181"/>
      <c r="J14" s="181"/>
    </row>
    <row r="15" spans="1:18" ht="30.75" customHeight="1" x14ac:dyDescent="0.25">
      <c r="A15" s="132"/>
      <c r="B15" s="126" t="s">
        <v>111</v>
      </c>
      <c r="C15" s="126"/>
      <c r="D15" s="126"/>
      <c r="E15" s="126"/>
      <c r="F15" s="127" t="s">
        <v>552</v>
      </c>
      <c r="G15" s="135">
        <f>+G17</f>
        <v>12835</v>
      </c>
      <c r="H15" s="134">
        <f>+H17</f>
        <v>0</v>
      </c>
      <c r="I15" s="181">
        <f>+I17</f>
        <v>0</v>
      </c>
      <c r="J15" s="181">
        <f>+J17</f>
        <v>0</v>
      </c>
    </row>
    <row r="16" spans="1:18" x14ac:dyDescent="0.25">
      <c r="A16" s="132"/>
      <c r="B16" s="126"/>
      <c r="C16" s="126"/>
      <c r="D16" s="126"/>
      <c r="E16" s="126"/>
      <c r="F16" s="127" t="s">
        <v>110</v>
      </c>
      <c r="G16" s="126"/>
      <c r="H16" s="133"/>
      <c r="I16" s="181"/>
      <c r="J16" s="181"/>
    </row>
    <row r="17" spans="1:10" ht="20.25" customHeight="1" x14ac:dyDescent="0.25">
      <c r="A17" s="132"/>
      <c r="B17" s="126"/>
      <c r="C17" s="126" t="s">
        <v>111</v>
      </c>
      <c r="D17" s="126"/>
      <c r="E17" s="126"/>
      <c r="F17" s="127" t="s">
        <v>547</v>
      </c>
      <c r="G17" s="135">
        <f>+G22</f>
        <v>12835</v>
      </c>
      <c r="H17" s="134">
        <f>+H20</f>
        <v>0</v>
      </c>
      <c r="I17" s="181">
        <f>+I20</f>
        <v>0</v>
      </c>
      <c r="J17" s="181">
        <f>+J20</f>
        <v>0</v>
      </c>
    </row>
    <row r="18" spans="1:10" x14ac:dyDescent="0.25">
      <c r="A18" s="132"/>
      <c r="B18" s="126"/>
      <c r="C18" s="126"/>
      <c r="D18" s="126"/>
      <c r="E18" s="126"/>
      <c r="F18" s="127" t="s">
        <v>110</v>
      </c>
      <c r="G18" s="126"/>
      <c r="H18" s="133"/>
      <c r="I18" s="181"/>
      <c r="J18" s="181"/>
    </row>
    <row r="19" spans="1:10" ht="19.5" customHeight="1" x14ac:dyDescent="0.25">
      <c r="A19" s="132"/>
      <c r="B19" s="126"/>
      <c r="C19" s="126"/>
      <c r="D19" s="126"/>
      <c r="E19" s="127"/>
      <c r="F19" s="127" t="s">
        <v>546</v>
      </c>
      <c r="G19" s="131">
        <f>+G20</f>
        <v>12835</v>
      </c>
      <c r="H19" s="130">
        <f>+H20</f>
        <v>0</v>
      </c>
      <c r="I19" s="130">
        <f>+I20</f>
        <v>0</v>
      </c>
      <c r="J19" s="130">
        <f>+J20</f>
        <v>0</v>
      </c>
    </row>
    <row r="20" spans="1:10" ht="27.75" customHeight="1" x14ac:dyDescent="0.25">
      <c r="A20" s="132"/>
      <c r="B20" s="126"/>
      <c r="C20" s="126"/>
      <c r="D20" s="126">
        <v>1139</v>
      </c>
      <c r="E20" s="126"/>
      <c r="F20" s="127" t="s">
        <v>547</v>
      </c>
      <c r="G20" s="131">
        <f>+G22</f>
        <v>12835</v>
      </c>
      <c r="H20" s="130">
        <f>+H22+H30</f>
        <v>0</v>
      </c>
      <c r="I20" s="130">
        <f>+I22+I30</f>
        <v>0</v>
      </c>
      <c r="J20" s="130">
        <f>+J22+J30</f>
        <v>0</v>
      </c>
    </row>
    <row r="21" spans="1:10" x14ac:dyDescent="0.25">
      <c r="A21" s="132"/>
      <c r="B21" s="126"/>
      <c r="C21" s="126"/>
      <c r="D21" s="126"/>
      <c r="E21" s="126"/>
      <c r="F21" s="127" t="s">
        <v>110</v>
      </c>
      <c r="G21" s="126"/>
      <c r="H21" s="133"/>
      <c r="I21" s="181"/>
      <c r="J21" s="181"/>
    </row>
    <row r="22" spans="1:10" ht="24.75" customHeight="1" x14ac:dyDescent="0.25">
      <c r="A22" s="132"/>
      <c r="B22" s="126"/>
      <c r="C22" s="126"/>
      <c r="D22" s="126"/>
      <c r="E22" s="127">
        <v>11001</v>
      </c>
      <c r="F22" s="127" t="s">
        <v>547</v>
      </c>
      <c r="G22" s="131">
        <f>+G24</f>
        <v>12835</v>
      </c>
      <c r="H22" s="130">
        <f>+H24</f>
        <v>0</v>
      </c>
      <c r="I22" s="180">
        <f>+I24</f>
        <v>2473608.6089691999</v>
      </c>
      <c r="J22" s="180">
        <f>+J24</f>
        <v>2473608.6089691999</v>
      </c>
    </row>
    <row r="23" spans="1:10" x14ac:dyDescent="0.25">
      <c r="A23" s="132"/>
      <c r="B23" s="126"/>
      <c r="C23" s="126"/>
      <c r="D23" s="126"/>
      <c r="E23" s="127"/>
      <c r="F23" s="127" t="s">
        <v>97</v>
      </c>
      <c r="G23" s="131"/>
      <c r="H23" s="130"/>
      <c r="I23" s="180"/>
      <c r="J23" s="180"/>
    </row>
    <row r="24" spans="1:10" x14ac:dyDescent="0.25">
      <c r="A24" s="132"/>
      <c r="B24" s="126"/>
      <c r="C24" s="126"/>
      <c r="D24" s="126"/>
      <c r="E24" s="127"/>
      <c r="F24" s="127" t="s">
        <v>553</v>
      </c>
      <c r="G24" s="131">
        <f>+G25</f>
        <v>12835</v>
      </c>
      <c r="H24" s="130">
        <f>H26</f>
        <v>0</v>
      </c>
      <c r="I24" s="180">
        <f>I26</f>
        <v>2473608.6089691999</v>
      </c>
      <c r="J24" s="180">
        <f>J26</f>
        <v>2473608.6089691999</v>
      </c>
    </row>
    <row r="25" spans="1:10" ht="40.5" x14ac:dyDescent="0.25">
      <c r="A25" s="132"/>
      <c r="B25" s="126"/>
      <c r="C25" s="126"/>
      <c r="D25" s="126"/>
      <c r="E25" s="127"/>
      <c r="F25" s="127" t="s">
        <v>95</v>
      </c>
      <c r="G25" s="131">
        <v>12835</v>
      </c>
      <c r="H25" s="130"/>
      <c r="I25" s="180"/>
      <c r="J25" s="180"/>
    </row>
    <row r="26" spans="1:10" x14ac:dyDescent="0.25">
      <c r="A26" s="129"/>
      <c r="B26" s="128"/>
      <c r="C26" s="128"/>
      <c r="D26" s="128"/>
      <c r="E26" s="127"/>
      <c r="F26" s="127" t="s">
        <v>108</v>
      </c>
      <c r="G26" s="126"/>
      <c r="H26" s="125">
        <f>H27</f>
        <v>0</v>
      </c>
      <c r="I26" s="180">
        <f>I27</f>
        <v>2473608.6089691999</v>
      </c>
      <c r="J26" s="180">
        <f>J27</f>
        <v>2473608.6089691999</v>
      </c>
    </row>
    <row r="27" spans="1:10" x14ac:dyDescent="0.25">
      <c r="A27" s="129"/>
      <c r="B27" s="128"/>
      <c r="C27" s="128"/>
      <c r="D27" s="128"/>
      <c r="E27" s="127"/>
      <c r="F27" s="127" t="s">
        <v>107</v>
      </c>
      <c r="G27" s="126"/>
      <c r="H27" s="125">
        <f>+H28</f>
        <v>0</v>
      </c>
      <c r="I27" s="125">
        <f>+I28</f>
        <v>2473608.6089691999</v>
      </c>
      <c r="J27" s="125">
        <f>+J28</f>
        <v>2473608.6089691999</v>
      </c>
    </row>
    <row r="28" spans="1:10" ht="16.899999999999999" customHeight="1" thickBot="1" x14ac:dyDescent="0.3">
      <c r="A28" s="119"/>
      <c r="B28" s="118"/>
      <c r="C28" s="118"/>
      <c r="D28" s="118"/>
      <c r="E28" s="117"/>
      <c r="F28" s="117" t="s">
        <v>541</v>
      </c>
      <c r="G28" s="116"/>
      <c r="H28" s="115">
        <v>0</v>
      </c>
      <c r="I28" s="180">
        <f>+I29</f>
        <v>2473608.6089691999</v>
      </c>
      <c r="J28" s="180">
        <f>+J29</f>
        <v>2473608.6089691999</v>
      </c>
    </row>
    <row r="29" spans="1:10" ht="16.899999999999999" customHeight="1" thickBot="1" x14ac:dyDescent="0.3">
      <c r="A29" s="119"/>
      <c r="B29" s="118"/>
      <c r="C29" s="118"/>
      <c r="D29" s="118"/>
      <c r="E29" s="117"/>
      <c r="F29" s="117" t="s">
        <v>554</v>
      </c>
      <c r="G29" s="116"/>
      <c r="H29" s="115">
        <v>0</v>
      </c>
      <c r="I29" s="180">
        <v>2473608.6089691999</v>
      </c>
      <c r="J29" s="180">
        <v>2473608.6089691999</v>
      </c>
    </row>
    <row r="30" spans="1:10" x14ac:dyDescent="0.25">
      <c r="A30" s="132"/>
      <c r="B30" s="126"/>
      <c r="C30" s="126"/>
      <c r="D30" s="126"/>
      <c r="E30" s="127">
        <v>11001</v>
      </c>
      <c r="F30" s="127" t="s">
        <v>547</v>
      </c>
      <c r="G30" s="131">
        <f>+G32</f>
        <v>12835</v>
      </c>
      <c r="H30" s="130">
        <f>+H32</f>
        <v>0</v>
      </c>
      <c r="I30" s="180">
        <f>+I32</f>
        <v>-2473608.6089691999</v>
      </c>
      <c r="J30" s="180">
        <f>+J32</f>
        <v>-2473608.6089691999</v>
      </c>
    </row>
    <row r="31" spans="1:10" x14ac:dyDescent="0.25">
      <c r="A31" s="132"/>
      <c r="B31" s="126"/>
      <c r="C31" s="126"/>
      <c r="D31" s="126"/>
      <c r="E31" s="127"/>
      <c r="F31" s="127" t="s">
        <v>97</v>
      </c>
      <c r="G31" s="131"/>
      <c r="H31" s="130"/>
      <c r="I31" s="180"/>
      <c r="J31" s="180"/>
    </row>
    <row r="32" spans="1:10" x14ac:dyDescent="0.25">
      <c r="A32" s="132"/>
      <c r="B32" s="126"/>
      <c r="C32" s="126"/>
      <c r="D32" s="126"/>
      <c r="E32" s="127"/>
      <c r="F32" s="127" t="s">
        <v>553</v>
      </c>
      <c r="G32" s="131">
        <f>+G33</f>
        <v>12835</v>
      </c>
      <c r="H32" s="130">
        <f>H34</f>
        <v>0</v>
      </c>
      <c r="I32" s="180">
        <f>I34</f>
        <v>-2473608.6089691999</v>
      </c>
      <c r="J32" s="180">
        <f>J34</f>
        <v>-2473608.6089691999</v>
      </c>
    </row>
    <row r="33" spans="1:10" ht="40.5" x14ac:dyDescent="0.25">
      <c r="A33" s="132"/>
      <c r="B33" s="126"/>
      <c r="C33" s="126"/>
      <c r="D33" s="126"/>
      <c r="E33" s="127"/>
      <c r="F33" s="127" t="s">
        <v>95</v>
      </c>
      <c r="G33" s="131">
        <v>12835</v>
      </c>
      <c r="H33" s="130"/>
      <c r="I33" s="180"/>
      <c r="J33" s="180"/>
    </row>
    <row r="34" spans="1:10" x14ac:dyDescent="0.25">
      <c r="A34" s="129"/>
      <c r="B34" s="128"/>
      <c r="C34" s="128"/>
      <c r="D34" s="128"/>
      <c r="E34" s="127"/>
      <c r="F34" s="127" t="s">
        <v>108</v>
      </c>
      <c r="G34" s="126"/>
      <c r="H34" s="125">
        <f>H35</f>
        <v>0</v>
      </c>
      <c r="I34" s="180">
        <f>I35</f>
        <v>-2473608.6089691999</v>
      </c>
      <c r="J34" s="180">
        <f>J35</f>
        <v>-2473608.6089691999</v>
      </c>
    </row>
    <row r="35" spans="1:10" x14ac:dyDescent="0.25">
      <c r="A35" s="129"/>
      <c r="B35" s="128"/>
      <c r="C35" s="128"/>
      <c r="D35" s="128"/>
      <c r="E35" s="127"/>
      <c r="F35" s="127" t="s">
        <v>107</v>
      </c>
      <c r="G35" s="126"/>
      <c r="H35" s="125">
        <f>+H36</f>
        <v>0</v>
      </c>
      <c r="I35" s="125">
        <f>+I36</f>
        <v>-2473608.6089691999</v>
      </c>
      <c r="J35" s="125">
        <f>+J36</f>
        <v>-2473608.6089691999</v>
      </c>
    </row>
    <row r="36" spans="1:10" ht="16.899999999999999" customHeight="1" thickBot="1" x14ac:dyDescent="0.3">
      <c r="A36" s="119"/>
      <c r="B36" s="118"/>
      <c r="C36" s="118"/>
      <c r="D36" s="118"/>
      <c r="E36" s="117"/>
      <c r="F36" s="117" t="s">
        <v>541</v>
      </c>
      <c r="G36" s="116"/>
      <c r="H36" s="115">
        <v>0</v>
      </c>
      <c r="I36" s="180">
        <f>+I37</f>
        <v>-2473608.6089691999</v>
      </c>
      <c r="J36" s="180">
        <f>+J37</f>
        <v>-2473608.6089691999</v>
      </c>
    </row>
    <row r="37" spans="1:10" ht="16.899999999999999" customHeight="1" thickBot="1" x14ac:dyDescent="0.3">
      <c r="A37" s="119"/>
      <c r="B37" s="118"/>
      <c r="C37" s="118"/>
      <c r="D37" s="118"/>
      <c r="E37" s="117"/>
      <c r="F37" s="117" t="s">
        <v>554</v>
      </c>
      <c r="G37" s="116"/>
      <c r="H37" s="115">
        <v>0</v>
      </c>
      <c r="I37" s="180">
        <v>-2473608.6089691999</v>
      </c>
      <c r="J37" s="180">
        <v>-2473608.6089691999</v>
      </c>
    </row>
    <row r="38" spans="1:10" x14ac:dyDescent="0.25">
      <c r="A38" s="132" t="s">
        <v>113</v>
      </c>
      <c r="B38" s="126"/>
      <c r="C38" s="126"/>
      <c r="D38" s="126"/>
      <c r="E38" s="126"/>
      <c r="F38" s="127" t="s">
        <v>112</v>
      </c>
      <c r="G38" s="135">
        <f>+G40</f>
        <v>12835</v>
      </c>
      <c r="H38" s="134">
        <f>+H40</f>
        <v>0</v>
      </c>
      <c r="I38" s="181">
        <f>+I40</f>
        <v>0</v>
      </c>
      <c r="J38" s="181">
        <f>+J40</f>
        <v>0</v>
      </c>
    </row>
    <row r="39" spans="1:10" x14ac:dyDescent="0.25">
      <c r="A39" s="132"/>
      <c r="B39" s="126"/>
      <c r="C39" s="126"/>
      <c r="D39" s="126"/>
      <c r="E39" s="126"/>
      <c r="F39" s="127" t="s">
        <v>110</v>
      </c>
      <c r="G39" s="126"/>
      <c r="H39" s="133"/>
      <c r="I39" s="181"/>
      <c r="J39" s="181"/>
    </row>
    <row r="40" spans="1:10" ht="18" customHeight="1" x14ac:dyDescent="0.25">
      <c r="A40" s="132"/>
      <c r="B40" s="126" t="s">
        <v>111</v>
      </c>
      <c r="C40" s="126"/>
      <c r="D40" s="126"/>
      <c r="E40" s="126"/>
      <c r="F40" s="127" t="s">
        <v>11</v>
      </c>
      <c r="G40" s="135">
        <f>+G42</f>
        <v>12835</v>
      </c>
      <c r="H40" s="134">
        <f>+H42</f>
        <v>0</v>
      </c>
      <c r="I40" s="181">
        <f>+I42</f>
        <v>0</v>
      </c>
      <c r="J40" s="181">
        <f>+J42</f>
        <v>0</v>
      </c>
    </row>
    <row r="41" spans="1:10" x14ac:dyDescent="0.25">
      <c r="A41" s="132"/>
      <c r="B41" s="126"/>
      <c r="C41" s="126"/>
      <c r="D41" s="126"/>
      <c r="E41" s="126"/>
      <c r="F41" s="127" t="s">
        <v>110</v>
      </c>
      <c r="G41" s="126"/>
      <c r="H41" s="133"/>
      <c r="I41" s="181"/>
      <c r="J41" s="181"/>
    </row>
    <row r="42" spans="1:10" ht="20.25" customHeight="1" x14ac:dyDescent="0.25">
      <c r="A42" s="132"/>
      <c r="B42" s="126"/>
      <c r="C42" s="126" t="s">
        <v>111</v>
      </c>
      <c r="D42" s="126"/>
      <c r="E42" s="126"/>
      <c r="F42" s="127" t="s">
        <v>11</v>
      </c>
      <c r="G42" s="135">
        <f>+G46</f>
        <v>12835</v>
      </c>
      <c r="H42" s="134">
        <f>+H45</f>
        <v>0</v>
      </c>
      <c r="I42" s="181">
        <f>+I45</f>
        <v>0</v>
      </c>
      <c r="J42" s="181">
        <f>+J45</f>
        <v>0</v>
      </c>
    </row>
    <row r="43" spans="1:10" x14ac:dyDescent="0.25">
      <c r="A43" s="132"/>
      <c r="B43" s="126"/>
      <c r="C43" s="126"/>
      <c r="D43" s="126"/>
      <c r="E43" s="126"/>
      <c r="F43" s="127" t="s">
        <v>110</v>
      </c>
      <c r="G43" s="126"/>
      <c r="H43" s="133"/>
      <c r="I43" s="181"/>
      <c r="J43" s="181"/>
    </row>
    <row r="44" spans="1:10" ht="19.5" customHeight="1" x14ac:dyDescent="0.25">
      <c r="A44" s="132"/>
      <c r="B44" s="126"/>
      <c r="C44" s="126"/>
      <c r="D44" s="126"/>
      <c r="E44" s="127"/>
      <c r="F44" s="127" t="s">
        <v>96</v>
      </c>
      <c r="G44" s="131">
        <f>+G45</f>
        <v>12835</v>
      </c>
      <c r="H44" s="130">
        <f>+H45</f>
        <v>0</v>
      </c>
      <c r="I44" s="130">
        <f>+I45</f>
        <v>0</v>
      </c>
      <c r="J44" s="130">
        <f>+J45</f>
        <v>0</v>
      </c>
    </row>
    <row r="45" spans="1:10" ht="27.75" customHeight="1" x14ac:dyDescent="0.25">
      <c r="A45" s="132"/>
      <c r="B45" s="126"/>
      <c r="C45" s="126"/>
      <c r="D45" s="126" t="s">
        <v>109</v>
      </c>
      <c r="E45" s="126"/>
      <c r="F45" s="127" t="s">
        <v>142</v>
      </c>
      <c r="G45" s="131">
        <f>+G46</f>
        <v>12835</v>
      </c>
      <c r="H45" s="130">
        <f>+H46+H64</f>
        <v>0</v>
      </c>
      <c r="I45" s="130">
        <f>+I46+I64+I77</f>
        <v>0</v>
      </c>
      <c r="J45" s="130">
        <f>+J46+J64+J77</f>
        <v>0</v>
      </c>
    </row>
    <row r="46" spans="1:10" ht="24.75" customHeight="1" x14ac:dyDescent="0.25">
      <c r="A46" s="132"/>
      <c r="B46" s="126"/>
      <c r="C46" s="126"/>
      <c r="D46" s="126"/>
      <c r="E46" s="127">
        <v>11001</v>
      </c>
      <c r="F46" s="127" t="s">
        <v>13</v>
      </c>
      <c r="G46" s="131">
        <f>+G48</f>
        <v>12835</v>
      </c>
      <c r="H46" s="130">
        <f>+H48</f>
        <v>0</v>
      </c>
      <c r="I46" s="180">
        <f>+I48</f>
        <v>-865313.51994919998</v>
      </c>
      <c r="J46" s="180">
        <f>+J48</f>
        <v>-865313.51994919998</v>
      </c>
    </row>
    <row r="47" spans="1:10" x14ac:dyDescent="0.25">
      <c r="A47" s="132"/>
      <c r="B47" s="126"/>
      <c r="C47" s="126"/>
      <c r="D47" s="126"/>
      <c r="E47" s="127"/>
      <c r="F47" s="127" t="s">
        <v>97</v>
      </c>
      <c r="G47" s="131"/>
      <c r="H47" s="130"/>
      <c r="I47" s="180"/>
      <c r="J47" s="180"/>
    </row>
    <row r="48" spans="1:10" x14ac:dyDescent="0.25">
      <c r="A48" s="132"/>
      <c r="B48" s="126"/>
      <c r="C48" s="126"/>
      <c r="D48" s="126"/>
      <c r="E48" s="127"/>
      <c r="F48" s="127" t="s">
        <v>96</v>
      </c>
      <c r="G48" s="131">
        <f>+G49</f>
        <v>12835</v>
      </c>
      <c r="H48" s="130">
        <f>H50</f>
        <v>0</v>
      </c>
      <c r="I48" s="180">
        <f>I50</f>
        <v>-865313.51994919998</v>
      </c>
      <c r="J48" s="180">
        <f>J50</f>
        <v>-865313.51994919998</v>
      </c>
    </row>
    <row r="49" spans="1:10" ht="40.5" x14ac:dyDescent="0.25">
      <c r="A49" s="132"/>
      <c r="B49" s="126"/>
      <c r="C49" s="126"/>
      <c r="D49" s="126"/>
      <c r="E49" s="127"/>
      <c r="F49" s="127" t="s">
        <v>95</v>
      </c>
      <c r="G49" s="131">
        <v>12835</v>
      </c>
      <c r="H49" s="130"/>
      <c r="I49" s="180"/>
      <c r="J49" s="180"/>
    </row>
    <row r="50" spans="1:10" x14ac:dyDescent="0.25">
      <c r="A50" s="129"/>
      <c r="B50" s="128"/>
      <c r="C50" s="128"/>
      <c r="D50" s="128"/>
      <c r="E50" s="127"/>
      <c r="F50" s="127" t="s">
        <v>108</v>
      </c>
      <c r="G50" s="126"/>
      <c r="H50" s="125">
        <f>H51</f>
        <v>0</v>
      </c>
      <c r="I50" s="180">
        <f>I51</f>
        <v>-865313.51994919998</v>
      </c>
      <c r="J50" s="180">
        <f>J51</f>
        <v>-865313.51994919998</v>
      </c>
    </row>
    <row r="51" spans="1:10" x14ac:dyDescent="0.25">
      <c r="A51" s="129"/>
      <c r="B51" s="128"/>
      <c r="C51" s="128"/>
      <c r="D51" s="128"/>
      <c r="E51" s="127"/>
      <c r="F51" s="127" t="s">
        <v>107</v>
      </c>
      <c r="G51" s="126"/>
      <c r="H51" s="125">
        <f>H52</f>
        <v>0</v>
      </c>
      <c r="I51" s="180">
        <f>I52+I62</f>
        <v>-865313.51994919998</v>
      </c>
      <c r="J51" s="180">
        <f>J52+J62</f>
        <v>-865313.51994919998</v>
      </c>
    </row>
    <row r="52" spans="1:10" ht="27" x14ac:dyDescent="0.25">
      <c r="A52" s="129"/>
      <c r="B52" s="128"/>
      <c r="C52" s="128"/>
      <c r="D52" s="128"/>
      <c r="E52" s="127"/>
      <c r="F52" s="127" t="s">
        <v>106</v>
      </c>
      <c r="G52" s="126"/>
      <c r="H52" s="125">
        <f>H54</f>
        <v>0</v>
      </c>
      <c r="I52" s="180">
        <f>+I53+I57+I55</f>
        <v>-864193.51994919998</v>
      </c>
      <c r="J52" s="180">
        <f>+J53+J57+J55</f>
        <v>-864193.51994919998</v>
      </c>
    </row>
    <row r="53" spans="1:10" ht="27" x14ac:dyDescent="0.25">
      <c r="A53" s="129"/>
      <c r="B53" s="128"/>
      <c r="C53" s="128"/>
      <c r="D53" s="128"/>
      <c r="E53" s="127"/>
      <c r="F53" s="127" t="s">
        <v>105</v>
      </c>
      <c r="G53" s="126"/>
      <c r="H53" s="125">
        <f>H64</f>
        <v>0</v>
      </c>
      <c r="I53" s="180">
        <f>SUM(I54)</f>
        <v>-10.000320000001011</v>
      </c>
      <c r="J53" s="180">
        <f>SUM(J54)</f>
        <v>-10.000320000001011</v>
      </c>
    </row>
    <row r="54" spans="1:10" ht="18" thickBot="1" x14ac:dyDescent="0.3">
      <c r="A54" s="119"/>
      <c r="B54" s="118"/>
      <c r="C54" s="118"/>
      <c r="D54" s="118"/>
      <c r="E54" s="117"/>
      <c r="F54" s="117" t="s">
        <v>540</v>
      </c>
      <c r="G54" s="116"/>
      <c r="H54" s="115">
        <v>0</v>
      </c>
      <c r="I54" s="180">
        <f>+'6'!H13</f>
        <v>-10.000320000001011</v>
      </c>
      <c r="J54" s="180">
        <f>+'6'!H13</f>
        <v>-10.000320000001011</v>
      </c>
    </row>
    <row r="55" spans="1:10" ht="27" x14ac:dyDescent="0.25">
      <c r="A55" s="129"/>
      <c r="B55" s="128"/>
      <c r="C55" s="128"/>
      <c r="D55" s="128"/>
      <c r="E55" s="127"/>
      <c r="F55" s="127" t="s">
        <v>104</v>
      </c>
      <c r="G55" s="126"/>
      <c r="H55" s="125">
        <f>H68</f>
        <v>0</v>
      </c>
      <c r="I55" s="180">
        <f>SUM(I56)</f>
        <v>-30000</v>
      </c>
      <c r="J55" s="180">
        <f>SUM(J56)</f>
        <v>-30000</v>
      </c>
    </row>
    <row r="56" spans="1:10" ht="27.75" thickBot="1" x14ac:dyDescent="0.3">
      <c r="A56" s="119"/>
      <c r="B56" s="118"/>
      <c r="C56" s="118"/>
      <c r="D56" s="118"/>
      <c r="E56" s="117"/>
      <c r="F56" s="117" t="s">
        <v>103</v>
      </c>
      <c r="G56" s="116"/>
      <c r="H56" s="115">
        <v>0</v>
      </c>
      <c r="I56" s="180">
        <f>+'6'!H14</f>
        <v>-30000</v>
      </c>
      <c r="J56" s="180">
        <f>+'6'!H14</f>
        <v>-30000</v>
      </c>
    </row>
    <row r="57" spans="1:10" x14ac:dyDescent="0.25">
      <c r="A57" s="129"/>
      <c r="B57" s="128"/>
      <c r="C57" s="128"/>
      <c r="D57" s="128"/>
      <c r="E57" s="127"/>
      <c r="F57" s="127" t="s">
        <v>102</v>
      </c>
      <c r="G57" s="126"/>
      <c r="H57" s="125">
        <f>H68</f>
        <v>0</v>
      </c>
      <c r="I57" s="180">
        <f>SUM(I58:I61)</f>
        <v>-834183.51962919999</v>
      </c>
      <c r="J57" s="180">
        <f>SUM(J58:J61)</f>
        <v>-834183.51962919999</v>
      </c>
    </row>
    <row r="58" spans="1:10" ht="16.899999999999999" customHeight="1" thickBot="1" x14ac:dyDescent="0.3">
      <c r="A58" s="119"/>
      <c r="B58" s="118"/>
      <c r="C58" s="118"/>
      <c r="D58" s="118"/>
      <c r="E58" s="117"/>
      <c r="F58" s="117" t="s">
        <v>101</v>
      </c>
      <c r="G58" s="116"/>
      <c r="H58" s="115">
        <v>0</v>
      </c>
      <c r="I58" s="180">
        <f>SUM('6'!H15:H77)</f>
        <v>-173929.23525000006</v>
      </c>
      <c r="J58" s="180">
        <f>SUM('6'!H15:H77)</f>
        <v>-173929.23525000006</v>
      </c>
    </row>
    <row r="59" spans="1:10" ht="16.899999999999999" customHeight="1" thickBot="1" x14ac:dyDescent="0.3">
      <c r="A59" s="119"/>
      <c r="B59" s="118"/>
      <c r="C59" s="118"/>
      <c r="D59" s="118"/>
      <c r="E59" s="117"/>
      <c r="F59" s="117" t="s">
        <v>100</v>
      </c>
      <c r="G59" s="116"/>
      <c r="H59" s="115">
        <v>0</v>
      </c>
      <c r="I59" s="180">
        <f>SUM('6'!H78:H98)</f>
        <v>-505652.43799999997</v>
      </c>
      <c r="J59" s="180">
        <f>SUM('6'!H78:H98)</f>
        <v>-505652.43799999997</v>
      </c>
    </row>
    <row r="60" spans="1:10" ht="16.899999999999999" customHeight="1" thickBot="1" x14ac:dyDescent="0.3">
      <c r="A60" s="119"/>
      <c r="B60" s="118"/>
      <c r="C60" s="118"/>
      <c r="D60" s="118"/>
      <c r="E60" s="117"/>
      <c r="F60" s="117" t="s">
        <v>99</v>
      </c>
      <c r="G60" s="116"/>
      <c r="H60" s="115">
        <v>0</v>
      </c>
      <c r="I60" s="180">
        <f>SUM('6'!H99:H127)</f>
        <v>-24302.193379200016</v>
      </c>
      <c r="J60" s="180">
        <f>SUM('6'!H99:H127)</f>
        <v>-24302.193379200016</v>
      </c>
    </row>
    <row r="61" spans="1:10" ht="16.899999999999999" customHeight="1" thickBot="1" x14ac:dyDescent="0.3">
      <c r="A61" s="119"/>
      <c r="B61" s="118"/>
      <c r="C61" s="118"/>
      <c r="D61" s="118"/>
      <c r="E61" s="117"/>
      <c r="F61" s="117" t="s">
        <v>98</v>
      </c>
      <c r="G61" s="116"/>
      <c r="H61" s="115">
        <v>0</v>
      </c>
      <c r="I61" s="180">
        <f>SUM('6'!H128:H185)</f>
        <v>-130299.65299999999</v>
      </c>
      <c r="J61" s="180">
        <f>SUM('6'!H128:H185)</f>
        <v>-130299.65299999999</v>
      </c>
    </row>
    <row r="62" spans="1:10" ht="16.899999999999999" customHeight="1" thickBot="1" x14ac:dyDescent="0.3">
      <c r="A62" s="119"/>
      <c r="B62" s="118"/>
      <c r="C62" s="118"/>
      <c r="D62" s="118"/>
      <c r="E62" s="117"/>
      <c r="F62" s="117" t="s">
        <v>541</v>
      </c>
      <c r="G62" s="116"/>
      <c r="H62" s="115">
        <v>0</v>
      </c>
      <c r="I62" s="180">
        <f>+I63</f>
        <v>-1120</v>
      </c>
      <c r="J62" s="180">
        <f>+J63</f>
        <v>-1120</v>
      </c>
    </row>
    <row r="63" spans="1:10" ht="16.899999999999999" customHeight="1" thickBot="1" x14ac:dyDescent="0.3">
      <c r="A63" s="119"/>
      <c r="B63" s="118"/>
      <c r="C63" s="118"/>
      <c r="D63" s="118"/>
      <c r="E63" s="117"/>
      <c r="F63" s="117" t="s">
        <v>542</v>
      </c>
      <c r="G63" s="116"/>
      <c r="H63" s="115">
        <v>0</v>
      </c>
      <c r="I63" s="180">
        <v>-1120</v>
      </c>
      <c r="J63" s="180">
        <v>-1120</v>
      </c>
    </row>
    <row r="64" spans="1:10" ht="27" x14ac:dyDescent="0.25">
      <c r="A64" s="132"/>
      <c r="B64" s="126"/>
      <c r="C64" s="126"/>
      <c r="D64" s="126"/>
      <c r="E64" s="127">
        <v>31001</v>
      </c>
      <c r="F64" s="127" t="s">
        <v>67</v>
      </c>
      <c r="G64" s="131">
        <f>+G66</f>
        <v>12835</v>
      </c>
      <c r="H64" s="130">
        <f>+H66</f>
        <v>0</v>
      </c>
      <c r="I64" s="180">
        <f>+I66</f>
        <v>-1608295.0890199998</v>
      </c>
      <c r="J64" s="180">
        <f>+J66</f>
        <v>-1608295.0890199998</v>
      </c>
    </row>
    <row r="65" spans="1:10" x14ac:dyDescent="0.25">
      <c r="A65" s="132"/>
      <c r="B65" s="126"/>
      <c r="C65" s="126"/>
      <c r="D65" s="126"/>
      <c r="E65" s="127"/>
      <c r="F65" s="127" t="s">
        <v>97</v>
      </c>
      <c r="G65" s="131"/>
      <c r="H65" s="130"/>
      <c r="I65" s="180"/>
      <c r="J65" s="180"/>
    </row>
    <row r="66" spans="1:10" x14ac:dyDescent="0.25">
      <c r="A66" s="132"/>
      <c r="B66" s="126"/>
      <c r="C66" s="126"/>
      <c r="D66" s="126"/>
      <c r="E66" s="127"/>
      <c r="F66" s="127" t="s">
        <v>96</v>
      </c>
      <c r="G66" s="131">
        <f>+G67</f>
        <v>12835</v>
      </c>
      <c r="H66" s="130">
        <f>H68</f>
        <v>0</v>
      </c>
      <c r="I66" s="180">
        <f t="shared" ref="I66:J68" si="0">+I67</f>
        <v>-1608295.0890199998</v>
      </c>
      <c r="J66" s="180">
        <f t="shared" si="0"/>
        <v>-1608295.0890199998</v>
      </c>
    </row>
    <row r="67" spans="1:10" ht="40.5" x14ac:dyDescent="0.25">
      <c r="A67" s="132"/>
      <c r="B67" s="126"/>
      <c r="C67" s="126"/>
      <c r="D67" s="126"/>
      <c r="E67" s="127"/>
      <c r="F67" s="127" t="s">
        <v>95</v>
      </c>
      <c r="G67" s="131">
        <v>12835</v>
      </c>
      <c r="H67" s="130"/>
      <c r="I67" s="180">
        <f t="shared" si="0"/>
        <v>-1608295.0890199998</v>
      </c>
      <c r="J67" s="180">
        <f t="shared" si="0"/>
        <v>-1608295.0890199998</v>
      </c>
    </row>
    <row r="68" spans="1:10" ht="27" x14ac:dyDescent="0.25">
      <c r="A68" s="129"/>
      <c r="B68" s="128"/>
      <c r="C68" s="128"/>
      <c r="D68" s="128"/>
      <c r="E68" s="127"/>
      <c r="F68" s="127" t="s">
        <v>94</v>
      </c>
      <c r="G68" s="126"/>
      <c r="H68" s="125">
        <f>H69</f>
        <v>0</v>
      </c>
      <c r="I68" s="180">
        <f t="shared" si="0"/>
        <v>-1608295.0890199998</v>
      </c>
      <c r="J68" s="180">
        <f t="shared" si="0"/>
        <v>-1608295.0890199998</v>
      </c>
    </row>
    <row r="69" spans="1:10" x14ac:dyDescent="0.25">
      <c r="A69" s="129"/>
      <c r="B69" s="128"/>
      <c r="C69" s="128"/>
      <c r="D69" s="128"/>
      <c r="E69" s="127"/>
      <c r="F69" s="127" t="s">
        <v>93</v>
      </c>
      <c r="G69" s="126"/>
      <c r="H69" s="125">
        <f>H72</f>
        <v>0</v>
      </c>
      <c r="I69" s="180">
        <f>I72+I70</f>
        <v>-1608295.0890199998</v>
      </c>
      <c r="J69" s="180">
        <f>J72+J70</f>
        <v>-1608295.0890199998</v>
      </c>
    </row>
    <row r="70" spans="1:10" x14ac:dyDescent="0.25">
      <c r="A70" s="129"/>
      <c r="B70" s="128"/>
      <c r="C70" s="128"/>
      <c r="D70" s="128"/>
      <c r="E70" s="127"/>
      <c r="F70" s="127" t="s">
        <v>92</v>
      </c>
      <c r="G70" s="126"/>
      <c r="H70" s="125">
        <f>H71</f>
        <v>0</v>
      </c>
      <c r="I70" s="180">
        <f>I71</f>
        <v>-1396158.6120199999</v>
      </c>
      <c r="J70" s="180">
        <f>J71</f>
        <v>-1396158.6120199999</v>
      </c>
    </row>
    <row r="71" spans="1:10" ht="18" thickBot="1" x14ac:dyDescent="0.3">
      <c r="A71" s="119"/>
      <c r="B71" s="118"/>
      <c r="C71" s="118"/>
      <c r="D71" s="118"/>
      <c r="E71" s="117"/>
      <c r="F71" s="117" t="s">
        <v>91</v>
      </c>
      <c r="G71" s="116"/>
      <c r="H71" s="115">
        <v>0</v>
      </c>
      <c r="I71" s="180">
        <v>-1396158.6120199999</v>
      </c>
      <c r="J71" s="180">
        <v>-1396158.6120199999</v>
      </c>
    </row>
    <row r="72" spans="1:10" x14ac:dyDescent="0.25">
      <c r="A72" s="129"/>
      <c r="B72" s="128"/>
      <c r="C72" s="128"/>
      <c r="D72" s="128"/>
      <c r="E72" s="127"/>
      <c r="F72" s="127" t="s">
        <v>90</v>
      </c>
      <c r="G72" s="126"/>
      <c r="H72" s="125">
        <f>H74</f>
        <v>0</v>
      </c>
      <c r="I72" s="180">
        <f>I74+I75+I73+I76</f>
        <v>-212136.47699999998</v>
      </c>
      <c r="J72" s="180">
        <f>J74+J75+J73+J76</f>
        <v>-212136.47699999998</v>
      </c>
    </row>
    <row r="73" spans="1:10" ht="18" thickBot="1" x14ac:dyDescent="0.3">
      <c r="A73" s="124"/>
      <c r="B73" s="123"/>
      <c r="C73" s="123"/>
      <c r="D73" s="123"/>
      <c r="E73" s="122"/>
      <c r="F73" s="117" t="s">
        <v>89</v>
      </c>
      <c r="G73" s="121"/>
      <c r="H73" s="120">
        <v>0</v>
      </c>
      <c r="I73" s="180">
        <f>SUM('6'!H187:H190)</f>
        <v>-97965.001000000004</v>
      </c>
      <c r="J73" s="180">
        <f>SUM('6'!H187:H190)</f>
        <v>-97965.001000000004</v>
      </c>
    </row>
    <row r="74" spans="1:10" ht="18" thickBot="1" x14ac:dyDescent="0.3">
      <c r="A74" s="119"/>
      <c r="B74" s="118"/>
      <c r="C74" s="118"/>
      <c r="D74" s="118"/>
      <c r="E74" s="117"/>
      <c r="F74" s="117" t="s">
        <v>88</v>
      </c>
      <c r="G74" s="116"/>
      <c r="H74" s="115">
        <v>0</v>
      </c>
      <c r="I74" s="180">
        <f>SUM('6'!H191:H207)</f>
        <v>-11506.259999999998</v>
      </c>
      <c r="J74" s="180">
        <f>SUM('6'!H191:H207)</f>
        <v>-11506.259999999998</v>
      </c>
    </row>
    <row r="75" spans="1:10" ht="18" thickBot="1" x14ac:dyDescent="0.3">
      <c r="A75" s="119"/>
      <c r="B75" s="118"/>
      <c r="C75" s="118"/>
      <c r="D75" s="118"/>
      <c r="E75" s="117"/>
      <c r="F75" s="117" t="s">
        <v>87</v>
      </c>
      <c r="G75" s="116"/>
      <c r="H75" s="115">
        <v>0</v>
      </c>
      <c r="I75" s="180">
        <f>SUM('6'!H208:H260)</f>
        <v>-102665.21599999999</v>
      </c>
      <c r="J75" s="180">
        <f>SUM('6'!H208:H260)</f>
        <v>-102665.21599999999</v>
      </c>
    </row>
    <row r="76" spans="1:10" ht="18" hidden="1" thickBot="1" x14ac:dyDescent="0.3">
      <c r="A76" s="119"/>
      <c r="B76" s="118"/>
      <c r="C76" s="118"/>
      <c r="D76" s="118"/>
      <c r="E76" s="117"/>
      <c r="F76" s="117" t="s">
        <v>86</v>
      </c>
      <c r="G76" s="116"/>
      <c r="H76" s="115">
        <v>0</v>
      </c>
      <c r="I76" s="115">
        <v>0</v>
      </c>
      <c r="J76" s="114">
        <v>0</v>
      </c>
    </row>
    <row r="77" spans="1:10" ht="27" x14ac:dyDescent="0.25">
      <c r="A77" s="132"/>
      <c r="B77" s="126"/>
      <c r="C77" s="126"/>
      <c r="D77" s="126"/>
      <c r="E77" s="127">
        <v>31001</v>
      </c>
      <c r="F77" s="127" t="s">
        <v>67</v>
      </c>
      <c r="G77" s="131">
        <f>+G79</f>
        <v>12835</v>
      </c>
      <c r="H77" s="130">
        <f>+H79</f>
        <v>0</v>
      </c>
      <c r="I77" s="180">
        <f>+I79</f>
        <v>2473608.6089692004</v>
      </c>
      <c r="J77" s="180">
        <f>+J79</f>
        <v>2473608.6089692004</v>
      </c>
    </row>
    <row r="78" spans="1:10" x14ac:dyDescent="0.25">
      <c r="A78" s="132"/>
      <c r="B78" s="126"/>
      <c r="C78" s="126"/>
      <c r="D78" s="126"/>
      <c r="E78" s="127"/>
      <c r="F78" s="127" t="s">
        <v>97</v>
      </c>
      <c r="G78" s="131"/>
      <c r="H78" s="130"/>
      <c r="I78" s="180"/>
      <c r="J78" s="180"/>
    </row>
    <row r="79" spans="1:10" x14ac:dyDescent="0.25">
      <c r="A79" s="132"/>
      <c r="B79" s="126"/>
      <c r="C79" s="126"/>
      <c r="D79" s="126"/>
      <c r="E79" s="127"/>
      <c r="F79" s="127" t="s">
        <v>96</v>
      </c>
      <c r="G79" s="131">
        <f>+G80</f>
        <v>12835</v>
      </c>
      <c r="H79" s="130">
        <f>H81</f>
        <v>0</v>
      </c>
      <c r="I79" s="180">
        <f t="shared" ref="I79:J81" si="1">+I80</f>
        <v>2473608.6089692004</v>
      </c>
      <c r="J79" s="180">
        <f t="shared" si="1"/>
        <v>2473608.6089692004</v>
      </c>
    </row>
    <row r="80" spans="1:10" ht="40.5" x14ac:dyDescent="0.25">
      <c r="A80" s="132"/>
      <c r="B80" s="126"/>
      <c r="C80" s="126"/>
      <c r="D80" s="126"/>
      <c r="E80" s="127"/>
      <c r="F80" s="127" t="s">
        <v>95</v>
      </c>
      <c r="G80" s="131">
        <v>12835</v>
      </c>
      <c r="H80" s="130"/>
      <c r="I80" s="180">
        <f t="shared" si="1"/>
        <v>2473608.6089692004</v>
      </c>
      <c r="J80" s="180">
        <f t="shared" si="1"/>
        <v>2473608.6089692004</v>
      </c>
    </row>
    <row r="81" spans="1:10" ht="27" x14ac:dyDescent="0.25">
      <c r="A81" s="129"/>
      <c r="B81" s="128"/>
      <c r="C81" s="128"/>
      <c r="D81" s="128"/>
      <c r="E81" s="127"/>
      <c r="F81" s="127" t="s">
        <v>94</v>
      </c>
      <c r="G81" s="126"/>
      <c r="H81" s="125">
        <f>H82</f>
        <v>0</v>
      </c>
      <c r="I81" s="180">
        <f t="shared" si="1"/>
        <v>2473608.6089692004</v>
      </c>
      <c r="J81" s="180">
        <f t="shared" si="1"/>
        <v>2473608.6089692004</v>
      </c>
    </row>
    <row r="82" spans="1:10" x14ac:dyDescent="0.25">
      <c r="A82" s="129"/>
      <c r="B82" s="128"/>
      <c r="C82" s="128"/>
      <c r="D82" s="128"/>
      <c r="E82" s="127"/>
      <c r="F82" s="127" t="s">
        <v>93</v>
      </c>
      <c r="G82" s="126"/>
      <c r="H82" s="181">
        <f>H83</f>
        <v>0</v>
      </c>
      <c r="I82" s="180">
        <f>I83</f>
        <v>2473608.6089692004</v>
      </c>
      <c r="J82" s="180">
        <f>J83</f>
        <v>2473608.6089692004</v>
      </c>
    </row>
    <row r="83" spans="1:10" x14ac:dyDescent="0.25">
      <c r="A83" s="129"/>
      <c r="B83" s="128"/>
      <c r="C83" s="128"/>
      <c r="D83" s="128"/>
      <c r="E83" s="127"/>
      <c r="F83" s="127" t="s">
        <v>92</v>
      </c>
      <c r="G83" s="126"/>
      <c r="H83" s="125">
        <f>H84</f>
        <v>0</v>
      </c>
      <c r="I83" s="180">
        <f>I84</f>
        <v>2473608.6089692004</v>
      </c>
      <c r="J83" s="180">
        <f>J84</f>
        <v>2473608.6089692004</v>
      </c>
    </row>
    <row r="84" spans="1:10" ht="18" thickBot="1" x14ac:dyDescent="0.3">
      <c r="A84" s="119"/>
      <c r="B84" s="118"/>
      <c r="C84" s="118"/>
      <c r="D84" s="118"/>
      <c r="E84" s="117"/>
      <c r="F84" s="117" t="s">
        <v>91</v>
      </c>
      <c r="G84" s="116"/>
      <c r="H84" s="115">
        <v>0</v>
      </c>
      <c r="I84" s="180">
        <v>2473608.6089692004</v>
      </c>
      <c r="J84" s="180">
        <v>2473608.6089692004</v>
      </c>
    </row>
  </sheetData>
  <mergeCells count="16">
    <mergeCell ref="I1:J1"/>
    <mergeCell ref="F2:J2"/>
    <mergeCell ref="F3:J3"/>
    <mergeCell ref="D5:F5"/>
    <mergeCell ref="D4:F4"/>
    <mergeCell ref="A6:J6"/>
    <mergeCell ref="A8:H8"/>
    <mergeCell ref="A9:C10"/>
    <mergeCell ref="I7:J7"/>
    <mergeCell ref="I10:I11"/>
    <mergeCell ref="J10:J11"/>
    <mergeCell ref="G9:J9"/>
    <mergeCell ref="D9:E10"/>
    <mergeCell ref="G10:G11"/>
    <mergeCell ref="H10:H11"/>
    <mergeCell ref="F9:F11"/>
  </mergeCells>
  <pageMargins left="0.41" right="0" top="0.37" bottom="0.4" header="0" footer="0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view="pageBreakPreview" topLeftCell="A4" zoomScale="115" zoomScaleNormal="100" zoomScaleSheetLayoutView="115" workbookViewId="0">
      <selection activeCell="A5" sqref="A5:F5"/>
    </sheetView>
  </sheetViews>
  <sheetFormatPr defaultColWidth="9.140625" defaultRowHeight="17.25" x14ac:dyDescent="0.25"/>
  <cols>
    <col min="1" max="1" width="7.42578125" style="46" customWidth="1"/>
    <col min="2" max="2" width="8.7109375" style="46" customWidth="1"/>
    <col min="3" max="3" width="53" style="43" customWidth="1"/>
    <col min="4" max="4" width="18.85546875" style="45" hidden="1" customWidth="1"/>
    <col min="5" max="5" width="18.85546875" style="45" customWidth="1"/>
    <col min="6" max="6" width="19.140625" style="45" customWidth="1"/>
    <col min="7" max="7" width="9.5703125" style="43" customWidth="1"/>
    <col min="8" max="8" width="16.42578125" style="44" bestFit="1" customWidth="1"/>
    <col min="9" max="10" width="18.28515625" style="44" bestFit="1" customWidth="1"/>
    <col min="11" max="11" width="18.5703125" style="44" bestFit="1" customWidth="1"/>
    <col min="12" max="12" width="16.42578125" style="43" customWidth="1"/>
    <col min="13" max="16384" width="9.140625" style="43"/>
  </cols>
  <sheetData>
    <row r="1" spans="1:11" x14ac:dyDescent="0.25">
      <c r="A1" s="250" t="s">
        <v>47</v>
      </c>
      <c r="B1" s="250"/>
      <c r="C1" s="250"/>
      <c r="D1" s="250"/>
      <c r="E1" s="250"/>
      <c r="F1" s="250"/>
    </row>
    <row r="2" spans="1:11" x14ac:dyDescent="0.25">
      <c r="A2" s="250" t="s">
        <v>46</v>
      </c>
      <c r="B2" s="250"/>
      <c r="C2" s="250"/>
      <c r="D2" s="250"/>
      <c r="E2" s="250"/>
      <c r="F2" s="250"/>
    </row>
    <row r="3" spans="1:11" x14ac:dyDescent="0.25">
      <c r="A3" s="250" t="s">
        <v>45</v>
      </c>
      <c r="B3" s="250"/>
      <c r="C3" s="250"/>
      <c r="D3" s="250"/>
      <c r="E3" s="250"/>
      <c r="F3" s="250"/>
    </row>
    <row r="4" spans="1:11" x14ac:dyDescent="0.25">
      <c r="A4" s="290"/>
      <c r="B4" s="290"/>
      <c r="C4" s="290"/>
      <c r="D4" s="290"/>
      <c r="E4" s="290"/>
      <c r="F4" s="290"/>
    </row>
    <row r="5" spans="1:11" ht="44.25" customHeight="1" x14ac:dyDescent="0.25">
      <c r="A5" s="291" t="s">
        <v>44</v>
      </c>
      <c r="B5" s="291"/>
      <c r="C5" s="291"/>
      <c r="D5" s="291"/>
      <c r="E5" s="291"/>
      <c r="F5" s="291"/>
    </row>
    <row r="6" spans="1:11" x14ac:dyDescent="0.25">
      <c r="A6" s="69"/>
      <c r="B6" s="69"/>
      <c r="C6" s="68"/>
      <c r="D6" s="179"/>
      <c r="E6" s="251" t="s">
        <v>43</v>
      </c>
      <c r="F6" s="251"/>
    </row>
    <row r="7" spans="1:11" s="65" customFormat="1" ht="69.75" customHeight="1" x14ac:dyDescent="0.25">
      <c r="A7" s="292" t="s">
        <v>42</v>
      </c>
      <c r="B7" s="292"/>
      <c r="C7" s="293" t="s">
        <v>41</v>
      </c>
      <c r="D7" s="296" t="s">
        <v>560</v>
      </c>
      <c r="E7" s="297"/>
      <c r="F7" s="298"/>
      <c r="H7" s="66"/>
      <c r="I7" s="66"/>
      <c r="J7" s="66"/>
      <c r="K7" s="66"/>
    </row>
    <row r="8" spans="1:11" s="65" customFormat="1" ht="36.75" customHeight="1" x14ac:dyDescent="0.25">
      <c r="A8" s="294" t="s">
        <v>40</v>
      </c>
      <c r="B8" s="294" t="s">
        <v>39</v>
      </c>
      <c r="C8" s="293"/>
      <c r="D8" s="299" t="s">
        <v>149</v>
      </c>
      <c r="E8" s="299" t="s">
        <v>148</v>
      </c>
      <c r="F8" s="288" t="s">
        <v>147</v>
      </c>
      <c r="H8" s="66"/>
      <c r="I8" s="66"/>
      <c r="J8" s="66"/>
      <c r="K8" s="66"/>
    </row>
    <row r="9" spans="1:11" s="65" customFormat="1" ht="47.25" customHeight="1" x14ac:dyDescent="0.25">
      <c r="A9" s="295"/>
      <c r="B9" s="295"/>
      <c r="C9" s="293"/>
      <c r="D9" s="300"/>
      <c r="E9" s="300"/>
      <c r="F9" s="289"/>
      <c r="H9" s="66"/>
      <c r="I9" s="66"/>
      <c r="J9" s="66"/>
      <c r="K9" s="66"/>
    </row>
    <row r="10" spans="1:11" s="46" customFormat="1" ht="30.75" customHeight="1" x14ac:dyDescent="0.25">
      <c r="A10" s="64"/>
      <c r="B10" s="64"/>
      <c r="C10" s="63" t="s">
        <v>38</v>
      </c>
      <c r="D10" s="200">
        <f>+D12</f>
        <v>0</v>
      </c>
      <c r="E10" s="192">
        <f>+E12</f>
        <v>865313.51994920056</v>
      </c>
      <c r="F10" s="193">
        <f>+F12</f>
        <v>865313.51994920056</v>
      </c>
      <c r="H10" s="61"/>
      <c r="I10" s="61"/>
      <c r="J10" s="61"/>
      <c r="K10" s="61"/>
    </row>
    <row r="11" spans="1:11" x14ac:dyDescent="0.25">
      <c r="A11" s="64"/>
      <c r="B11" s="64"/>
      <c r="C11" s="63" t="s">
        <v>37</v>
      </c>
      <c r="D11" s="201"/>
      <c r="E11" s="194"/>
      <c r="F11" s="195"/>
    </row>
    <row r="12" spans="1:11" s="46" customFormat="1" ht="22.5" customHeight="1" x14ac:dyDescent="0.25">
      <c r="A12" s="50"/>
      <c r="B12" s="62"/>
      <c r="C12" s="62" t="s">
        <v>36</v>
      </c>
      <c r="D12" s="200">
        <f>+D14</f>
        <v>0</v>
      </c>
      <c r="E12" s="192">
        <f>+E14</f>
        <v>865313.51994920056</v>
      </c>
      <c r="F12" s="193">
        <f>+F14</f>
        <v>865313.51994920056</v>
      </c>
      <c r="H12" s="61"/>
      <c r="I12" s="61"/>
      <c r="J12" s="61"/>
      <c r="K12" s="61"/>
    </row>
    <row r="13" spans="1:11" s="46" customFormat="1" x14ac:dyDescent="0.25">
      <c r="A13" s="50"/>
      <c r="B13" s="50"/>
      <c r="C13" s="50" t="s">
        <v>35</v>
      </c>
      <c r="D13" s="202"/>
      <c r="E13" s="196"/>
      <c r="F13" s="197"/>
      <c r="H13" s="61"/>
      <c r="I13" s="61"/>
      <c r="J13" s="61"/>
      <c r="K13" s="61"/>
    </row>
    <row r="14" spans="1:11" s="55" customFormat="1" ht="42" customHeight="1" x14ac:dyDescent="0.25">
      <c r="A14" s="59">
        <v>1169</v>
      </c>
      <c r="B14" s="59">
        <v>31001</v>
      </c>
      <c r="C14" s="60" t="s">
        <v>34</v>
      </c>
      <c r="D14" s="200">
        <f>+D16</f>
        <v>0</v>
      </c>
      <c r="E14" s="192">
        <f>+E16</f>
        <v>865313.51994920056</v>
      </c>
      <c r="F14" s="193">
        <f>F16</f>
        <v>865313.51994920056</v>
      </c>
      <c r="H14" s="56"/>
      <c r="I14" s="56"/>
      <c r="J14" s="56"/>
      <c r="K14" s="56"/>
    </row>
    <row r="15" spans="1:11" s="55" customFormat="1" ht="33.75" customHeight="1" x14ac:dyDescent="0.25">
      <c r="A15" s="59"/>
      <c r="B15" s="59"/>
      <c r="C15" s="50" t="s">
        <v>33</v>
      </c>
      <c r="D15" s="200"/>
      <c r="E15" s="192"/>
      <c r="F15" s="193"/>
      <c r="H15" s="56"/>
      <c r="I15" s="56"/>
      <c r="J15" s="56"/>
      <c r="K15" s="56"/>
    </row>
    <row r="16" spans="1:11" s="51" customFormat="1" ht="21" customHeight="1" x14ac:dyDescent="0.25">
      <c r="A16" s="54"/>
      <c r="B16" s="54"/>
      <c r="C16" s="53" t="s">
        <v>32</v>
      </c>
      <c r="D16" s="203">
        <v>0</v>
      </c>
      <c r="E16" s="198">
        <f>+'3'!I64+'3'!I77</f>
        <v>865313.51994920056</v>
      </c>
      <c r="F16" s="198">
        <f>+'3'!J64+'3'!J77</f>
        <v>865313.51994920056</v>
      </c>
      <c r="H16" s="52"/>
      <c r="I16" s="52"/>
      <c r="J16" s="52"/>
      <c r="K16" s="52"/>
    </row>
    <row r="17" spans="1:6" x14ac:dyDescent="0.25">
      <c r="A17" s="50"/>
      <c r="B17" s="50"/>
      <c r="C17" s="49"/>
      <c r="D17" s="48"/>
      <c r="E17" s="48"/>
      <c r="F17" s="47"/>
    </row>
  </sheetData>
  <mergeCells count="14">
    <mergeCell ref="F8:F9"/>
    <mergeCell ref="A1:F1"/>
    <mergeCell ref="A4:F4"/>
    <mergeCell ref="A5:F5"/>
    <mergeCell ref="E6:F6"/>
    <mergeCell ref="A7:B7"/>
    <mergeCell ref="C7:C9"/>
    <mergeCell ref="A2:F2"/>
    <mergeCell ref="A3:F3"/>
    <mergeCell ref="A8:A9"/>
    <mergeCell ref="B8:B9"/>
    <mergeCell ref="D7:F7"/>
    <mergeCell ref="D8:D9"/>
    <mergeCell ref="E8:E9"/>
  </mergeCells>
  <printOptions horizontalCentered="1"/>
  <pageMargins left="0.17" right="0.35433070866141703" top="0.69" bottom="0.39370078740157499" header="0.15748031496063" footer="0.15748031496063"/>
  <pageSetup paperSize="9" scale="90" firstPageNumber="1047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53" zoomScaleNormal="100" workbookViewId="0">
      <selection activeCell="H53" sqref="H53"/>
    </sheetView>
  </sheetViews>
  <sheetFormatPr defaultColWidth="9.140625" defaultRowHeight="13.5" x14ac:dyDescent="0.25"/>
  <cols>
    <col min="1" max="1" width="24" style="78" customWidth="1"/>
    <col min="2" max="2" width="57" style="78" customWidth="1"/>
    <col min="3" max="3" width="12.28515625" style="78" hidden="1" customWidth="1"/>
    <col min="4" max="4" width="17" style="78" hidden="1" customWidth="1"/>
    <col min="5" max="5" width="19.140625" style="78" customWidth="1"/>
    <col min="6" max="6" width="14.28515625" style="78" customWidth="1"/>
    <col min="7" max="7" width="9.140625" style="78"/>
    <col min="8" max="8" width="49.85546875" style="78" customWidth="1"/>
    <col min="9" max="16384" width="9.140625" style="78"/>
  </cols>
  <sheetData>
    <row r="1" spans="1:6" ht="23.25" customHeight="1" x14ac:dyDescent="0.25">
      <c r="F1" s="111" t="s">
        <v>85</v>
      </c>
    </row>
    <row r="2" spans="1:6" x14ac:dyDescent="0.25">
      <c r="B2" s="304" t="s">
        <v>46</v>
      </c>
      <c r="C2" s="304"/>
      <c r="D2" s="304"/>
      <c r="E2" s="304"/>
      <c r="F2" s="304"/>
    </row>
    <row r="3" spans="1:6" x14ac:dyDescent="0.25">
      <c r="B3" s="304" t="s">
        <v>45</v>
      </c>
      <c r="C3" s="304"/>
      <c r="D3" s="304"/>
      <c r="E3" s="304"/>
      <c r="F3" s="304"/>
    </row>
    <row r="4" spans="1:6" hidden="1" x14ac:dyDescent="0.25"/>
    <row r="6" spans="1:6" ht="57" customHeight="1" x14ac:dyDescent="0.25">
      <c r="A6" s="305" t="s">
        <v>555</v>
      </c>
      <c r="B6" s="305"/>
      <c r="C6" s="305"/>
      <c r="D6" s="305"/>
      <c r="E6" s="305"/>
      <c r="F6" s="305"/>
    </row>
    <row r="7" spans="1:6" ht="33.75" customHeight="1" x14ac:dyDescent="0.25">
      <c r="A7" s="305" t="s">
        <v>556</v>
      </c>
      <c r="B7" s="305"/>
      <c r="C7" s="305"/>
      <c r="D7" s="305"/>
      <c r="E7" s="305"/>
      <c r="F7" s="305"/>
    </row>
    <row r="8" spans="1:6" ht="19.5" customHeight="1" x14ac:dyDescent="0.25">
      <c r="A8" s="110" t="s">
        <v>83</v>
      </c>
      <c r="B8" s="110" t="s">
        <v>82</v>
      </c>
    </row>
    <row r="9" spans="1:6" ht="18" customHeight="1" x14ac:dyDescent="0.25">
      <c r="A9" s="109">
        <v>1139</v>
      </c>
      <c r="B9" s="108" t="s">
        <v>549</v>
      </c>
    </row>
    <row r="10" spans="1:6" x14ac:dyDescent="0.25">
      <c r="A10" s="106"/>
    </row>
    <row r="11" spans="1:6" ht="13.5" customHeight="1" x14ac:dyDescent="0.25">
      <c r="A11" s="107" t="s">
        <v>80</v>
      </c>
    </row>
    <row r="12" spans="1:6" ht="9.6" customHeight="1" thickBot="1" x14ac:dyDescent="0.3">
      <c r="A12" s="106"/>
    </row>
    <row r="13" spans="1:6" ht="51" customHeight="1" x14ac:dyDescent="0.25">
      <c r="A13" s="104" t="s">
        <v>75</v>
      </c>
      <c r="B13" s="103">
        <v>1139</v>
      </c>
      <c r="C13" s="306" t="s">
        <v>561</v>
      </c>
      <c r="D13" s="307"/>
      <c r="E13" s="307"/>
      <c r="F13" s="308"/>
    </row>
    <row r="14" spans="1:6" ht="27" x14ac:dyDescent="0.25">
      <c r="A14" s="96" t="s">
        <v>73</v>
      </c>
      <c r="B14" s="102" t="s">
        <v>79</v>
      </c>
      <c r="C14" s="101" t="s">
        <v>72</v>
      </c>
      <c r="D14" s="100" t="s">
        <v>71</v>
      </c>
      <c r="E14" s="100" t="s">
        <v>70</v>
      </c>
      <c r="F14" s="99" t="s">
        <v>69</v>
      </c>
    </row>
    <row r="15" spans="1:6" ht="27" x14ac:dyDescent="0.25">
      <c r="A15" s="96" t="s">
        <v>68</v>
      </c>
      <c r="B15" s="98" t="s">
        <v>547</v>
      </c>
      <c r="C15" s="93"/>
      <c r="D15" s="93"/>
      <c r="E15" s="93"/>
      <c r="F15" s="92"/>
    </row>
    <row r="16" spans="1:6" ht="60" customHeight="1" x14ac:dyDescent="0.25">
      <c r="A16" s="96" t="s">
        <v>66</v>
      </c>
      <c r="B16" s="97" t="s">
        <v>550</v>
      </c>
      <c r="C16" s="93"/>
      <c r="D16" s="93"/>
      <c r="E16" s="93"/>
      <c r="F16" s="92"/>
    </row>
    <row r="17" spans="1:6" ht="21.75" customHeight="1" x14ac:dyDescent="0.25">
      <c r="A17" s="96" t="s">
        <v>64</v>
      </c>
      <c r="B17" s="94" t="s">
        <v>76</v>
      </c>
      <c r="C17" s="93"/>
      <c r="D17" s="93"/>
      <c r="E17" s="93"/>
      <c r="F17" s="92"/>
    </row>
    <row r="18" spans="1:6" ht="40.5" x14ac:dyDescent="0.25">
      <c r="A18" s="95" t="s">
        <v>62</v>
      </c>
      <c r="B18" s="94" t="s">
        <v>553</v>
      </c>
      <c r="C18" s="93"/>
      <c r="D18" s="93"/>
      <c r="E18" s="93"/>
      <c r="F18" s="92"/>
    </row>
    <row r="19" spans="1:6" ht="16.899999999999999" customHeight="1" x14ac:dyDescent="0.25">
      <c r="A19" s="91" t="s">
        <v>60</v>
      </c>
      <c r="B19" s="90"/>
      <c r="C19" s="89"/>
      <c r="D19" s="89"/>
      <c r="E19" s="89"/>
      <c r="F19" s="88"/>
    </row>
    <row r="20" spans="1:6" ht="15" customHeight="1" x14ac:dyDescent="0.25">
      <c r="A20" s="87" t="s">
        <v>59</v>
      </c>
      <c r="B20" s="86"/>
      <c r="C20" s="85" t="s">
        <v>58</v>
      </c>
      <c r="D20" s="85" t="s">
        <v>58</v>
      </c>
      <c r="E20" s="85" t="s">
        <v>58</v>
      </c>
      <c r="F20" s="84" t="s">
        <v>58</v>
      </c>
    </row>
    <row r="21" spans="1:6" ht="17.25" customHeight="1" thickBot="1" x14ac:dyDescent="0.3">
      <c r="A21" s="83" t="s">
        <v>57</v>
      </c>
      <c r="B21" s="82"/>
      <c r="C21" s="82" t="s">
        <v>56</v>
      </c>
      <c r="D21" s="105">
        <f>'3'!H36</f>
        <v>0</v>
      </c>
      <c r="E21" s="182">
        <f>+'3'!I22</f>
        <v>2473608.6089691999</v>
      </c>
      <c r="F21" s="182">
        <f>+'3'!J22</f>
        <v>2473608.6089691999</v>
      </c>
    </row>
    <row r="22" spans="1:6" ht="14.25" thickBot="1" x14ac:dyDescent="0.3">
      <c r="A22" s="106"/>
    </row>
    <row r="23" spans="1:6" ht="47.25" customHeight="1" x14ac:dyDescent="0.25">
      <c r="A23" s="104" t="s">
        <v>75</v>
      </c>
      <c r="B23" s="103">
        <v>1139</v>
      </c>
      <c r="C23" s="306" t="s">
        <v>562</v>
      </c>
      <c r="D23" s="307"/>
      <c r="E23" s="307"/>
      <c r="F23" s="308"/>
    </row>
    <row r="24" spans="1:6" ht="27" x14ac:dyDescent="0.25">
      <c r="A24" s="96" t="s">
        <v>73</v>
      </c>
      <c r="B24" s="102" t="s">
        <v>79</v>
      </c>
      <c r="C24" s="101" t="s">
        <v>72</v>
      </c>
      <c r="D24" s="100" t="s">
        <v>71</v>
      </c>
      <c r="E24" s="100" t="s">
        <v>70</v>
      </c>
      <c r="F24" s="99" t="s">
        <v>69</v>
      </c>
    </row>
    <row r="25" spans="1:6" ht="27" x14ac:dyDescent="0.25">
      <c r="A25" s="96" t="s">
        <v>68</v>
      </c>
      <c r="B25" s="98" t="s">
        <v>547</v>
      </c>
      <c r="C25" s="93"/>
      <c r="D25" s="93"/>
      <c r="E25" s="93"/>
      <c r="F25" s="92"/>
    </row>
    <row r="26" spans="1:6" ht="59.25" customHeight="1" x14ac:dyDescent="0.25">
      <c r="A26" s="96" t="s">
        <v>66</v>
      </c>
      <c r="B26" s="97" t="s">
        <v>550</v>
      </c>
      <c r="C26" s="93"/>
      <c r="D26" s="93"/>
      <c r="E26" s="93"/>
      <c r="F26" s="92"/>
    </row>
    <row r="27" spans="1:6" ht="21.75" customHeight="1" x14ac:dyDescent="0.25">
      <c r="A27" s="96" t="s">
        <v>64</v>
      </c>
      <c r="B27" s="94" t="s">
        <v>76</v>
      </c>
      <c r="C27" s="93"/>
      <c r="D27" s="93"/>
      <c r="E27" s="93"/>
      <c r="F27" s="92"/>
    </row>
    <row r="28" spans="1:6" ht="40.5" x14ac:dyDescent="0.25">
      <c r="A28" s="95" t="s">
        <v>62</v>
      </c>
      <c r="B28" s="94" t="s">
        <v>553</v>
      </c>
      <c r="C28" s="93"/>
      <c r="D28" s="93"/>
      <c r="E28" s="93"/>
      <c r="F28" s="92"/>
    </row>
    <row r="29" spans="1:6" ht="16.899999999999999" customHeight="1" x14ac:dyDescent="0.25">
      <c r="A29" s="91" t="s">
        <v>60</v>
      </c>
      <c r="B29" s="90"/>
      <c r="C29" s="89"/>
      <c r="D29" s="89"/>
      <c r="E29" s="89"/>
      <c r="F29" s="88"/>
    </row>
    <row r="30" spans="1:6" ht="15" customHeight="1" x14ac:dyDescent="0.25">
      <c r="A30" s="87" t="s">
        <v>59</v>
      </c>
      <c r="B30" s="86"/>
      <c r="C30" s="85" t="s">
        <v>58</v>
      </c>
      <c r="D30" s="85" t="s">
        <v>58</v>
      </c>
      <c r="E30" s="85" t="s">
        <v>58</v>
      </c>
      <c r="F30" s="84" t="s">
        <v>58</v>
      </c>
    </row>
    <row r="31" spans="1:6" ht="17.25" customHeight="1" thickBot="1" x14ac:dyDescent="0.3">
      <c r="A31" s="83" t="s">
        <v>57</v>
      </c>
      <c r="B31" s="82"/>
      <c r="C31" s="82" t="s">
        <v>56</v>
      </c>
      <c r="D31" s="105">
        <f>'3'!H45</f>
        <v>0</v>
      </c>
      <c r="E31" s="182">
        <f>+'3'!I30</f>
        <v>-2473608.6089691999</v>
      </c>
      <c r="F31" s="182">
        <f>+'3'!J30</f>
        <v>-2473608.6089691999</v>
      </c>
    </row>
    <row r="32" spans="1:6" ht="17.25" customHeight="1" x14ac:dyDescent="0.25">
      <c r="A32" s="80"/>
      <c r="B32" s="80"/>
      <c r="C32" s="80"/>
      <c r="D32" s="79"/>
      <c r="E32" s="199"/>
      <c r="F32" s="199"/>
    </row>
    <row r="33" spans="1:6" ht="56.25" customHeight="1" x14ac:dyDescent="0.25">
      <c r="A33" s="305" t="s">
        <v>544</v>
      </c>
      <c r="B33" s="305"/>
      <c r="C33" s="305"/>
      <c r="D33" s="305"/>
      <c r="E33" s="305"/>
      <c r="F33" s="305"/>
    </row>
    <row r="34" spans="1:6" ht="17.25" x14ac:dyDescent="0.25">
      <c r="A34" s="305" t="s">
        <v>84</v>
      </c>
      <c r="B34" s="305"/>
      <c r="C34" s="305"/>
      <c r="D34" s="305"/>
      <c r="E34" s="305"/>
      <c r="F34" s="305"/>
    </row>
    <row r="36" spans="1:6" ht="19.5" customHeight="1" x14ac:dyDescent="0.25">
      <c r="A36" s="110" t="s">
        <v>83</v>
      </c>
      <c r="B36" s="110" t="s">
        <v>82</v>
      </c>
    </row>
    <row r="37" spans="1:6" ht="18" customHeight="1" x14ac:dyDescent="0.25">
      <c r="A37" s="109" t="s">
        <v>74</v>
      </c>
      <c r="B37" s="108" t="s">
        <v>81</v>
      </c>
    </row>
    <row r="38" spans="1:6" x14ac:dyDescent="0.25">
      <c r="A38" s="106"/>
    </row>
    <row r="39" spans="1:6" ht="13.5" customHeight="1" x14ac:dyDescent="0.25">
      <c r="A39" s="107" t="s">
        <v>80</v>
      </c>
    </row>
    <row r="40" spans="1:6" ht="9.6" customHeight="1" thickBot="1" x14ac:dyDescent="0.3">
      <c r="A40" s="106"/>
    </row>
    <row r="41" spans="1:6" ht="85.5" customHeight="1" x14ac:dyDescent="0.25">
      <c r="A41" s="104" t="s">
        <v>75</v>
      </c>
      <c r="B41" s="103" t="s">
        <v>74</v>
      </c>
      <c r="C41" s="306" t="s">
        <v>562</v>
      </c>
      <c r="D41" s="307"/>
      <c r="E41" s="307"/>
      <c r="F41" s="308"/>
    </row>
    <row r="42" spans="1:6" ht="27" x14ac:dyDescent="0.25">
      <c r="A42" s="96" t="s">
        <v>73</v>
      </c>
      <c r="B42" s="102" t="s">
        <v>79</v>
      </c>
      <c r="C42" s="101" t="s">
        <v>72</v>
      </c>
      <c r="D42" s="100" t="s">
        <v>71</v>
      </c>
      <c r="E42" s="100" t="s">
        <v>70</v>
      </c>
      <c r="F42" s="99" t="s">
        <v>69</v>
      </c>
    </row>
    <row r="43" spans="1:6" ht="27" x14ac:dyDescent="0.25">
      <c r="A43" s="96" t="s">
        <v>68</v>
      </c>
      <c r="B43" s="98" t="s">
        <v>78</v>
      </c>
      <c r="C43" s="93"/>
      <c r="D43" s="93"/>
      <c r="E43" s="93"/>
      <c r="F43" s="92"/>
    </row>
    <row r="44" spans="1:6" ht="21" customHeight="1" x14ac:dyDescent="0.25">
      <c r="A44" s="96" t="s">
        <v>66</v>
      </c>
      <c r="B44" s="97" t="s">
        <v>77</v>
      </c>
      <c r="C44" s="93"/>
      <c r="D44" s="93"/>
      <c r="E44" s="93"/>
      <c r="F44" s="92"/>
    </row>
    <row r="45" spans="1:6" ht="21.75" customHeight="1" x14ac:dyDescent="0.25">
      <c r="A45" s="96" t="s">
        <v>64</v>
      </c>
      <c r="B45" s="94" t="s">
        <v>76</v>
      </c>
      <c r="C45" s="93"/>
      <c r="D45" s="93"/>
      <c r="E45" s="93"/>
      <c r="F45" s="92"/>
    </row>
    <row r="46" spans="1:6" ht="40.5" x14ac:dyDescent="0.25">
      <c r="A46" s="95" t="s">
        <v>62</v>
      </c>
      <c r="B46" s="94" t="s">
        <v>61</v>
      </c>
      <c r="C46" s="93"/>
      <c r="D46" s="93"/>
      <c r="E46" s="93"/>
      <c r="F46" s="92"/>
    </row>
    <row r="47" spans="1:6" ht="16.899999999999999" customHeight="1" x14ac:dyDescent="0.25">
      <c r="A47" s="91" t="s">
        <v>60</v>
      </c>
      <c r="B47" s="90"/>
      <c r="C47" s="89"/>
      <c r="D47" s="89"/>
      <c r="E47" s="89"/>
      <c r="F47" s="88"/>
    </row>
    <row r="48" spans="1:6" ht="15" customHeight="1" x14ac:dyDescent="0.25">
      <c r="A48" s="87" t="s">
        <v>59</v>
      </c>
      <c r="B48" s="86"/>
      <c r="C48" s="85" t="s">
        <v>58</v>
      </c>
      <c r="D48" s="85" t="s">
        <v>58</v>
      </c>
      <c r="E48" s="85" t="s">
        <v>58</v>
      </c>
      <c r="F48" s="84" t="s">
        <v>58</v>
      </c>
    </row>
    <row r="49" spans="1:8" ht="17.25" customHeight="1" thickBot="1" x14ac:dyDescent="0.3">
      <c r="A49" s="83" t="s">
        <v>57</v>
      </c>
      <c r="B49" s="82"/>
      <c r="C49" s="82" t="s">
        <v>56</v>
      </c>
      <c r="D49" s="105">
        <f>'3'!H54</f>
        <v>0</v>
      </c>
      <c r="E49" s="182">
        <f>+'3'!I46</f>
        <v>-865313.51994919998</v>
      </c>
      <c r="F49" s="183">
        <f>+'3'!J46</f>
        <v>-865313.51994919998</v>
      </c>
    </row>
    <row r="50" spans="1:8" ht="14.25" thickBot="1" x14ac:dyDescent="0.3"/>
    <row r="51" spans="1:8" ht="46.5" customHeight="1" x14ac:dyDescent="0.25">
      <c r="A51" s="104" t="s">
        <v>75</v>
      </c>
      <c r="B51" s="103" t="s">
        <v>74</v>
      </c>
      <c r="C51" s="301" t="s">
        <v>562</v>
      </c>
      <c r="D51" s="302"/>
      <c r="E51" s="302"/>
      <c r="F51" s="303"/>
    </row>
    <row r="52" spans="1:8" ht="20.45" customHeight="1" x14ac:dyDescent="0.25">
      <c r="A52" s="96" t="s">
        <v>73</v>
      </c>
      <c r="B52" s="102">
        <v>31001</v>
      </c>
      <c r="C52" s="101" t="s">
        <v>72</v>
      </c>
      <c r="D52" s="100" t="s">
        <v>71</v>
      </c>
      <c r="E52" s="100" t="s">
        <v>70</v>
      </c>
      <c r="F52" s="99" t="s">
        <v>69</v>
      </c>
    </row>
    <row r="53" spans="1:8" ht="32.25" customHeight="1" x14ac:dyDescent="0.25">
      <c r="A53" s="96" t="s">
        <v>68</v>
      </c>
      <c r="B53" s="98" t="s">
        <v>67</v>
      </c>
      <c r="C53" s="93"/>
      <c r="D53" s="93"/>
      <c r="E53" s="93"/>
      <c r="F53" s="92"/>
      <c r="H53" s="205"/>
    </row>
    <row r="54" spans="1:8" ht="36" customHeight="1" x14ac:dyDescent="0.25">
      <c r="A54" s="96" t="s">
        <v>66</v>
      </c>
      <c r="B54" s="97" t="s">
        <v>65</v>
      </c>
      <c r="C54" s="93"/>
      <c r="D54" s="93"/>
      <c r="E54" s="93"/>
      <c r="F54" s="92"/>
    </row>
    <row r="55" spans="1:8" ht="37.5" customHeight="1" x14ac:dyDescent="0.25">
      <c r="A55" s="96" t="s">
        <v>64</v>
      </c>
      <c r="B55" s="94" t="s">
        <v>63</v>
      </c>
      <c r="C55" s="93"/>
      <c r="D55" s="93"/>
      <c r="E55" s="93"/>
      <c r="F55" s="92"/>
    </row>
    <row r="56" spans="1:8" ht="41.45" customHeight="1" x14ac:dyDescent="0.25">
      <c r="A56" s="95" t="s">
        <v>62</v>
      </c>
      <c r="B56" s="94" t="s">
        <v>61</v>
      </c>
      <c r="C56" s="93"/>
      <c r="D56" s="93"/>
      <c r="E56" s="93"/>
      <c r="F56" s="92"/>
    </row>
    <row r="57" spans="1:8" ht="16.149999999999999" customHeight="1" x14ac:dyDescent="0.25">
      <c r="A57" s="91" t="s">
        <v>60</v>
      </c>
      <c r="B57" s="90"/>
      <c r="C57" s="89"/>
      <c r="D57" s="89"/>
      <c r="E57" s="89"/>
      <c r="F57" s="88"/>
    </row>
    <row r="58" spans="1:8" ht="15" customHeight="1" x14ac:dyDescent="0.25">
      <c r="A58" s="87" t="s">
        <v>59</v>
      </c>
      <c r="B58" s="86"/>
      <c r="C58" s="85" t="s">
        <v>58</v>
      </c>
      <c r="D58" s="85" t="s">
        <v>58</v>
      </c>
      <c r="E58" s="85" t="s">
        <v>58</v>
      </c>
      <c r="F58" s="84" t="s">
        <v>58</v>
      </c>
    </row>
    <row r="59" spans="1:8" ht="17.25" customHeight="1" thickBot="1" x14ac:dyDescent="0.3">
      <c r="A59" s="83" t="s">
        <v>57</v>
      </c>
      <c r="B59" s="82"/>
      <c r="C59" s="82" t="s">
        <v>56</v>
      </c>
      <c r="D59" s="81">
        <f>+'3'!H64</f>
        <v>0</v>
      </c>
      <c r="E59" s="182">
        <f>+'3'!I64</f>
        <v>-1608295.0890199998</v>
      </c>
      <c r="F59" s="182">
        <f>+'3'!J64</f>
        <v>-1608295.0890199998</v>
      </c>
    </row>
    <row r="60" spans="1:8" ht="17.25" customHeight="1" thickBot="1" x14ac:dyDescent="0.3">
      <c r="A60" s="80"/>
      <c r="B60" s="80"/>
      <c r="C60" s="80"/>
      <c r="D60" s="79"/>
      <c r="E60" s="79"/>
      <c r="F60" s="79"/>
    </row>
    <row r="61" spans="1:8" ht="48.75" customHeight="1" x14ac:dyDescent="0.25">
      <c r="A61" s="104" t="s">
        <v>75</v>
      </c>
      <c r="B61" s="103" t="s">
        <v>74</v>
      </c>
      <c r="C61" s="301" t="s">
        <v>561</v>
      </c>
      <c r="D61" s="302"/>
      <c r="E61" s="302"/>
      <c r="F61" s="303"/>
    </row>
    <row r="62" spans="1:8" ht="20.45" customHeight="1" x14ac:dyDescent="0.25">
      <c r="A62" s="96" t="s">
        <v>73</v>
      </c>
      <c r="B62" s="102">
        <v>31001</v>
      </c>
      <c r="C62" s="101" t="s">
        <v>72</v>
      </c>
      <c r="D62" s="100" t="s">
        <v>71</v>
      </c>
      <c r="E62" s="100" t="s">
        <v>70</v>
      </c>
      <c r="F62" s="99" t="s">
        <v>69</v>
      </c>
    </row>
    <row r="63" spans="1:8" ht="20.45" customHeight="1" x14ac:dyDescent="0.25">
      <c r="A63" s="96" t="s">
        <v>68</v>
      </c>
      <c r="B63" s="98" t="s">
        <v>67</v>
      </c>
      <c r="C63" s="93"/>
      <c r="D63" s="93"/>
      <c r="E63" s="93"/>
      <c r="F63" s="92"/>
    </row>
    <row r="64" spans="1:8" ht="36" customHeight="1" x14ac:dyDescent="0.25">
      <c r="A64" s="96" t="s">
        <v>66</v>
      </c>
      <c r="B64" s="97" t="s">
        <v>65</v>
      </c>
      <c r="C64" s="93"/>
      <c r="D64" s="93"/>
      <c r="E64" s="93"/>
      <c r="F64" s="92"/>
    </row>
    <row r="65" spans="1:6" ht="45" customHeight="1" x14ac:dyDescent="0.25">
      <c r="A65" s="96" t="s">
        <v>64</v>
      </c>
      <c r="B65" s="94" t="s">
        <v>63</v>
      </c>
      <c r="C65" s="93"/>
      <c r="D65" s="93"/>
      <c r="E65" s="93"/>
      <c r="F65" s="92"/>
    </row>
    <row r="66" spans="1:6" ht="41.45" customHeight="1" x14ac:dyDescent="0.25">
      <c r="A66" s="95" t="s">
        <v>62</v>
      </c>
      <c r="B66" s="94" t="s">
        <v>61</v>
      </c>
      <c r="C66" s="93"/>
      <c r="D66" s="93"/>
      <c r="E66" s="93"/>
      <c r="F66" s="92"/>
    </row>
    <row r="67" spans="1:6" ht="16.149999999999999" customHeight="1" x14ac:dyDescent="0.25">
      <c r="A67" s="91" t="s">
        <v>60</v>
      </c>
      <c r="B67" s="90"/>
      <c r="C67" s="89"/>
      <c r="D67" s="89"/>
      <c r="E67" s="89"/>
      <c r="F67" s="88"/>
    </row>
    <row r="68" spans="1:6" ht="15" customHeight="1" x14ac:dyDescent="0.25">
      <c r="A68" s="87" t="s">
        <v>59</v>
      </c>
      <c r="B68" s="86"/>
      <c r="C68" s="85" t="s">
        <v>58</v>
      </c>
      <c r="D68" s="85" t="s">
        <v>58</v>
      </c>
      <c r="E68" s="85" t="s">
        <v>58</v>
      </c>
      <c r="F68" s="84" t="s">
        <v>58</v>
      </c>
    </row>
    <row r="69" spans="1:6" ht="17.25" customHeight="1" thickBot="1" x14ac:dyDescent="0.3">
      <c r="A69" s="83" t="s">
        <v>57</v>
      </c>
      <c r="B69" s="82"/>
      <c r="C69" s="82" t="s">
        <v>56</v>
      </c>
      <c r="D69" s="81">
        <f>+'3'!H74</f>
        <v>0</v>
      </c>
      <c r="E69" s="81">
        <f>+'3'!I77</f>
        <v>2473608.6089692004</v>
      </c>
      <c r="F69" s="81">
        <f>+'3'!J77</f>
        <v>2473608.6089692004</v>
      </c>
    </row>
    <row r="70" spans="1:6" ht="17.25" customHeight="1" x14ac:dyDescent="0.25">
      <c r="A70" s="80"/>
      <c r="B70" s="80"/>
      <c r="C70" s="80"/>
      <c r="D70" s="79"/>
      <c r="E70" s="79"/>
      <c r="F70" s="79"/>
    </row>
    <row r="71" spans="1:6" ht="17.25" customHeight="1" x14ac:dyDescent="0.25">
      <c r="A71" s="80"/>
      <c r="B71" s="80"/>
      <c r="C71" s="80"/>
      <c r="D71" s="79"/>
      <c r="E71" s="79"/>
      <c r="F71" s="79"/>
    </row>
  </sheetData>
  <mergeCells count="11">
    <mergeCell ref="C61:F61"/>
    <mergeCell ref="C51:F51"/>
    <mergeCell ref="B2:F2"/>
    <mergeCell ref="B3:F3"/>
    <mergeCell ref="A33:F33"/>
    <mergeCell ref="A34:F34"/>
    <mergeCell ref="C41:F41"/>
    <mergeCell ref="A6:F6"/>
    <mergeCell ref="A7:F7"/>
    <mergeCell ref="C13:F13"/>
    <mergeCell ref="C23:F23"/>
  </mergeCells>
  <pageMargins left="0.45" right="0.24" top="0.75" bottom="0.75" header="0.3" footer="0.3"/>
  <pageSetup paperSize="9" scale="8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0"/>
  <sheetViews>
    <sheetView showZeros="0" tabSelected="1" topLeftCell="B4" zoomScaleNormal="100" workbookViewId="0">
      <selection activeCell="N13" sqref="N13"/>
    </sheetView>
  </sheetViews>
  <sheetFormatPr defaultColWidth="9.140625" defaultRowHeight="16.5" outlineLevelCol="1" x14ac:dyDescent="0.25"/>
  <cols>
    <col min="1" max="1" width="11.42578125" style="4" hidden="1" customWidth="1"/>
    <col min="2" max="2" width="15.42578125" style="4" customWidth="1" outlineLevel="1"/>
    <col min="3" max="3" width="36.140625" style="4" customWidth="1" outlineLevel="1"/>
    <col min="4" max="4" width="8" style="8" bestFit="1" customWidth="1"/>
    <col min="5" max="5" width="11.140625" style="8" customWidth="1"/>
    <col min="6" max="6" width="17.28515625" style="28" customWidth="1"/>
    <col min="7" max="7" width="10.140625" style="4" customWidth="1"/>
    <col min="8" max="8" width="16.85546875" style="4" customWidth="1"/>
    <col min="9" max="9" width="11.85546875" style="4" hidden="1" customWidth="1"/>
    <col min="10" max="16384" width="9.140625" style="4"/>
  </cols>
  <sheetData>
    <row r="1" spans="1:9" ht="17.25" customHeight="1" x14ac:dyDescent="0.25">
      <c r="B1" s="6"/>
      <c r="C1" s="6"/>
      <c r="D1" s="6"/>
      <c r="E1" s="4"/>
      <c r="F1" s="25" t="s">
        <v>0</v>
      </c>
      <c r="G1" s="7"/>
      <c r="H1" s="7"/>
    </row>
    <row r="2" spans="1:9" ht="17.25" customHeight="1" x14ac:dyDescent="0.25">
      <c r="B2" s="6"/>
      <c r="C2" s="6"/>
      <c r="D2" s="6"/>
      <c r="E2" s="4"/>
      <c r="F2" s="26" t="s">
        <v>29</v>
      </c>
      <c r="G2" s="7"/>
      <c r="H2" s="7"/>
    </row>
    <row r="3" spans="1:9" ht="15.6" customHeight="1" x14ac:dyDescent="0.25">
      <c r="B3" s="6"/>
      <c r="C3" s="6"/>
      <c r="D3" s="6"/>
      <c r="E3" s="4"/>
      <c r="F3" s="26" t="s">
        <v>1</v>
      </c>
      <c r="G3" s="7"/>
      <c r="H3" s="7"/>
    </row>
    <row r="4" spans="1:9" ht="17.25" x14ac:dyDescent="0.25">
      <c r="B4" s="6"/>
      <c r="C4" s="6"/>
      <c r="D4" s="6"/>
      <c r="E4" s="6"/>
      <c r="F4" s="27"/>
    </row>
    <row r="5" spans="1:9" ht="17.25" x14ac:dyDescent="0.25">
      <c r="B5" s="6"/>
      <c r="C5" s="6"/>
      <c r="D5" s="6"/>
      <c r="E5" s="6"/>
      <c r="F5" s="27"/>
    </row>
    <row r="6" spans="1:9" ht="61.5" customHeight="1" x14ac:dyDescent="0.25">
      <c r="B6" s="312" t="s">
        <v>30</v>
      </c>
      <c r="C6" s="312"/>
      <c r="D6" s="312"/>
      <c r="E6" s="312"/>
      <c r="F6" s="312"/>
      <c r="G6" s="312"/>
      <c r="H6" s="312"/>
    </row>
    <row r="7" spans="1:9" x14ac:dyDescent="0.25">
      <c r="H7" s="9"/>
    </row>
    <row r="8" spans="1:9" s="8" customFormat="1" ht="73.5" customHeight="1" x14ac:dyDescent="0.25">
      <c r="B8" s="19" t="s">
        <v>2</v>
      </c>
      <c r="C8" s="313" t="s">
        <v>3</v>
      </c>
      <c r="D8" s="315" t="s">
        <v>4</v>
      </c>
      <c r="E8" s="315" t="s">
        <v>5</v>
      </c>
      <c r="F8" s="317" t="s">
        <v>563</v>
      </c>
      <c r="G8" s="318"/>
      <c r="H8" s="319"/>
    </row>
    <row r="9" spans="1:9" s="8" customFormat="1" ht="59.25" customHeight="1" x14ac:dyDescent="0.25">
      <c r="B9" s="20"/>
      <c r="C9" s="314"/>
      <c r="D9" s="316"/>
      <c r="E9" s="316"/>
      <c r="F9" s="36" t="s">
        <v>6</v>
      </c>
      <c r="G9" s="36" t="s">
        <v>7</v>
      </c>
      <c r="H9" s="10" t="s">
        <v>8</v>
      </c>
    </row>
    <row r="10" spans="1:9" s="8" customFormat="1" ht="24.6" customHeight="1" x14ac:dyDescent="0.25">
      <c r="B10" s="11"/>
      <c r="C10" s="309" t="s">
        <v>9</v>
      </c>
      <c r="D10" s="310"/>
      <c r="E10" s="310"/>
      <c r="F10" s="310"/>
      <c r="G10" s="311"/>
      <c r="H10" s="35">
        <f>(H11)</f>
        <v>-1076329.9969492003</v>
      </c>
    </row>
    <row r="11" spans="1:9" s="16" customFormat="1" ht="15.6" customHeight="1" x14ac:dyDescent="0.25">
      <c r="A11" s="173"/>
      <c r="B11" s="11" t="s">
        <v>10</v>
      </c>
      <c r="C11" s="12" t="s">
        <v>31</v>
      </c>
      <c r="D11" s="13" t="s">
        <v>11</v>
      </c>
      <c r="E11" s="14"/>
      <c r="F11" s="29"/>
      <c r="G11" s="15"/>
      <c r="H11" s="35">
        <f>+H12+H186</f>
        <v>-1076329.9969492003</v>
      </c>
    </row>
    <row r="12" spans="1:9" s="8" customFormat="1" ht="16.5" customHeight="1" x14ac:dyDescent="0.25">
      <c r="B12" s="17" t="s">
        <v>12</v>
      </c>
      <c r="C12" s="309" t="s">
        <v>13</v>
      </c>
      <c r="D12" s="310"/>
      <c r="E12" s="310"/>
      <c r="F12" s="310"/>
      <c r="G12" s="311"/>
      <c r="H12" s="35">
        <f>SUM(H13:H185)</f>
        <v>-864193.51994920021</v>
      </c>
    </row>
    <row r="13" spans="1:9" s="5" customFormat="1" ht="81.599999999999994" customHeight="1" x14ac:dyDescent="0.25">
      <c r="A13" s="8">
        <v>423911</v>
      </c>
      <c r="B13" s="207" t="s">
        <v>154</v>
      </c>
      <c r="C13" s="39" t="s">
        <v>155</v>
      </c>
      <c r="D13" s="1" t="s">
        <v>18</v>
      </c>
      <c r="E13" s="2" t="s">
        <v>20</v>
      </c>
      <c r="F13" s="34"/>
      <c r="G13" s="34"/>
      <c r="H13" s="34">
        <v>-10.000320000001011</v>
      </c>
      <c r="I13" s="5">
        <v>426123</v>
      </c>
    </row>
    <row r="14" spans="1:9" s="5" customFormat="1" ht="36" customHeight="1" x14ac:dyDescent="0.25">
      <c r="A14" s="8">
        <v>425291</v>
      </c>
      <c r="B14" s="207" t="s">
        <v>156</v>
      </c>
      <c r="C14" s="39" t="s">
        <v>157</v>
      </c>
      <c r="D14" s="1" t="s">
        <v>18</v>
      </c>
      <c r="E14" s="2" t="s">
        <v>22</v>
      </c>
      <c r="F14" s="204">
        <v>-30000000</v>
      </c>
      <c r="G14" s="34">
        <v>-1</v>
      </c>
      <c r="H14" s="34">
        <v>-30000</v>
      </c>
      <c r="I14" s="5">
        <v>426123</v>
      </c>
    </row>
    <row r="15" spans="1:9" s="5" customFormat="1" ht="19.149999999999999" customHeight="1" x14ac:dyDescent="0.25">
      <c r="A15" s="8">
        <v>426131</v>
      </c>
      <c r="B15" s="207" t="s">
        <v>158</v>
      </c>
      <c r="C15" s="39" t="s">
        <v>159</v>
      </c>
      <c r="D15" s="1" t="s">
        <v>18</v>
      </c>
      <c r="E15" s="2" t="s">
        <v>20</v>
      </c>
      <c r="F15" s="34"/>
      <c r="G15" s="34"/>
      <c r="H15" s="34">
        <v>-21.600000000000023</v>
      </c>
      <c r="I15" s="5">
        <v>426123</v>
      </c>
    </row>
    <row r="16" spans="1:9" s="5" customFormat="1" ht="19.149999999999999" customHeight="1" x14ac:dyDescent="0.25">
      <c r="A16" s="8">
        <v>426131</v>
      </c>
      <c r="B16" s="207" t="s">
        <v>160</v>
      </c>
      <c r="C16" s="39" t="s">
        <v>161</v>
      </c>
      <c r="D16" s="1" t="s">
        <v>18</v>
      </c>
      <c r="E16" s="2" t="s">
        <v>20</v>
      </c>
      <c r="F16" s="34"/>
      <c r="G16" s="34"/>
      <c r="H16" s="34">
        <v>-20</v>
      </c>
      <c r="I16" s="5">
        <v>426123</v>
      </c>
    </row>
    <row r="17" spans="1:9" s="5" customFormat="1" ht="19.149999999999999" customHeight="1" x14ac:dyDescent="0.25">
      <c r="A17" s="8">
        <v>426131</v>
      </c>
      <c r="B17" s="207" t="s">
        <v>162</v>
      </c>
      <c r="C17" s="39" t="s">
        <v>161</v>
      </c>
      <c r="D17" s="1" t="s">
        <v>18</v>
      </c>
      <c r="E17" s="2" t="s">
        <v>20</v>
      </c>
      <c r="F17" s="34"/>
      <c r="G17" s="34"/>
      <c r="H17" s="34">
        <v>-436</v>
      </c>
      <c r="I17" s="5">
        <v>426123</v>
      </c>
    </row>
    <row r="18" spans="1:9" s="5" customFormat="1" ht="19.149999999999999" customHeight="1" x14ac:dyDescent="0.25">
      <c r="A18" s="8">
        <v>426123</v>
      </c>
      <c r="B18" s="207" t="s">
        <v>163</v>
      </c>
      <c r="C18" s="39" t="s">
        <v>164</v>
      </c>
      <c r="D18" s="1" t="s">
        <v>18</v>
      </c>
      <c r="E18" s="2" t="s">
        <v>19</v>
      </c>
      <c r="F18" s="34"/>
      <c r="G18" s="34"/>
      <c r="H18" s="34">
        <v>-2496</v>
      </c>
      <c r="I18" s="5">
        <v>426123</v>
      </c>
    </row>
    <row r="19" spans="1:9" s="5" customFormat="1" ht="19.149999999999999" customHeight="1" x14ac:dyDescent="0.25">
      <c r="A19" s="8">
        <v>426123</v>
      </c>
      <c r="B19" s="207" t="s">
        <v>165</v>
      </c>
      <c r="C19" s="39" t="s">
        <v>166</v>
      </c>
      <c r="D19" s="1" t="s">
        <v>21</v>
      </c>
      <c r="E19" s="2" t="s">
        <v>183</v>
      </c>
      <c r="F19" s="34"/>
      <c r="G19" s="34"/>
      <c r="H19" s="34">
        <v>-42448</v>
      </c>
      <c r="I19" s="5">
        <v>426123</v>
      </c>
    </row>
    <row r="20" spans="1:9" s="5" customFormat="1" ht="19.149999999999999" customHeight="1" x14ac:dyDescent="0.25">
      <c r="A20" s="8">
        <v>426123</v>
      </c>
      <c r="B20" s="207" t="s">
        <v>167</v>
      </c>
      <c r="C20" s="39" t="s">
        <v>168</v>
      </c>
      <c r="D20" s="1" t="s">
        <v>18</v>
      </c>
      <c r="E20" s="2" t="s">
        <v>20</v>
      </c>
      <c r="F20" s="34"/>
      <c r="G20" s="34"/>
      <c r="H20" s="34">
        <v>-6804</v>
      </c>
      <c r="I20" s="5">
        <v>426911</v>
      </c>
    </row>
    <row r="21" spans="1:9" s="5" customFormat="1" ht="19.149999999999999" customHeight="1" x14ac:dyDescent="0.25">
      <c r="A21" s="8">
        <v>426123</v>
      </c>
      <c r="B21" s="207" t="s">
        <v>169</v>
      </c>
      <c r="C21" s="39" t="s">
        <v>168</v>
      </c>
      <c r="D21" s="1" t="s">
        <v>14</v>
      </c>
      <c r="E21" s="2" t="s">
        <v>20</v>
      </c>
      <c r="F21" s="34"/>
      <c r="G21" s="34"/>
      <c r="H21" s="34">
        <v>-2900</v>
      </c>
      <c r="I21" s="5">
        <v>423611</v>
      </c>
    </row>
    <row r="22" spans="1:9" s="5" customFormat="1" ht="19.149999999999999" customHeight="1" x14ac:dyDescent="0.25">
      <c r="A22" s="8">
        <v>426123</v>
      </c>
      <c r="B22" s="208" t="s">
        <v>170</v>
      </c>
      <c r="C22" s="40" t="s">
        <v>171</v>
      </c>
      <c r="D22" s="37" t="s">
        <v>18</v>
      </c>
      <c r="E22" s="41" t="s">
        <v>20</v>
      </c>
      <c r="F22" s="42"/>
      <c r="G22" s="42"/>
      <c r="H22" s="42">
        <v>-10200</v>
      </c>
      <c r="I22" s="5">
        <v>426123</v>
      </c>
    </row>
    <row r="23" spans="1:9" s="5" customFormat="1" ht="19.149999999999999" customHeight="1" x14ac:dyDescent="0.25">
      <c r="A23" s="8">
        <v>426123</v>
      </c>
      <c r="B23" s="208" t="s">
        <v>172</v>
      </c>
      <c r="C23" s="40" t="s">
        <v>173</v>
      </c>
      <c r="D23" s="37" t="s">
        <v>14</v>
      </c>
      <c r="E23" s="41" t="s">
        <v>184</v>
      </c>
      <c r="F23" s="42"/>
      <c r="G23" s="42"/>
      <c r="H23" s="42">
        <v>-9800</v>
      </c>
      <c r="I23" s="5">
        <v>426123</v>
      </c>
    </row>
    <row r="24" spans="1:9" s="5" customFormat="1" ht="19.149999999999999" customHeight="1" x14ac:dyDescent="0.25">
      <c r="A24" s="8">
        <v>426123</v>
      </c>
      <c r="B24" s="207" t="s">
        <v>174</v>
      </c>
      <c r="C24" s="39" t="s">
        <v>173</v>
      </c>
      <c r="D24" s="1" t="s">
        <v>14</v>
      </c>
      <c r="E24" s="2" t="s">
        <v>184</v>
      </c>
      <c r="F24" s="34"/>
      <c r="G24" s="34"/>
      <c r="H24" s="34">
        <v>-46612.5</v>
      </c>
      <c r="I24" s="5">
        <v>426911</v>
      </c>
    </row>
    <row r="25" spans="1:9" s="5" customFormat="1" ht="19.149999999999999" customHeight="1" x14ac:dyDescent="0.25">
      <c r="A25" s="8">
        <v>426123</v>
      </c>
      <c r="B25" s="207" t="s">
        <v>175</v>
      </c>
      <c r="C25" s="38" t="s">
        <v>176</v>
      </c>
      <c r="D25" s="1" t="s">
        <v>18</v>
      </c>
      <c r="E25" s="2" t="s">
        <v>20</v>
      </c>
      <c r="F25" s="34"/>
      <c r="G25" s="34"/>
      <c r="H25" s="34">
        <v>-16036</v>
      </c>
      <c r="I25" s="5">
        <v>426911</v>
      </c>
    </row>
    <row r="26" spans="1:9" s="5" customFormat="1" ht="19.149999999999999" customHeight="1" x14ac:dyDescent="0.25">
      <c r="A26" s="8">
        <v>426123</v>
      </c>
      <c r="B26" s="207" t="s">
        <v>177</v>
      </c>
      <c r="C26" s="38" t="s">
        <v>176</v>
      </c>
      <c r="D26" s="1" t="s">
        <v>18</v>
      </c>
      <c r="E26" s="2" t="s">
        <v>20</v>
      </c>
      <c r="F26" s="34"/>
      <c r="G26" s="34"/>
      <c r="H26" s="34">
        <v>-9180</v>
      </c>
      <c r="I26" s="5">
        <v>426491</v>
      </c>
    </row>
    <row r="27" spans="1:9" s="5" customFormat="1" ht="19.149999999999999" customHeight="1" x14ac:dyDescent="0.25">
      <c r="A27" s="8">
        <v>426123</v>
      </c>
      <c r="B27" s="207" t="s">
        <v>178</v>
      </c>
      <c r="C27" s="38" t="s">
        <v>179</v>
      </c>
      <c r="D27" s="1" t="s">
        <v>18</v>
      </c>
      <c r="E27" s="2" t="s">
        <v>20</v>
      </c>
      <c r="F27" s="34"/>
      <c r="G27" s="34"/>
      <c r="H27" s="34">
        <v>-9532.5</v>
      </c>
      <c r="I27" s="5">
        <v>426491</v>
      </c>
    </row>
    <row r="28" spans="1:9" s="5" customFormat="1" ht="19.149999999999999" customHeight="1" x14ac:dyDescent="0.25">
      <c r="A28" s="8">
        <v>426123</v>
      </c>
      <c r="B28" s="207" t="s">
        <v>180</v>
      </c>
      <c r="C28" s="38" t="s">
        <v>181</v>
      </c>
      <c r="D28" s="1" t="s">
        <v>18</v>
      </c>
      <c r="E28" s="2" t="s">
        <v>20</v>
      </c>
      <c r="F28" s="34"/>
      <c r="G28" s="34"/>
      <c r="H28" s="34">
        <v>-900</v>
      </c>
      <c r="I28" s="5">
        <v>426491</v>
      </c>
    </row>
    <row r="29" spans="1:9" s="5" customFormat="1" ht="19.149999999999999" customHeight="1" x14ac:dyDescent="0.25">
      <c r="A29" s="8">
        <v>426123</v>
      </c>
      <c r="B29" s="207" t="s">
        <v>182</v>
      </c>
      <c r="C29" s="38" t="s">
        <v>181</v>
      </c>
      <c r="D29" s="1" t="s">
        <v>18</v>
      </c>
      <c r="E29" s="2" t="s">
        <v>20</v>
      </c>
      <c r="F29" s="34"/>
      <c r="G29" s="34"/>
      <c r="H29" s="34">
        <v>-120</v>
      </c>
      <c r="I29" s="5">
        <v>426411</v>
      </c>
    </row>
    <row r="30" spans="1:9" s="5" customFormat="1" ht="19.149999999999999" customHeight="1" x14ac:dyDescent="0.25">
      <c r="A30" s="8">
        <v>426111</v>
      </c>
      <c r="B30" s="207" t="s">
        <v>185</v>
      </c>
      <c r="C30" s="38" t="s">
        <v>539</v>
      </c>
      <c r="D30" s="37" t="s">
        <v>18</v>
      </c>
      <c r="E30" s="2" t="s">
        <v>20</v>
      </c>
      <c r="F30" s="34"/>
      <c r="G30" s="34"/>
      <c r="H30" s="34">
        <v>-7.1999999999999886</v>
      </c>
      <c r="I30" s="5">
        <v>426411</v>
      </c>
    </row>
    <row r="31" spans="1:9" s="5" customFormat="1" ht="32.450000000000003" customHeight="1" x14ac:dyDescent="0.25">
      <c r="A31" s="8">
        <v>426111</v>
      </c>
      <c r="B31" s="207" t="s">
        <v>187</v>
      </c>
      <c r="C31" s="38" t="s">
        <v>188</v>
      </c>
      <c r="D31" s="37" t="s">
        <v>18</v>
      </c>
      <c r="E31" s="2" t="s">
        <v>20</v>
      </c>
      <c r="F31" s="34"/>
      <c r="G31" s="34"/>
      <c r="H31" s="206">
        <v>-24.75</v>
      </c>
      <c r="I31" s="5">
        <v>426411</v>
      </c>
    </row>
    <row r="32" spans="1:9" s="5" customFormat="1" ht="32.450000000000003" customHeight="1" x14ac:dyDescent="0.25">
      <c r="A32" s="8">
        <v>426111</v>
      </c>
      <c r="B32" s="207" t="s">
        <v>189</v>
      </c>
      <c r="C32" s="38" t="s">
        <v>188</v>
      </c>
      <c r="D32" s="37" t="s">
        <v>18</v>
      </c>
      <c r="E32" s="2" t="s">
        <v>20</v>
      </c>
      <c r="F32" s="34"/>
      <c r="G32" s="34"/>
      <c r="H32" s="34">
        <v>-20.25</v>
      </c>
      <c r="I32" s="5">
        <v>426411</v>
      </c>
    </row>
    <row r="33" spans="1:9" s="5" customFormat="1" ht="32.450000000000003" customHeight="1" x14ac:dyDescent="0.25">
      <c r="A33" s="8">
        <v>426111</v>
      </c>
      <c r="B33" s="207" t="s">
        <v>190</v>
      </c>
      <c r="C33" s="38" t="s">
        <v>188</v>
      </c>
      <c r="D33" s="37" t="s">
        <v>18</v>
      </c>
      <c r="E33" s="2" t="s">
        <v>20</v>
      </c>
      <c r="F33" s="34"/>
      <c r="G33" s="34"/>
      <c r="H33" s="34">
        <v>-413</v>
      </c>
      <c r="I33" s="5">
        <v>426411</v>
      </c>
    </row>
    <row r="34" spans="1:9" s="5" customFormat="1" ht="19.149999999999999" customHeight="1" x14ac:dyDescent="0.25">
      <c r="A34" s="8">
        <v>426111</v>
      </c>
      <c r="B34" s="207" t="s">
        <v>191</v>
      </c>
      <c r="C34" s="38" t="s">
        <v>192</v>
      </c>
      <c r="D34" s="37" t="s">
        <v>18</v>
      </c>
      <c r="E34" s="2" t="s">
        <v>20</v>
      </c>
      <c r="F34" s="34"/>
      <c r="G34" s="34"/>
      <c r="H34" s="34">
        <v>-137.28</v>
      </c>
      <c r="I34" s="5">
        <v>426411</v>
      </c>
    </row>
    <row r="35" spans="1:9" s="5" customFormat="1" ht="19.149999999999999" customHeight="1" x14ac:dyDescent="0.25">
      <c r="A35" s="8">
        <v>426111</v>
      </c>
      <c r="B35" s="207" t="s">
        <v>193</v>
      </c>
      <c r="C35" s="38" t="s">
        <v>192</v>
      </c>
      <c r="D35" s="37" t="s">
        <v>18</v>
      </c>
      <c r="E35" s="2" t="s">
        <v>20</v>
      </c>
      <c r="F35" s="34"/>
      <c r="G35" s="34"/>
      <c r="H35" s="34">
        <v>-186.4</v>
      </c>
      <c r="I35" s="5">
        <v>426411</v>
      </c>
    </row>
    <row r="36" spans="1:9" s="5" customFormat="1" ht="19.149999999999999" customHeight="1" x14ac:dyDescent="0.25">
      <c r="A36" s="8">
        <v>426111</v>
      </c>
      <c r="B36" s="207" t="s">
        <v>194</v>
      </c>
      <c r="C36" s="38" t="s">
        <v>192</v>
      </c>
      <c r="D36" s="37" t="s">
        <v>18</v>
      </c>
      <c r="E36" s="2" t="s">
        <v>20</v>
      </c>
      <c r="F36" s="34"/>
      <c r="G36" s="34"/>
      <c r="H36" s="34">
        <v>-484</v>
      </c>
      <c r="I36" s="5">
        <v>426411</v>
      </c>
    </row>
    <row r="37" spans="1:9" s="5" customFormat="1" ht="19.149999999999999" customHeight="1" x14ac:dyDescent="0.25">
      <c r="A37" s="8">
        <v>426111</v>
      </c>
      <c r="B37" s="207" t="s">
        <v>195</v>
      </c>
      <c r="C37" s="38" t="s">
        <v>192</v>
      </c>
      <c r="D37" s="37" t="s">
        <v>18</v>
      </c>
      <c r="E37" s="2" t="s">
        <v>20</v>
      </c>
      <c r="F37" s="34"/>
      <c r="G37" s="34"/>
      <c r="H37" s="34">
        <v>-660</v>
      </c>
      <c r="I37" s="5">
        <v>426411</v>
      </c>
    </row>
    <row r="38" spans="1:9" s="5" customFormat="1" ht="19.149999999999999" customHeight="1" x14ac:dyDescent="0.25">
      <c r="A38" s="8">
        <v>426111</v>
      </c>
      <c r="B38" s="207" t="s">
        <v>196</v>
      </c>
      <c r="C38" s="38" t="s">
        <v>192</v>
      </c>
      <c r="D38" s="37" t="s">
        <v>18</v>
      </c>
      <c r="E38" s="2" t="s">
        <v>20</v>
      </c>
      <c r="F38" s="34"/>
      <c r="G38" s="34"/>
      <c r="H38" s="34">
        <v>-162</v>
      </c>
      <c r="I38" s="5">
        <v>426412</v>
      </c>
    </row>
    <row r="39" spans="1:9" s="5" customFormat="1" ht="19.149999999999999" customHeight="1" x14ac:dyDescent="0.25">
      <c r="A39" s="8">
        <v>426111</v>
      </c>
      <c r="B39" s="207" t="s">
        <v>197</v>
      </c>
      <c r="C39" s="38" t="s">
        <v>192</v>
      </c>
      <c r="D39" s="37" t="s">
        <v>18</v>
      </c>
      <c r="E39" s="2" t="s">
        <v>20</v>
      </c>
      <c r="F39" s="34"/>
      <c r="G39" s="34"/>
      <c r="H39" s="34">
        <v>-429</v>
      </c>
      <c r="I39" s="5">
        <v>426412</v>
      </c>
    </row>
    <row r="40" spans="1:9" s="5" customFormat="1" ht="19.149999999999999" customHeight="1" x14ac:dyDescent="0.25">
      <c r="A40" s="8">
        <v>426111</v>
      </c>
      <c r="B40" s="207" t="s">
        <v>198</v>
      </c>
      <c r="C40" s="38" t="s">
        <v>192</v>
      </c>
      <c r="D40" s="37" t="s">
        <v>18</v>
      </c>
      <c r="E40" s="2" t="s">
        <v>20</v>
      </c>
      <c r="F40" s="34"/>
      <c r="G40" s="34"/>
      <c r="H40" s="34">
        <v>-25.740000000000002</v>
      </c>
      <c r="I40" s="5">
        <v>426412</v>
      </c>
    </row>
    <row r="41" spans="1:9" s="5" customFormat="1" ht="19.149999999999999" customHeight="1" x14ac:dyDescent="0.25">
      <c r="A41" s="8">
        <v>426111</v>
      </c>
      <c r="B41" s="207" t="s">
        <v>199</v>
      </c>
      <c r="C41" s="38" t="s">
        <v>192</v>
      </c>
      <c r="D41" s="37" t="s">
        <v>18</v>
      </c>
      <c r="E41" s="2" t="s">
        <v>20</v>
      </c>
      <c r="F41" s="34"/>
      <c r="G41" s="34"/>
      <c r="H41" s="34">
        <v>-13.2</v>
      </c>
      <c r="I41" s="5">
        <v>426412</v>
      </c>
    </row>
    <row r="42" spans="1:9" s="5" customFormat="1" ht="19.149999999999999" customHeight="1" x14ac:dyDescent="0.25">
      <c r="A42" s="8">
        <v>426111</v>
      </c>
      <c r="B42" s="207" t="s">
        <v>200</v>
      </c>
      <c r="C42" s="38" t="s">
        <v>192</v>
      </c>
      <c r="D42" s="37" t="s">
        <v>18</v>
      </c>
      <c r="E42" s="2" t="s">
        <v>20</v>
      </c>
      <c r="F42" s="34"/>
      <c r="G42" s="34"/>
      <c r="H42" s="34">
        <v>-36.299999999999997</v>
      </c>
      <c r="I42" s="5">
        <v>426412</v>
      </c>
    </row>
    <row r="43" spans="1:9" s="5" customFormat="1" ht="19.149999999999999" customHeight="1" x14ac:dyDescent="0.25">
      <c r="A43" s="8">
        <v>426111</v>
      </c>
      <c r="B43" s="207" t="s">
        <v>201</v>
      </c>
      <c r="C43" s="38" t="s">
        <v>192</v>
      </c>
      <c r="D43" s="37" t="s">
        <v>18</v>
      </c>
      <c r="E43" s="2" t="s">
        <v>20</v>
      </c>
      <c r="F43" s="34"/>
      <c r="G43" s="34"/>
      <c r="H43" s="34">
        <v>-1982</v>
      </c>
      <c r="I43" s="5">
        <v>426412</v>
      </c>
    </row>
    <row r="44" spans="1:9" s="5" customFormat="1" ht="19.149999999999999" customHeight="1" x14ac:dyDescent="0.25">
      <c r="A44" s="8">
        <v>426111</v>
      </c>
      <c r="B44" s="207" t="s">
        <v>202</v>
      </c>
      <c r="C44" s="38" t="s">
        <v>192</v>
      </c>
      <c r="D44" s="37" t="s">
        <v>18</v>
      </c>
      <c r="E44" s="2" t="s">
        <v>20</v>
      </c>
      <c r="F44" s="34"/>
      <c r="G44" s="34"/>
      <c r="H44" s="34">
        <v>-305.39999999999998</v>
      </c>
      <c r="I44" s="5">
        <v>426413</v>
      </c>
    </row>
    <row r="45" spans="1:9" s="5" customFormat="1" ht="19.149999999999999" customHeight="1" x14ac:dyDescent="0.25">
      <c r="A45" s="8">
        <v>426111</v>
      </c>
      <c r="B45" s="207" t="s">
        <v>203</v>
      </c>
      <c r="C45" s="38" t="s">
        <v>192</v>
      </c>
      <c r="D45" s="37" t="s">
        <v>18</v>
      </c>
      <c r="E45" s="2" t="s">
        <v>20</v>
      </c>
      <c r="F45" s="34"/>
      <c r="G45" s="34"/>
      <c r="H45" s="34">
        <v>-28.5</v>
      </c>
      <c r="I45" s="5">
        <v>426413</v>
      </c>
    </row>
    <row r="46" spans="1:9" s="5" customFormat="1" ht="19.149999999999999" customHeight="1" x14ac:dyDescent="0.25">
      <c r="A46" s="8">
        <v>426111</v>
      </c>
      <c r="B46" s="207" t="s">
        <v>204</v>
      </c>
      <c r="C46" s="38" t="s">
        <v>192</v>
      </c>
      <c r="D46" s="1" t="s">
        <v>18</v>
      </c>
      <c r="E46" s="2" t="s">
        <v>20</v>
      </c>
      <c r="F46" s="34"/>
      <c r="G46" s="34"/>
      <c r="H46" s="34">
        <v>-802.5</v>
      </c>
      <c r="I46" s="5">
        <v>426413</v>
      </c>
    </row>
    <row r="47" spans="1:9" s="5" customFormat="1" ht="19.149999999999999" customHeight="1" x14ac:dyDescent="0.25">
      <c r="A47" s="8">
        <v>426111</v>
      </c>
      <c r="B47" s="207" t="s">
        <v>205</v>
      </c>
      <c r="C47" s="38" t="s">
        <v>192</v>
      </c>
      <c r="D47" s="1" t="s">
        <v>18</v>
      </c>
      <c r="E47" s="2" t="s">
        <v>20</v>
      </c>
      <c r="F47" s="34"/>
      <c r="G47" s="34"/>
      <c r="H47" s="34">
        <v>-58.8</v>
      </c>
      <c r="I47" s="5">
        <v>426413</v>
      </c>
    </row>
    <row r="48" spans="1:9" s="5" customFormat="1" ht="19.149999999999999" customHeight="1" x14ac:dyDescent="0.25">
      <c r="A48" s="8">
        <v>426111</v>
      </c>
      <c r="B48" s="207" t="s">
        <v>206</v>
      </c>
      <c r="C48" s="38" t="s">
        <v>192</v>
      </c>
      <c r="D48" s="1" t="s">
        <v>18</v>
      </c>
      <c r="E48" s="2" t="s">
        <v>20</v>
      </c>
      <c r="F48" s="34"/>
      <c r="G48" s="34"/>
      <c r="H48" s="34">
        <v>-1254.5999999999999</v>
      </c>
      <c r="I48" s="5">
        <v>426413</v>
      </c>
    </row>
    <row r="49" spans="1:9" s="5" customFormat="1" ht="19.149999999999999" customHeight="1" x14ac:dyDescent="0.25">
      <c r="A49" s="8">
        <v>426111</v>
      </c>
      <c r="B49" s="207" t="s">
        <v>207</v>
      </c>
      <c r="C49" s="38" t="s">
        <v>192</v>
      </c>
      <c r="D49" s="1" t="s">
        <v>18</v>
      </c>
      <c r="E49" s="2" t="s">
        <v>20</v>
      </c>
      <c r="F49" s="34"/>
      <c r="G49" s="34"/>
      <c r="H49" s="34">
        <v>-1005</v>
      </c>
      <c r="I49" s="5">
        <v>426413</v>
      </c>
    </row>
    <row r="50" spans="1:9" s="5" customFormat="1" ht="19.149999999999999" customHeight="1" x14ac:dyDescent="0.25">
      <c r="A50" s="8">
        <v>426111</v>
      </c>
      <c r="B50" s="207" t="s">
        <v>208</v>
      </c>
      <c r="C50" s="39" t="s">
        <v>192</v>
      </c>
      <c r="D50" s="1" t="s">
        <v>18</v>
      </c>
      <c r="E50" s="2" t="s">
        <v>20</v>
      </c>
      <c r="F50" s="34"/>
      <c r="G50" s="34"/>
      <c r="H50" s="34">
        <v>-863.6</v>
      </c>
      <c r="I50" s="5">
        <v>426413</v>
      </c>
    </row>
    <row r="51" spans="1:9" s="5" customFormat="1" ht="19.149999999999999" customHeight="1" x14ac:dyDescent="0.25">
      <c r="A51" s="8">
        <v>426111</v>
      </c>
      <c r="B51" s="207" t="s">
        <v>209</v>
      </c>
      <c r="C51" s="39" t="s">
        <v>192</v>
      </c>
      <c r="D51" s="1" t="s">
        <v>18</v>
      </c>
      <c r="E51" s="2" t="s">
        <v>20</v>
      </c>
      <c r="F51" s="34"/>
      <c r="G51" s="34"/>
      <c r="H51" s="34">
        <v>-626</v>
      </c>
      <c r="I51" s="5">
        <v>426413</v>
      </c>
    </row>
    <row r="52" spans="1:9" s="5" customFormat="1" ht="19.149999999999999" customHeight="1" x14ac:dyDescent="0.25">
      <c r="A52" s="8">
        <v>426111</v>
      </c>
      <c r="B52" s="207" t="s">
        <v>210</v>
      </c>
      <c r="C52" s="39" t="s">
        <v>192</v>
      </c>
      <c r="D52" s="1" t="s">
        <v>18</v>
      </c>
      <c r="E52" s="2" t="s">
        <v>20</v>
      </c>
      <c r="F52" s="34"/>
      <c r="G52" s="34"/>
      <c r="H52" s="34">
        <v>-1353.6000000000001</v>
      </c>
      <c r="I52" s="5">
        <v>426413</v>
      </c>
    </row>
    <row r="53" spans="1:9" s="5" customFormat="1" ht="19.149999999999999" customHeight="1" x14ac:dyDescent="0.25">
      <c r="A53" s="8">
        <v>426111</v>
      </c>
      <c r="B53" s="207" t="s">
        <v>211</v>
      </c>
      <c r="C53" s="39" t="s">
        <v>192</v>
      </c>
      <c r="D53" s="1" t="s">
        <v>18</v>
      </c>
      <c r="E53" s="2" t="s">
        <v>20</v>
      </c>
      <c r="F53" s="34"/>
      <c r="G53" s="34"/>
      <c r="H53" s="34">
        <v>-1332</v>
      </c>
      <c r="I53" s="5">
        <v>426413</v>
      </c>
    </row>
    <row r="54" spans="1:9" s="5" customFormat="1" ht="19.149999999999999" customHeight="1" x14ac:dyDescent="0.25">
      <c r="A54" s="8">
        <v>426111</v>
      </c>
      <c r="B54" s="207" t="s">
        <v>212</v>
      </c>
      <c r="C54" s="39" t="s">
        <v>192</v>
      </c>
      <c r="D54" s="1" t="s">
        <v>18</v>
      </c>
      <c r="E54" s="2" t="s">
        <v>20</v>
      </c>
      <c r="F54" s="34"/>
      <c r="G54" s="34"/>
      <c r="H54" s="34">
        <v>-200.76</v>
      </c>
      <c r="I54" s="5">
        <v>426413</v>
      </c>
    </row>
    <row r="55" spans="1:9" s="5" customFormat="1" ht="19.149999999999999" customHeight="1" x14ac:dyDescent="0.25">
      <c r="A55" s="8">
        <v>426111</v>
      </c>
      <c r="B55" s="207" t="s">
        <v>213</v>
      </c>
      <c r="C55" s="38" t="s">
        <v>192</v>
      </c>
      <c r="D55" s="1" t="s">
        <v>18</v>
      </c>
      <c r="E55" s="2" t="s">
        <v>20</v>
      </c>
      <c r="F55" s="34"/>
      <c r="G55" s="34"/>
      <c r="H55" s="34">
        <v>-883.2</v>
      </c>
      <c r="I55" s="5">
        <v>426413</v>
      </c>
    </row>
    <row r="56" spans="1:9" s="5" customFormat="1" ht="19.149999999999999" customHeight="1" x14ac:dyDescent="0.25">
      <c r="A56" s="8">
        <v>426111</v>
      </c>
      <c r="B56" s="207" t="s">
        <v>214</v>
      </c>
      <c r="C56" s="38" t="s">
        <v>192</v>
      </c>
      <c r="D56" s="1" t="s">
        <v>18</v>
      </c>
      <c r="E56" s="2" t="s">
        <v>20</v>
      </c>
      <c r="F56" s="34"/>
      <c r="G56" s="34"/>
      <c r="H56" s="34">
        <v>-1755</v>
      </c>
      <c r="I56" s="5">
        <v>426413</v>
      </c>
    </row>
    <row r="57" spans="1:9" s="5" customFormat="1" ht="19.149999999999999" customHeight="1" x14ac:dyDescent="0.25">
      <c r="A57" s="8">
        <v>426111</v>
      </c>
      <c r="B57" s="207" t="s">
        <v>215</v>
      </c>
      <c r="C57" s="38" t="s">
        <v>192</v>
      </c>
      <c r="D57" s="1" t="s">
        <v>18</v>
      </c>
      <c r="E57" s="2" t="s">
        <v>20</v>
      </c>
      <c r="F57" s="34"/>
      <c r="G57" s="34"/>
      <c r="H57" s="34">
        <v>-55.201999999999998</v>
      </c>
      <c r="I57" s="5">
        <v>426413</v>
      </c>
    </row>
    <row r="58" spans="1:9" s="5" customFormat="1" ht="19.149999999999999" customHeight="1" x14ac:dyDescent="0.25">
      <c r="A58" s="8">
        <v>426111</v>
      </c>
      <c r="B58" s="207" t="s">
        <v>216</v>
      </c>
      <c r="C58" s="39" t="s">
        <v>217</v>
      </c>
      <c r="D58" s="1" t="s">
        <v>18</v>
      </c>
      <c r="E58" s="2" t="s">
        <v>20</v>
      </c>
      <c r="F58" s="34"/>
      <c r="G58" s="34"/>
      <c r="H58" s="34">
        <v>-148.80000000000001</v>
      </c>
      <c r="I58" s="5">
        <v>426123</v>
      </c>
    </row>
    <row r="59" spans="1:9" s="5" customFormat="1" ht="19.149999999999999" customHeight="1" x14ac:dyDescent="0.25">
      <c r="A59" s="8">
        <v>426111</v>
      </c>
      <c r="B59" s="207" t="s">
        <v>218</v>
      </c>
      <c r="C59" s="39" t="s">
        <v>219</v>
      </c>
      <c r="D59" s="1" t="s">
        <v>18</v>
      </c>
      <c r="E59" s="2" t="s">
        <v>20</v>
      </c>
      <c r="F59" s="34"/>
      <c r="G59" s="34"/>
      <c r="H59" s="34">
        <v>-0.39999999999997726</v>
      </c>
      <c r="I59" s="5">
        <v>426123</v>
      </c>
    </row>
    <row r="60" spans="1:9" s="5" customFormat="1" ht="36" customHeight="1" x14ac:dyDescent="0.25">
      <c r="A60" s="8">
        <v>426111</v>
      </c>
      <c r="B60" s="207" t="s">
        <v>220</v>
      </c>
      <c r="C60" s="39" t="s">
        <v>188</v>
      </c>
      <c r="D60" s="1" t="s">
        <v>18</v>
      </c>
      <c r="E60" s="2" t="s">
        <v>20</v>
      </c>
      <c r="F60" s="34"/>
      <c r="G60" s="34"/>
      <c r="H60" s="34">
        <v>-7.2000000000000028</v>
      </c>
      <c r="I60" s="5">
        <v>426123</v>
      </c>
    </row>
    <row r="61" spans="1:9" s="5" customFormat="1" ht="36" customHeight="1" x14ac:dyDescent="0.25">
      <c r="A61" s="8">
        <v>426111</v>
      </c>
      <c r="B61" s="207" t="s">
        <v>221</v>
      </c>
      <c r="C61" s="39" t="s">
        <v>188</v>
      </c>
      <c r="D61" s="1" t="s">
        <v>18</v>
      </c>
      <c r="E61" s="2" t="s">
        <v>20</v>
      </c>
      <c r="F61" s="34"/>
      <c r="G61" s="34"/>
      <c r="H61" s="34">
        <v>-7.2000000000000028</v>
      </c>
      <c r="I61" s="5">
        <v>426123</v>
      </c>
    </row>
    <row r="62" spans="1:9" s="5" customFormat="1" ht="36" customHeight="1" x14ac:dyDescent="0.25">
      <c r="A62" s="8">
        <v>426111</v>
      </c>
      <c r="B62" s="207" t="s">
        <v>222</v>
      </c>
      <c r="C62" s="39" t="s">
        <v>188</v>
      </c>
      <c r="D62" s="1" t="s">
        <v>18</v>
      </c>
      <c r="E62" s="2" t="s">
        <v>20</v>
      </c>
      <c r="F62" s="34"/>
      <c r="G62" s="34"/>
      <c r="H62" s="34">
        <v>-7.2000000000000028</v>
      </c>
      <c r="I62" s="5">
        <v>426123</v>
      </c>
    </row>
    <row r="63" spans="1:9" s="5" customFormat="1" ht="53.45" customHeight="1" x14ac:dyDescent="0.25">
      <c r="A63" s="8">
        <v>426111</v>
      </c>
      <c r="B63" s="207" t="s">
        <v>223</v>
      </c>
      <c r="C63" s="39" t="s">
        <v>224</v>
      </c>
      <c r="D63" s="1" t="s">
        <v>18</v>
      </c>
      <c r="E63" s="2" t="s">
        <v>17</v>
      </c>
      <c r="F63" s="34"/>
      <c r="G63" s="34"/>
      <c r="H63" s="34">
        <v>-12</v>
      </c>
      <c r="I63" s="5">
        <v>426911</v>
      </c>
    </row>
    <row r="64" spans="1:9" s="5" customFormat="1" ht="50.45" customHeight="1" x14ac:dyDescent="0.25">
      <c r="A64" s="8">
        <v>426111</v>
      </c>
      <c r="B64" s="207" t="s">
        <v>225</v>
      </c>
      <c r="C64" s="39" t="s">
        <v>224</v>
      </c>
      <c r="D64" s="1" t="s">
        <v>18</v>
      </c>
      <c r="E64" s="2" t="s">
        <v>17</v>
      </c>
      <c r="F64" s="34"/>
      <c r="G64" s="34"/>
      <c r="H64" s="34">
        <v>-32.507749999999987</v>
      </c>
      <c r="I64" s="5">
        <v>423611</v>
      </c>
    </row>
    <row r="65" spans="1:9" s="5" customFormat="1" ht="45" customHeight="1" x14ac:dyDescent="0.25">
      <c r="A65" s="8">
        <v>426111</v>
      </c>
      <c r="B65" s="208" t="s">
        <v>226</v>
      </c>
      <c r="C65" s="40" t="s">
        <v>224</v>
      </c>
      <c r="D65" s="37" t="s">
        <v>18</v>
      </c>
      <c r="E65" s="41" t="s">
        <v>17</v>
      </c>
      <c r="F65" s="42"/>
      <c r="G65" s="42"/>
      <c r="H65" s="42">
        <v>-19.507499999999993</v>
      </c>
      <c r="I65" s="5">
        <v>426123</v>
      </c>
    </row>
    <row r="66" spans="1:9" s="5" customFormat="1" ht="45.6" customHeight="1" x14ac:dyDescent="0.25">
      <c r="A66" s="8">
        <v>426111</v>
      </c>
      <c r="B66" s="208" t="s">
        <v>227</v>
      </c>
      <c r="C66" s="40" t="s">
        <v>224</v>
      </c>
      <c r="D66" s="37" t="s">
        <v>18</v>
      </c>
      <c r="E66" s="41" t="s">
        <v>17</v>
      </c>
      <c r="F66" s="42"/>
      <c r="G66" s="42"/>
      <c r="H66" s="42">
        <v>-88.824999999999989</v>
      </c>
      <c r="I66" s="5">
        <v>426123</v>
      </c>
    </row>
    <row r="67" spans="1:9" s="5" customFormat="1" ht="49.9" customHeight="1" x14ac:dyDescent="0.25">
      <c r="A67" s="8">
        <v>426111</v>
      </c>
      <c r="B67" s="207" t="s">
        <v>228</v>
      </c>
      <c r="C67" s="39" t="s">
        <v>224</v>
      </c>
      <c r="D67" s="1" t="s">
        <v>18</v>
      </c>
      <c r="E67" s="2" t="s">
        <v>17</v>
      </c>
      <c r="F67" s="34"/>
      <c r="G67" s="34"/>
      <c r="H67" s="34">
        <v>-57.198000000000008</v>
      </c>
      <c r="I67" s="5">
        <v>426911</v>
      </c>
    </row>
    <row r="68" spans="1:9" s="5" customFormat="1" ht="49.9" customHeight="1" x14ac:dyDescent="0.25">
      <c r="A68" s="8">
        <v>426111</v>
      </c>
      <c r="B68" s="207" t="s">
        <v>229</v>
      </c>
      <c r="C68" s="38" t="s">
        <v>224</v>
      </c>
      <c r="D68" s="1" t="s">
        <v>18</v>
      </c>
      <c r="E68" s="2" t="s">
        <v>17</v>
      </c>
      <c r="F68" s="34"/>
      <c r="G68" s="34"/>
      <c r="H68" s="34">
        <v>-153.54</v>
      </c>
      <c r="I68" s="5">
        <v>426911</v>
      </c>
    </row>
    <row r="69" spans="1:9" s="5" customFormat="1" ht="49.9" customHeight="1" x14ac:dyDescent="0.25">
      <c r="A69" s="8">
        <v>426111</v>
      </c>
      <c r="B69" s="207" t="s">
        <v>230</v>
      </c>
      <c r="C69" s="38" t="s">
        <v>224</v>
      </c>
      <c r="D69" s="1" t="s">
        <v>18</v>
      </c>
      <c r="E69" s="2" t="s">
        <v>17</v>
      </c>
      <c r="F69" s="34"/>
      <c r="G69" s="34"/>
      <c r="H69" s="34">
        <v>-85.3</v>
      </c>
      <c r="I69" s="5">
        <v>426491</v>
      </c>
    </row>
    <row r="70" spans="1:9" s="5" customFormat="1" ht="49.9" customHeight="1" x14ac:dyDescent="0.25">
      <c r="A70" s="8">
        <v>426111</v>
      </c>
      <c r="B70" s="207" t="s">
        <v>231</v>
      </c>
      <c r="C70" s="38" t="s">
        <v>224</v>
      </c>
      <c r="D70" s="1" t="s">
        <v>18</v>
      </c>
      <c r="E70" s="2" t="s">
        <v>17</v>
      </c>
      <c r="F70" s="34"/>
      <c r="G70" s="34"/>
      <c r="H70" s="34">
        <v>-12.795</v>
      </c>
      <c r="I70" s="5">
        <v>426491</v>
      </c>
    </row>
    <row r="71" spans="1:9" s="5" customFormat="1" ht="49.9" customHeight="1" x14ac:dyDescent="0.25">
      <c r="A71" s="8">
        <v>426111</v>
      </c>
      <c r="B71" s="207" t="s">
        <v>232</v>
      </c>
      <c r="C71" s="38" t="s">
        <v>224</v>
      </c>
      <c r="D71" s="1" t="s">
        <v>18</v>
      </c>
      <c r="E71" s="2" t="s">
        <v>17</v>
      </c>
      <c r="F71" s="34"/>
      <c r="G71" s="34"/>
      <c r="H71" s="34">
        <v>-86.009999999999991</v>
      </c>
      <c r="I71" s="5">
        <v>426491</v>
      </c>
    </row>
    <row r="72" spans="1:9" s="5" customFormat="1" ht="49.9" customHeight="1" x14ac:dyDescent="0.25">
      <c r="A72" s="8">
        <v>426111</v>
      </c>
      <c r="B72" s="207" t="s">
        <v>233</v>
      </c>
      <c r="C72" s="38" t="s">
        <v>224</v>
      </c>
      <c r="D72" s="1" t="s">
        <v>18</v>
      </c>
      <c r="E72" s="2" t="s">
        <v>17</v>
      </c>
      <c r="F72" s="34"/>
      <c r="G72" s="34"/>
      <c r="H72" s="34">
        <v>-30.103500000000004</v>
      </c>
      <c r="I72" s="5">
        <v>426411</v>
      </c>
    </row>
    <row r="73" spans="1:9" s="5" customFormat="1" ht="49.9" customHeight="1" x14ac:dyDescent="0.25">
      <c r="A73" s="8">
        <v>426111</v>
      </c>
      <c r="B73" s="207" t="s">
        <v>234</v>
      </c>
      <c r="C73" s="38" t="s">
        <v>224</v>
      </c>
      <c r="D73" s="37" t="s">
        <v>18</v>
      </c>
      <c r="E73" s="2" t="s">
        <v>17</v>
      </c>
      <c r="F73" s="34"/>
      <c r="G73" s="34"/>
      <c r="H73" s="34">
        <v>-6.24</v>
      </c>
      <c r="I73" s="5">
        <v>426411</v>
      </c>
    </row>
    <row r="74" spans="1:9" s="5" customFormat="1" ht="49.9" customHeight="1" x14ac:dyDescent="0.25">
      <c r="A74" s="8">
        <v>426111</v>
      </c>
      <c r="B74" s="207" t="s">
        <v>235</v>
      </c>
      <c r="C74" s="38" t="s">
        <v>224</v>
      </c>
      <c r="D74" s="37" t="s">
        <v>18</v>
      </c>
      <c r="E74" s="2" t="s">
        <v>17</v>
      </c>
      <c r="F74" s="34"/>
      <c r="G74" s="34"/>
      <c r="H74" s="34">
        <v>-72</v>
      </c>
      <c r="I74" s="5">
        <v>426411</v>
      </c>
    </row>
    <row r="75" spans="1:9" s="5" customFormat="1" ht="49.9" customHeight="1" x14ac:dyDescent="0.25">
      <c r="A75" s="8">
        <v>426111</v>
      </c>
      <c r="B75" s="207" t="s">
        <v>236</v>
      </c>
      <c r="C75" s="38" t="s">
        <v>224</v>
      </c>
      <c r="D75" s="37" t="s">
        <v>18</v>
      </c>
      <c r="E75" s="2" t="s">
        <v>17</v>
      </c>
      <c r="F75" s="34"/>
      <c r="G75" s="34"/>
      <c r="H75" s="34">
        <v>-1.3140000000000001</v>
      </c>
      <c r="I75" s="5">
        <v>426411</v>
      </c>
    </row>
    <row r="76" spans="1:9" s="5" customFormat="1" ht="49.9" customHeight="1" x14ac:dyDescent="0.25">
      <c r="A76" s="8">
        <v>426111</v>
      </c>
      <c r="B76" s="207" t="s">
        <v>237</v>
      </c>
      <c r="C76" s="38" t="s">
        <v>224</v>
      </c>
      <c r="D76" s="37" t="s">
        <v>18</v>
      </c>
      <c r="E76" s="2" t="s">
        <v>17</v>
      </c>
      <c r="F76" s="34"/>
      <c r="G76" s="34"/>
      <c r="H76" s="34">
        <v>-168.01259999999991</v>
      </c>
      <c r="I76" s="5">
        <v>426411</v>
      </c>
    </row>
    <row r="77" spans="1:9" s="5" customFormat="1" ht="49.9" customHeight="1" x14ac:dyDescent="0.25">
      <c r="A77" s="8">
        <v>426111</v>
      </c>
      <c r="B77" s="207" t="s">
        <v>238</v>
      </c>
      <c r="C77" s="38" t="s">
        <v>224</v>
      </c>
      <c r="D77" s="37" t="s">
        <v>18</v>
      </c>
      <c r="E77" s="2" t="s">
        <v>17</v>
      </c>
      <c r="F77" s="34"/>
      <c r="G77" s="34"/>
      <c r="H77" s="34">
        <v>-321.19989999999996</v>
      </c>
      <c r="I77" s="5">
        <v>426411</v>
      </c>
    </row>
    <row r="78" spans="1:9" s="5" customFormat="1" ht="20.45" customHeight="1" x14ac:dyDescent="0.25">
      <c r="A78" s="8">
        <v>426491</v>
      </c>
      <c r="B78" s="207" t="s">
        <v>239</v>
      </c>
      <c r="C78" s="38" t="s">
        <v>240</v>
      </c>
      <c r="D78" s="37" t="s">
        <v>18</v>
      </c>
      <c r="E78" s="2" t="s">
        <v>17</v>
      </c>
      <c r="F78" s="34"/>
      <c r="G78" s="34"/>
      <c r="H78" s="34">
        <v>-1440</v>
      </c>
      <c r="I78" s="5">
        <v>426411</v>
      </c>
    </row>
    <row r="79" spans="1:9" s="5" customFormat="1" ht="20.45" customHeight="1" x14ac:dyDescent="0.25">
      <c r="A79" s="8">
        <v>426491</v>
      </c>
      <c r="B79" s="207" t="s">
        <v>241</v>
      </c>
      <c r="C79" s="38" t="s">
        <v>242</v>
      </c>
      <c r="D79" s="37" t="s">
        <v>18</v>
      </c>
      <c r="E79" s="2" t="s">
        <v>17</v>
      </c>
      <c r="F79" s="34"/>
      <c r="G79" s="34"/>
      <c r="H79" s="34">
        <v>-175</v>
      </c>
      <c r="I79" s="5">
        <v>426411</v>
      </c>
    </row>
    <row r="80" spans="1:9" s="5" customFormat="1" ht="20.45" customHeight="1" x14ac:dyDescent="0.25">
      <c r="A80" s="8">
        <v>426491</v>
      </c>
      <c r="B80" s="207" t="s">
        <v>243</v>
      </c>
      <c r="C80" s="38" t="s">
        <v>244</v>
      </c>
      <c r="D80" s="37" t="s">
        <v>18</v>
      </c>
      <c r="E80" s="2" t="s">
        <v>17</v>
      </c>
      <c r="F80" s="34"/>
      <c r="G80" s="34"/>
      <c r="H80" s="34">
        <v>-990</v>
      </c>
      <c r="I80" s="5">
        <v>426411</v>
      </c>
    </row>
    <row r="81" spans="1:9" s="5" customFormat="1" ht="20.45" customHeight="1" x14ac:dyDescent="0.25">
      <c r="A81" s="8">
        <v>426491</v>
      </c>
      <c r="B81" s="207" t="s">
        <v>245</v>
      </c>
      <c r="C81" s="38" t="s">
        <v>246</v>
      </c>
      <c r="D81" s="37" t="s">
        <v>18</v>
      </c>
      <c r="E81" s="2" t="s">
        <v>17</v>
      </c>
      <c r="F81" s="34"/>
      <c r="G81" s="34"/>
      <c r="H81" s="34">
        <v>-175</v>
      </c>
      <c r="I81" s="5">
        <v>426412</v>
      </c>
    </row>
    <row r="82" spans="1:9" s="5" customFormat="1" ht="20.45" customHeight="1" x14ac:dyDescent="0.25">
      <c r="A82" s="8">
        <v>426491</v>
      </c>
      <c r="B82" s="207" t="s">
        <v>247</v>
      </c>
      <c r="C82" s="38" t="s">
        <v>248</v>
      </c>
      <c r="D82" s="37" t="s">
        <v>18</v>
      </c>
      <c r="E82" s="2" t="s">
        <v>17</v>
      </c>
      <c r="F82" s="34"/>
      <c r="G82" s="34"/>
      <c r="H82" s="34">
        <v>-725</v>
      </c>
      <c r="I82" s="5">
        <v>426412</v>
      </c>
    </row>
    <row r="83" spans="1:9" s="5" customFormat="1" ht="20.45" customHeight="1" x14ac:dyDescent="0.25">
      <c r="A83" s="8">
        <v>426491</v>
      </c>
      <c r="B83" s="207" t="s">
        <v>249</v>
      </c>
      <c r="C83" s="38" t="s">
        <v>250</v>
      </c>
      <c r="D83" s="37" t="s">
        <v>18</v>
      </c>
      <c r="E83" s="2" t="s">
        <v>17</v>
      </c>
      <c r="F83" s="34"/>
      <c r="G83" s="34"/>
      <c r="H83" s="34">
        <v>-175</v>
      </c>
      <c r="I83" s="5">
        <v>426412</v>
      </c>
    </row>
    <row r="84" spans="1:9" s="5" customFormat="1" ht="20.45" customHeight="1" x14ac:dyDescent="0.25">
      <c r="A84" s="8">
        <v>426491</v>
      </c>
      <c r="B84" s="207" t="s">
        <v>251</v>
      </c>
      <c r="C84" s="38" t="s">
        <v>252</v>
      </c>
      <c r="D84" s="37" t="s">
        <v>18</v>
      </c>
      <c r="E84" s="2" t="s">
        <v>17</v>
      </c>
      <c r="F84" s="34"/>
      <c r="G84" s="34"/>
      <c r="H84" s="34">
        <v>-1110</v>
      </c>
      <c r="I84" s="5">
        <v>426412</v>
      </c>
    </row>
    <row r="85" spans="1:9" s="5" customFormat="1" ht="20.45" customHeight="1" x14ac:dyDescent="0.25">
      <c r="A85" s="8">
        <v>426491</v>
      </c>
      <c r="B85" s="207" t="s">
        <v>253</v>
      </c>
      <c r="C85" s="38" t="s">
        <v>254</v>
      </c>
      <c r="D85" s="37" t="s">
        <v>18</v>
      </c>
      <c r="E85" s="2" t="s">
        <v>20</v>
      </c>
      <c r="F85" s="34"/>
      <c r="G85" s="34"/>
      <c r="H85" s="34">
        <v>-5776</v>
      </c>
      <c r="I85" s="5">
        <v>426412</v>
      </c>
    </row>
    <row r="86" spans="1:9" s="5" customFormat="1" ht="20.45" customHeight="1" x14ac:dyDescent="0.25">
      <c r="A86" s="8">
        <v>426411</v>
      </c>
      <c r="B86" s="207" t="s">
        <v>255</v>
      </c>
      <c r="C86" s="38" t="s">
        <v>25</v>
      </c>
      <c r="D86" s="37" t="s">
        <v>21</v>
      </c>
      <c r="E86" s="2" t="s">
        <v>28</v>
      </c>
      <c r="F86" s="34"/>
      <c r="G86" s="34"/>
      <c r="H86" s="34">
        <v>-2800</v>
      </c>
      <c r="I86" s="5">
        <v>426412</v>
      </c>
    </row>
    <row r="87" spans="1:9" s="5" customFormat="1" ht="20.25" customHeight="1" x14ac:dyDescent="0.25">
      <c r="A87" s="8">
        <v>426411</v>
      </c>
      <c r="B87" s="207" t="s">
        <v>256</v>
      </c>
      <c r="C87" s="38" t="s">
        <v>26</v>
      </c>
      <c r="D87" s="37" t="s">
        <v>21</v>
      </c>
      <c r="E87" s="2" t="s">
        <v>27</v>
      </c>
      <c r="F87" s="34"/>
      <c r="G87" s="34"/>
      <c r="H87" s="34">
        <v>-48600</v>
      </c>
      <c r="I87" s="5">
        <v>426413</v>
      </c>
    </row>
    <row r="88" spans="1:9" s="5" customFormat="1" ht="20.45" customHeight="1" x14ac:dyDescent="0.25">
      <c r="A88" s="8">
        <v>426411</v>
      </c>
      <c r="B88" s="207" t="s">
        <v>257</v>
      </c>
      <c r="C88" s="38" t="s">
        <v>26</v>
      </c>
      <c r="D88" s="37" t="s">
        <v>21</v>
      </c>
      <c r="E88" s="2" t="s">
        <v>28</v>
      </c>
      <c r="F88" s="34"/>
      <c r="G88" s="34"/>
      <c r="H88" s="34">
        <v>-32000</v>
      </c>
      <c r="I88" s="5">
        <v>426413</v>
      </c>
    </row>
    <row r="89" spans="1:9" s="5" customFormat="1" ht="20.25" customHeight="1" x14ac:dyDescent="0.25">
      <c r="A89" s="8">
        <v>426412</v>
      </c>
      <c r="B89" s="207" t="s">
        <v>258</v>
      </c>
      <c r="C89" s="38" t="s">
        <v>259</v>
      </c>
      <c r="D89" s="1" t="s">
        <v>21</v>
      </c>
      <c r="E89" s="2" t="s">
        <v>27</v>
      </c>
      <c r="F89" s="34"/>
      <c r="G89" s="34"/>
      <c r="H89" s="34">
        <v>-199600</v>
      </c>
      <c r="I89" s="5">
        <v>426413</v>
      </c>
    </row>
    <row r="90" spans="1:9" s="5" customFormat="1" ht="20.25" customHeight="1" x14ac:dyDescent="0.25">
      <c r="A90" s="8">
        <v>426412</v>
      </c>
      <c r="B90" s="207" t="s">
        <v>260</v>
      </c>
      <c r="C90" s="38" t="s">
        <v>259</v>
      </c>
      <c r="D90" s="1" t="s">
        <v>21</v>
      </c>
      <c r="E90" s="2" t="s">
        <v>28</v>
      </c>
      <c r="F90" s="34"/>
      <c r="G90" s="34"/>
      <c r="H90" s="34">
        <v>-3200</v>
      </c>
      <c r="I90" s="5">
        <v>426413</v>
      </c>
    </row>
    <row r="91" spans="1:9" s="5" customFormat="1" ht="49.15" customHeight="1" x14ac:dyDescent="0.25">
      <c r="A91" s="8">
        <v>426413</v>
      </c>
      <c r="B91" s="207" t="s">
        <v>261</v>
      </c>
      <c r="C91" s="38" t="s">
        <v>262</v>
      </c>
      <c r="D91" s="1" t="s">
        <v>18</v>
      </c>
      <c r="E91" s="2" t="s">
        <v>17</v>
      </c>
      <c r="F91" s="34"/>
      <c r="G91" s="34"/>
      <c r="H91" s="34">
        <v>-33.599999999999994</v>
      </c>
      <c r="I91" s="5">
        <v>426413</v>
      </c>
    </row>
    <row r="92" spans="1:9" s="5" customFormat="1" ht="49.15" customHeight="1" x14ac:dyDescent="0.25">
      <c r="A92" s="8">
        <v>426413</v>
      </c>
      <c r="B92" s="207" t="s">
        <v>263</v>
      </c>
      <c r="C92" s="38" t="s">
        <v>262</v>
      </c>
      <c r="D92" s="1" t="s">
        <v>18</v>
      </c>
      <c r="E92" s="2" t="s">
        <v>17</v>
      </c>
      <c r="F92" s="34"/>
      <c r="G92" s="34"/>
      <c r="H92" s="34">
        <v>-1.9379999999999988</v>
      </c>
      <c r="I92" s="5">
        <v>426413</v>
      </c>
    </row>
    <row r="93" spans="1:9" s="5" customFormat="1" ht="49.15" customHeight="1" x14ac:dyDescent="0.25">
      <c r="A93" s="8">
        <v>426413</v>
      </c>
      <c r="B93" s="207" t="s">
        <v>264</v>
      </c>
      <c r="C93" s="39" t="s">
        <v>262</v>
      </c>
      <c r="D93" s="1" t="s">
        <v>18</v>
      </c>
      <c r="E93" s="2" t="s">
        <v>17</v>
      </c>
      <c r="F93" s="34"/>
      <c r="G93" s="34"/>
      <c r="H93" s="34">
        <v>-35.099999999999966</v>
      </c>
      <c r="I93" s="5">
        <v>426413</v>
      </c>
    </row>
    <row r="94" spans="1:9" s="5" customFormat="1" ht="17.45" customHeight="1" x14ac:dyDescent="0.25">
      <c r="A94" s="8">
        <v>426413</v>
      </c>
      <c r="B94" s="207" t="s">
        <v>265</v>
      </c>
      <c r="C94" s="39" t="s">
        <v>266</v>
      </c>
      <c r="D94" s="1" t="s">
        <v>18</v>
      </c>
      <c r="E94" s="2" t="s">
        <v>17</v>
      </c>
      <c r="F94" s="34"/>
      <c r="G94" s="34"/>
      <c r="H94" s="34">
        <v>-2491.8000000000002</v>
      </c>
      <c r="I94" s="5">
        <v>426413</v>
      </c>
    </row>
    <row r="95" spans="1:9" s="5" customFormat="1" ht="17.45" customHeight="1" x14ac:dyDescent="0.25">
      <c r="A95" s="8">
        <v>426413</v>
      </c>
      <c r="B95" s="207" t="s">
        <v>267</v>
      </c>
      <c r="C95" s="39" t="s">
        <v>266</v>
      </c>
      <c r="D95" s="1" t="s">
        <v>18</v>
      </c>
      <c r="E95" s="2" t="s">
        <v>17</v>
      </c>
      <c r="F95" s="34"/>
      <c r="G95" s="34"/>
      <c r="H95" s="34">
        <v>-81.599999999999909</v>
      </c>
      <c r="I95" s="5">
        <v>426413</v>
      </c>
    </row>
    <row r="96" spans="1:9" s="5" customFormat="1" ht="17.45" customHeight="1" x14ac:dyDescent="0.25">
      <c r="A96" s="8">
        <v>426413</v>
      </c>
      <c r="B96" s="207" t="s">
        <v>268</v>
      </c>
      <c r="C96" s="39" t="s">
        <v>266</v>
      </c>
      <c r="D96" s="1" t="s">
        <v>18</v>
      </c>
      <c r="E96" s="2" t="s">
        <v>17</v>
      </c>
      <c r="F96" s="34"/>
      <c r="G96" s="34"/>
      <c r="H96" s="34">
        <v>-1320</v>
      </c>
      <c r="I96" s="5">
        <v>426413</v>
      </c>
    </row>
    <row r="97" spans="1:9" s="5" customFormat="1" ht="17.45" customHeight="1" x14ac:dyDescent="0.25">
      <c r="A97" s="8">
        <v>426413</v>
      </c>
      <c r="B97" s="207" t="s">
        <v>269</v>
      </c>
      <c r="C97" s="39" t="s">
        <v>266</v>
      </c>
      <c r="D97" s="1" t="s">
        <v>18</v>
      </c>
      <c r="E97" s="2" t="s">
        <v>17</v>
      </c>
      <c r="F97" s="34"/>
      <c r="G97" s="34"/>
      <c r="H97" s="34">
        <v>-522.4</v>
      </c>
      <c r="I97" s="5">
        <v>426413</v>
      </c>
    </row>
    <row r="98" spans="1:9" s="5" customFormat="1" ht="17.45" customHeight="1" x14ac:dyDescent="0.25">
      <c r="A98" s="8">
        <v>426491</v>
      </c>
      <c r="B98" s="207" t="s">
        <v>270</v>
      </c>
      <c r="C98" s="38" t="s">
        <v>24</v>
      </c>
      <c r="D98" s="1" t="s">
        <v>21</v>
      </c>
      <c r="E98" s="2" t="s">
        <v>27</v>
      </c>
      <c r="F98" s="34"/>
      <c r="G98" s="34"/>
      <c r="H98" s="34">
        <v>-204400</v>
      </c>
      <c r="I98" s="5">
        <v>426413</v>
      </c>
    </row>
    <row r="99" spans="1:9" s="5" customFormat="1" ht="17.45" customHeight="1" x14ac:dyDescent="0.25">
      <c r="A99" s="8">
        <v>426721</v>
      </c>
      <c r="B99" s="207" t="s">
        <v>271</v>
      </c>
      <c r="C99" s="38" t="s">
        <v>272</v>
      </c>
      <c r="D99" s="1" t="s">
        <v>14</v>
      </c>
      <c r="E99" s="2" t="s">
        <v>17</v>
      </c>
      <c r="F99" s="34"/>
      <c r="G99" s="34"/>
      <c r="H99" s="34">
        <v>-1048.5471999999991</v>
      </c>
      <c r="I99" s="5">
        <v>426413</v>
      </c>
    </row>
    <row r="100" spans="1:9" s="5" customFormat="1" ht="17.45" customHeight="1" x14ac:dyDescent="0.25">
      <c r="A100" s="8">
        <v>426721</v>
      </c>
      <c r="B100" s="207" t="s">
        <v>273</v>
      </c>
      <c r="C100" s="38" t="s">
        <v>274</v>
      </c>
      <c r="D100" s="1" t="s">
        <v>18</v>
      </c>
      <c r="E100" s="2" t="s">
        <v>17</v>
      </c>
      <c r="F100" s="34"/>
      <c r="G100" s="34"/>
      <c r="H100" s="34">
        <v>-268.1909999999998</v>
      </c>
      <c r="I100" s="5">
        <v>426413</v>
      </c>
    </row>
    <row r="101" spans="1:9" s="5" customFormat="1" ht="17.45" customHeight="1" x14ac:dyDescent="0.25">
      <c r="A101" s="8">
        <v>426721</v>
      </c>
      <c r="B101" s="207" t="s">
        <v>275</v>
      </c>
      <c r="C101" s="39" t="s">
        <v>276</v>
      </c>
      <c r="D101" s="1" t="s">
        <v>21</v>
      </c>
      <c r="E101" s="2" t="s">
        <v>17</v>
      </c>
      <c r="F101" s="34"/>
      <c r="G101" s="34"/>
      <c r="H101" s="34">
        <v>-140.56200000000172</v>
      </c>
      <c r="I101" s="5">
        <v>426123</v>
      </c>
    </row>
    <row r="102" spans="1:9" s="5" customFormat="1" ht="17.45" customHeight="1" x14ac:dyDescent="0.25">
      <c r="A102" s="8">
        <v>426721</v>
      </c>
      <c r="B102" s="207" t="s">
        <v>277</v>
      </c>
      <c r="C102" s="39" t="s">
        <v>278</v>
      </c>
      <c r="D102" s="1" t="s">
        <v>18</v>
      </c>
      <c r="E102" s="2" t="s">
        <v>20</v>
      </c>
      <c r="F102" s="34"/>
      <c r="G102" s="34"/>
      <c r="H102" s="34">
        <v>-448.06050000000141</v>
      </c>
      <c r="I102" s="5">
        <v>426123</v>
      </c>
    </row>
    <row r="103" spans="1:9" s="5" customFormat="1" ht="17.45" customHeight="1" x14ac:dyDescent="0.25">
      <c r="A103" s="8">
        <v>426721</v>
      </c>
      <c r="B103" s="207" t="s">
        <v>279</v>
      </c>
      <c r="C103" s="39" t="s">
        <v>278</v>
      </c>
      <c r="D103" s="1" t="s">
        <v>18</v>
      </c>
      <c r="E103" s="2" t="s">
        <v>20</v>
      </c>
      <c r="F103" s="34"/>
      <c r="G103" s="34"/>
      <c r="H103" s="34">
        <v>-448.06050000000141</v>
      </c>
      <c r="I103" s="5">
        <v>426123</v>
      </c>
    </row>
    <row r="104" spans="1:9" s="5" customFormat="1" ht="17.45" customHeight="1" x14ac:dyDescent="0.25">
      <c r="A104" s="8">
        <v>426721</v>
      </c>
      <c r="B104" s="207" t="s">
        <v>280</v>
      </c>
      <c r="C104" s="39" t="s">
        <v>278</v>
      </c>
      <c r="D104" s="1" t="s">
        <v>18</v>
      </c>
      <c r="E104" s="2" t="s">
        <v>20</v>
      </c>
      <c r="F104" s="34"/>
      <c r="G104" s="34"/>
      <c r="H104" s="34">
        <v>-537.67079999999987</v>
      </c>
      <c r="I104" s="5">
        <v>426123</v>
      </c>
    </row>
    <row r="105" spans="1:9" s="5" customFormat="1" ht="17.45" customHeight="1" x14ac:dyDescent="0.25">
      <c r="A105" s="8">
        <v>426721</v>
      </c>
      <c r="B105" s="207" t="s">
        <v>281</v>
      </c>
      <c r="C105" s="39" t="s">
        <v>278</v>
      </c>
      <c r="D105" s="1" t="s">
        <v>14</v>
      </c>
      <c r="E105" s="2" t="s">
        <v>20</v>
      </c>
      <c r="F105" s="34"/>
      <c r="G105" s="34"/>
      <c r="H105" s="34">
        <v>-126.59999999999854</v>
      </c>
      <c r="I105" s="5">
        <v>426123</v>
      </c>
    </row>
    <row r="106" spans="1:9" s="5" customFormat="1" ht="17.45" customHeight="1" x14ac:dyDescent="0.25">
      <c r="A106" s="8">
        <v>426721</v>
      </c>
      <c r="B106" s="207" t="s">
        <v>282</v>
      </c>
      <c r="C106" s="39" t="s">
        <v>278</v>
      </c>
      <c r="D106" s="1" t="s">
        <v>14</v>
      </c>
      <c r="E106" s="2" t="s">
        <v>20</v>
      </c>
      <c r="F106" s="34"/>
      <c r="G106" s="34"/>
      <c r="H106" s="34">
        <v>-126.59999999999854</v>
      </c>
      <c r="I106" s="5">
        <v>426911</v>
      </c>
    </row>
    <row r="107" spans="1:9" s="5" customFormat="1" ht="17.45" customHeight="1" x14ac:dyDescent="0.25">
      <c r="A107" s="8">
        <v>426721</v>
      </c>
      <c r="B107" s="207" t="s">
        <v>283</v>
      </c>
      <c r="C107" s="39" t="s">
        <v>278</v>
      </c>
      <c r="D107" s="1" t="s">
        <v>14</v>
      </c>
      <c r="E107" s="2" t="s">
        <v>20</v>
      </c>
      <c r="F107" s="34"/>
      <c r="G107" s="34"/>
      <c r="H107" s="34">
        <v>-126.59999999999854</v>
      </c>
      <c r="I107" s="5">
        <v>423611</v>
      </c>
    </row>
    <row r="108" spans="1:9" s="5" customFormat="1" ht="17.45" customHeight="1" x14ac:dyDescent="0.25">
      <c r="A108" s="8">
        <v>426721</v>
      </c>
      <c r="B108" s="208" t="s">
        <v>284</v>
      </c>
      <c r="C108" s="40" t="s">
        <v>278</v>
      </c>
      <c r="D108" s="37" t="s">
        <v>14</v>
      </c>
      <c r="E108" s="41" t="s">
        <v>20</v>
      </c>
      <c r="F108" s="42"/>
      <c r="G108" s="42"/>
      <c r="H108" s="42">
        <v>-126.59950000000026</v>
      </c>
      <c r="I108" s="5">
        <v>426123</v>
      </c>
    </row>
    <row r="109" spans="1:9" s="5" customFormat="1" ht="17.45" customHeight="1" x14ac:dyDescent="0.25">
      <c r="A109" s="8">
        <v>426721</v>
      </c>
      <c r="B109" s="208" t="s">
        <v>285</v>
      </c>
      <c r="C109" s="40" t="s">
        <v>286</v>
      </c>
      <c r="D109" s="37" t="s">
        <v>18</v>
      </c>
      <c r="E109" s="41" t="s">
        <v>17</v>
      </c>
      <c r="F109" s="42"/>
      <c r="G109" s="42"/>
      <c r="H109" s="42">
        <v>-2130.75</v>
      </c>
      <c r="I109" s="5">
        <v>426123</v>
      </c>
    </row>
    <row r="110" spans="1:9" s="5" customFormat="1" ht="17.45" customHeight="1" x14ac:dyDescent="0.25">
      <c r="A110" s="8">
        <v>426721</v>
      </c>
      <c r="B110" s="207" t="s">
        <v>287</v>
      </c>
      <c r="C110" s="39" t="s">
        <v>288</v>
      </c>
      <c r="D110" s="1" t="s">
        <v>18</v>
      </c>
      <c r="E110" s="2" t="s">
        <v>17</v>
      </c>
      <c r="F110" s="34"/>
      <c r="G110" s="34"/>
      <c r="H110" s="34">
        <v>-3.6190000000715372E-2</v>
      </c>
      <c r="I110" s="5">
        <v>426911</v>
      </c>
    </row>
    <row r="111" spans="1:9" s="5" customFormat="1" ht="17.45" customHeight="1" x14ac:dyDescent="0.25">
      <c r="A111" s="8">
        <v>426721</v>
      </c>
      <c r="B111" s="207" t="s">
        <v>289</v>
      </c>
      <c r="C111" s="38" t="s">
        <v>290</v>
      </c>
      <c r="D111" s="1" t="s">
        <v>18</v>
      </c>
      <c r="E111" s="2" t="s">
        <v>17</v>
      </c>
      <c r="F111" s="34"/>
      <c r="G111" s="34"/>
      <c r="H111" s="34">
        <v>-125.5200000000001</v>
      </c>
      <c r="I111" s="5">
        <v>426911</v>
      </c>
    </row>
    <row r="112" spans="1:9" s="5" customFormat="1" ht="17.45" customHeight="1" x14ac:dyDescent="0.25">
      <c r="A112" s="8">
        <v>426721</v>
      </c>
      <c r="B112" s="207" t="s">
        <v>291</v>
      </c>
      <c r="C112" s="38" t="s">
        <v>292</v>
      </c>
      <c r="D112" s="1" t="s">
        <v>18</v>
      </c>
      <c r="E112" s="2" t="s">
        <v>17</v>
      </c>
      <c r="F112" s="34"/>
      <c r="G112" s="34"/>
      <c r="H112" s="34">
        <v>-5.5360000000000014</v>
      </c>
      <c r="I112" s="5">
        <v>426491</v>
      </c>
    </row>
    <row r="113" spans="1:9" s="5" customFormat="1" ht="17.45" customHeight="1" x14ac:dyDescent="0.25">
      <c r="A113" s="8">
        <v>426721</v>
      </c>
      <c r="B113" s="207" t="s">
        <v>293</v>
      </c>
      <c r="C113" s="38" t="s">
        <v>294</v>
      </c>
      <c r="D113" s="1" t="s">
        <v>18</v>
      </c>
      <c r="E113" s="2" t="s">
        <v>17</v>
      </c>
      <c r="F113" s="34"/>
      <c r="G113" s="34"/>
      <c r="H113" s="34">
        <v>-32.97999999999999</v>
      </c>
      <c r="I113" s="5">
        <v>426491</v>
      </c>
    </row>
    <row r="114" spans="1:9" s="5" customFormat="1" ht="17.45" customHeight="1" x14ac:dyDescent="0.25">
      <c r="A114" s="8">
        <v>426721</v>
      </c>
      <c r="B114" s="207" t="s">
        <v>295</v>
      </c>
      <c r="C114" s="38" t="s">
        <v>294</v>
      </c>
      <c r="D114" s="1" t="s">
        <v>18</v>
      </c>
      <c r="E114" s="2" t="s">
        <v>17</v>
      </c>
      <c r="F114" s="34"/>
      <c r="G114" s="34"/>
      <c r="H114" s="34">
        <v>-45.78000000000003</v>
      </c>
      <c r="I114" s="5">
        <v>426491</v>
      </c>
    </row>
    <row r="115" spans="1:9" s="5" customFormat="1" ht="17.45" customHeight="1" x14ac:dyDescent="0.25">
      <c r="A115" s="8">
        <v>426721</v>
      </c>
      <c r="B115" s="207" t="s">
        <v>296</v>
      </c>
      <c r="C115" s="38" t="s">
        <v>297</v>
      </c>
      <c r="D115" s="1" t="s">
        <v>18</v>
      </c>
      <c r="E115" s="2" t="s">
        <v>17</v>
      </c>
      <c r="F115" s="34"/>
      <c r="G115" s="34"/>
      <c r="H115" s="34">
        <v>-673.8900000000001</v>
      </c>
      <c r="I115" s="5">
        <v>426411</v>
      </c>
    </row>
    <row r="116" spans="1:9" s="5" customFormat="1" ht="17.45" customHeight="1" x14ac:dyDescent="0.25">
      <c r="A116" s="8">
        <v>426721</v>
      </c>
      <c r="B116" s="207" t="s">
        <v>298</v>
      </c>
      <c r="C116" s="38" t="s">
        <v>299</v>
      </c>
      <c r="D116" s="37" t="s">
        <v>18</v>
      </c>
      <c r="E116" s="2" t="s">
        <v>17</v>
      </c>
      <c r="F116" s="34"/>
      <c r="G116" s="34"/>
      <c r="H116" s="34">
        <v>-673.8900000000001</v>
      </c>
      <c r="I116" s="5">
        <v>426411</v>
      </c>
    </row>
    <row r="117" spans="1:9" s="5" customFormat="1" ht="17.45" customHeight="1" x14ac:dyDescent="0.25">
      <c r="A117" s="8">
        <v>426721</v>
      </c>
      <c r="B117" s="207" t="s">
        <v>300</v>
      </c>
      <c r="C117" s="38" t="s">
        <v>301</v>
      </c>
      <c r="D117" s="37" t="s">
        <v>14</v>
      </c>
      <c r="E117" s="2" t="s">
        <v>17</v>
      </c>
      <c r="F117" s="34"/>
      <c r="G117" s="34"/>
      <c r="H117" s="34">
        <v>-2342.6000000000022</v>
      </c>
      <c r="I117" s="5">
        <v>426411</v>
      </c>
    </row>
    <row r="118" spans="1:9" s="5" customFormat="1" ht="17.45" customHeight="1" x14ac:dyDescent="0.25">
      <c r="A118" s="8">
        <v>426721</v>
      </c>
      <c r="B118" s="207" t="s">
        <v>302</v>
      </c>
      <c r="C118" s="38" t="s">
        <v>303</v>
      </c>
      <c r="D118" s="37" t="s">
        <v>18</v>
      </c>
      <c r="E118" s="2" t="s">
        <v>17</v>
      </c>
      <c r="F118" s="34"/>
      <c r="G118" s="34"/>
      <c r="H118" s="34">
        <v>-0.15554000000008728</v>
      </c>
      <c r="I118" s="5">
        <v>426411</v>
      </c>
    </row>
    <row r="119" spans="1:9" s="5" customFormat="1" ht="17.45" customHeight="1" x14ac:dyDescent="0.25">
      <c r="A119" s="8">
        <v>426721</v>
      </c>
      <c r="B119" s="207" t="s">
        <v>304</v>
      </c>
      <c r="C119" s="38" t="s">
        <v>305</v>
      </c>
      <c r="D119" s="37" t="s">
        <v>18</v>
      </c>
      <c r="E119" s="2" t="s">
        <v>17</v>
      </c>
      <c r="F119" s="34"/>
      <c r="G119" s="34"/>
      <c r="H119" s="34">
        <v>-13042.062540000006</v>
      </c>
      <c r="I119" s="5">
        <v>426411</v>
      </c>
    </row>
    <row r="120" spans="1:9" s="5" customFormat="1" ht="17.45" customHeight="1" x14ac:dyDescent="0.25">
      <c r="A120" s="8">
        <v>426721</v>
      </c>
      <c r="B120" s="207" t="s">
        <v>306</v>
      </c>
      <c r="C120" s="38" t="s">
        <v>307</v>
      </c>
      <c r="D120" s="37" t="s">
        <v>317</v>
      </c>
      <c r="E120" s="2" t="s">
        <v>17</v>
      </c>
      <c r="F120" s="34"/>
      <c r="G120" s="34"/>
      <c r="H120" s="34">
        <v>-208.95992000000842</v>
      </c>
      <c r="I120" s="5">
        <v>426411</v>
      </c>
    </row>
    <row r="121" spans="1:9" s="5" customFormat="1" ht="17.45" customHeight="1" x14ac:dyDescent="0.25">
      <c r="A121" s="8">
        <v>426721</v>
      </c>
      <c r="B121" s="207" t="s">
        <v>308</v>
      </c>
      <c r="C121" s="38" t="s">
        <v>309</v>
      </c>
      <c r="D121" s="37" t="s">
        <v>14</v>
      </c>
      <c r="E121" s="2" t="s">
        <v>17</v>
      </c>
      <c r="F121" s="34"/>
      <c r="G121" s="34"/>
      <c r="H121" s="34">
        <v>-250.40999999999985</v>
      </c>
      <c r="I121" s="5">
        <v>426411</v>
      </c>
    </row>
    <row r="122" spans="1:9" s="5" customFormat="1" ht="17.45" customHeight="1" x14ac:dyDescent="0.25">
      <c r="A122" s="8">
        <v>426721</v>
      </c>
      <c r="B122" s="207" t="s">
        <v>310</v>
      </c>
      <c r="C122" s="38" t="s">
        <v>309</v>
      </c>
      <c r="D122" s="37" t="s">
        <v>14</v>
      </c>
      <c r="E122" s="2" t="s">
        <v>17</v>
      </c>
      <c r="F122" s="34"/>
      <c r="G122" s="34"/>
      <c r="H122" s="34">
        <v>-250.40999999999985</v>
      </c>
      <c r="I122" s="5">
        <v>426411</v>
      </c>
    </row>
    <row r="123" spans="1:9" s="5" customFormat="1" ht="17.45" customHeight="1" x14ac:dyDescent="0.25">
      <c r="A123" s="8">
        <v>426721</v>
      </c>
      <c r="B123" s="207" t="s">
        <v>311</v>
      </c>
      <c r="C123" s="38" t="s">
        <v>309</v>
      </c>
      <c r="D123" s="37" t="s">
        <v>14</v>
      </c>
      <c r="E123" s="2" t="s">
        <v>17</v>
      </c>
      <c r="F123" s="34"/>
      <c r="G123" s="34"/>
      <c r="H123" s="34">
        <v>-250.40999999999985</v>
      </c>
      <c r="I123" s="5">
        <v>426411</v>
      </c>
    </row>
    <row r="124" spans="1:9" s="5" customFormat="1" ht="17.45" customHeight="1" x14ac:dyDescent="0.25">
      <c r="A124" s="8">
        <v>426721</v>
      </c>
      <c r="B124" s="207" t="s">
        <v>312</v>
      </c>
      <c r="C124" s="38" t="s">
        <v>309</v>
      </c>
      <c r="D124" s="37" t="s">
        <v>14</v>
      </c>
      <c r="E124" s="2" t="s">
        <v>17</v>
      </c>
      <c r="F124" s="34"/>
      <c r="G124" s="34"/>
      <c r="H124" s="34">
        <v>-250.40999999999985</v>
      </c>
      <c r="I124" s="5">
        <v>426412</v>
      </c>
    </row>
    <row r="125" spans="1:9" s="5" customFormat="1" ht="17.45" customHeight="1" x14ac:dyDescent="0.25">
      <c r="A125" s="8">
        <v>426721</v>
      </c>
      <c r="B125" s="207" t="s">
        <v>313</v>
      </c>
      <c r="C125" s="38" t="s">
        <v>309</v>
      </c>
      <c r="D125" s="37" t="s">
        <v>14</v>
      </c>
      <c r="E125" s="2" t="s">
        <v>17</v>
      </c>
      <c r="F125" s="34"/>
      <c r="G125" s="34"/>
      <c r="H125" s="34">
        <v>-250.40149999999994</v>
      </c>
      <c r="I125" s="5">
        <v>426412</v>
      </c>
    </row>
    <row r="126" spans="1:9" s="5" customFormat="1" ht="17.45" customHeight="1" x14ac:dyDescent="0.25">
      <c r="A126" s="8">
        <v>426721</v>
      </c>
      <c r="B126" s="207" t="s">
        <v>314</v>
      </c>
      <c r="C126" s="38" t="s">
        <v>309</v>
      </c>
      <c r="D126" s="37" t="s">
        <v>14</v>
      </c>
      <c r="E126" s="2" t="s">
        <v>17</v>
      </c>
      <c r="F126" s="34"/>
      <c r="G126" s="34"/>
      <c r="H126" s="34">
        <v>-250.40149999999994</v>
      </c>
      <c r="I126" s="5">
        <v>426412</v>
      </c>
    </row>
    <row r="127" spans="1:9" s="5" customFormat="1" ht="17.45" customHeight="1" x14ac:dyDescent="0.25">
      <c r="A127" s="8">
        <v>426721</v>
      </c>
      <c r="B127" s="207" t="s">
        <v>315</v>
      </c>
      <c r="C127" s="38" t="s">
        <v>316</v>
      </c>
      <c r="D127" s="37" t="s">
        <v>18</v>
      </c>
      <c r="E127" s="2" t="s">
        <v>28</v>
      </c>
      <c r="F127" s="34"/>
      <c r="G127" s="34"/>
      <c r="H127" s="34">
        <v>-120.09868919999985</v>
      </c>
      <c r="I127" s="5">
        <v>426412</v>
      </c>
    </row>
    <row r="128" spans="1:9" s="5" customFormat="1" ht="17.45" customHeight="1" x14ac:dyDescent="0.25">
      <c r="A128" s="8">
        <v>426911</v>
      </c>
      <c r="B128" s="207" t="s">
        <v>318</v>
      </c>
      <c r="C128" s="38" t="s">
        <v>319</v>
      </c>
      <c r="D128" s="37" t="s">
        <v>18</v>
      </c>
      <c r="E128" s="2" t="s">
        <v>20</v>
      </c>
      <c r="F128" s="34"/>
      <c r="G128" s="34"/>
      <c r="H128" s="34">
        <v>-120</v>
      </c>
      <c r="I128" s="5">
        <v>426412</v>
      </c>
    </row>
    <row r="129" spans="1:9" s="5" customFormat="1" ht="17.45" customHeight="1" x14ac:dyDescent="0.25">
      <c r="A129" s="8">
        <v>426911</v>
      </c>
      <c r="B129" s="207" t="s">
        <v>320</v>
      </c>
      <c r="C129" s="38" t="s">
        <v>321</v>
      </c>
      <c r="D129" s="37" t="s">
        <v>18</v>
      </c>
      <c r="E129" s="2" t="s">
        <v>20</v>
      </c>
      <c r="F129" s="34"/>
      <c r="G129" s="34"/>
      <c r="H129" s="34">
        <v>-504</v>
      </c>
      <c r="I129" s="5">
        <v>426412</v>
      </c>
    </row>
    <row r="130" spans="1:9" s="5" customFormat="1" ht="17.45" customHeight="1" x14ac:dyDescent="0.25">
      <c r="A130" s="8">
        <v>426911</v>
      </c>
      <c r="B130" s="207" t="s">
        <v>322</v>
      </c>
      <c r="C130" s="38" t="s">
        <v>323</v>
      </c>
      <c r="D130" s="37" t="s">
        <v>18</v>
      </c>
      <c r="E130" s="2" t="s">
        <v>20</v>
      </c>
      <c r="F130" s="34"/>
      <c r="G130" s="34"/>
      <c r="H130" s="34">
        <v>-30</v>
      </c>
      <c r="I130" s="5">
        <v>426413</v>
      </c>
    </row>
    <row r="131" spans="1:9" s="5" customFormat="1" ht="17.45" customHeight="1" x14ac:dyDescent="0.25">
      <c r="A131" s="8">
        <v>426911</v>
      </c>
      <c r="B131" s="207" t="s">
        <v>324</v>
      </c>
      <c r="C131" s="38" t="s">
        <v>325</v>
      </c>
      <c r="D131" s="37" t="s">
        <v>18</v>
      </c>
      <c r="E131" s="2" t="s">
        <v>20</v>
      </c>
      <c r="F131" s="34"/>
      <c r="G131" s="34"/>
      <c r="H131" s="34">
        <v>-600</v>
      </c>
      <c r="I131" s="5">
        <v>426413</v>
      </c>
    </row>
    <row r="132" spans="1:9" s="5" customFormat="1" ht="30" customHeight="1" x14ac:dyDescent="0.25">
      <c r="A132" s="8">
        <v>426911</v>
      </c>
      <c r="B132" s="207" t="s">
        <v>326</v>
      </c>
      <c r="C132" s="38" t="s">
        <v>327</v>
      </c>
      <c r="D132" s="1" t="s">
        <v>18</v>
      </c>
      <c r="E132" s="2" t="s">
        <v>20</v>
      </c>
      <c r="F132" s="34"/>
      <c r="G132" s="34"/>
      <c r="H132" s="34">
        <v>-4</v>
      </c>
      <c r="I132" s="5">
        <v>426413</v>
      </c>
    </row>
    <row r="133" spans="1:9" s="5" customFormat="1" ht="17.45" customHeight="1" x14ac:dyDescent="0.25">
      <c r="A133" s="8">
        <v>426911</v>
      </c>
      <c r="B133" s="207" t="s">
        <v>328</v>
      </c>
      <c r="C133" s="38" t="s">
        <v>329</v>
      </c>
      <c r="D133" s="1" t="s">
        <v>18</v>
      </c>
      <c r="E133" s="2" t="s">
        <v>20</v>
      </c>
      <c r="F133" s="34"/>
      <c r="G133" s="34"/>
      <c r="H133" s="34">
        <v>-45.079999999999984</v>
      </c>
      <c r="I133" s="5">
        <v>426413</v>
      </c>
    </row>
    <row r="134" spans="1:9" s="5" customFormat="1" ht="31.9" customHeight="1" x14ac:dyDescent="0.25">
      <c r="A134" s="8">
        <v>426911</v>
      </c>
      <c r="B134" s="207" t="s">
        <v>330</v>
      </c>
      <c r="C134" s="38" t="s">
        <v>331</v>
      </c>
      <c r="D134" s="1" t="s">
        <v>18</v>
      </c>
      <c r="E134" s="2" t="s">
        <v>340</v>
      </c>
      <c r="F134" s="34"/>
      <c r="G134" s="34"/>
      <c r="H134" s="34">
        <v>-595</v>
      </c>
      <c r="I134" s="5">
        <v>426413</v>
      </c>
    </row>
    <row r="135" spans="1:9" s="5" customFormat="1" ht="17.45" customHeight="1" x14ac:dyDescent="0.25">
      <c r="A135" s="8">
        <v>426911</v>
      </c>
      <c r="B135" s="207" t="s">
        <v>332</v>
      </c>
      <c r="C135" s="38" t="s">
        <v>333</v>
      </c>
      <c r="D135" s="1" t="s">
        <v>18</v>
      </c>
      <c r="E135" s="2" t="s">
        <v>17</v>
      </c>
      <c r="F135" s="34"/>
      <c r="G135" s="34"/>
      <c r="H135" s="34">
        <v>-51</v>
      </c>
      <c r="I135" s="5">
        <v>426413</v>
      </c>
    </row>
    <row r="136" spans="1:9" s="5" customFormat="1" ht="17.45" customHeight="1" x14ac:dyDescent="0.25">
      <c r="A136" s="8">
        <v>426911</v>
      </c>
      <c r="B136" s="207" t="s">
        <v>334</v>
      </c>
      <c r="C136" s="39" t="s">
        <v>335</v>
      </c>
      <c r="D136" s="1" t="s">
        <v>18</v>
      </c>
      <c r="E136" s="2" t="s">
        <v>340</v>
      </c>
      <c r="F136" s="34"/>
      <c r="G136" s="34"/>
      <c r="H136" s="34">
        <v>-5200</v>
      </c>
      <c r="I136" s="5">
        <v>426413</v>
      </c>
    </row>
    <row r="137" spans="1:9" s="5" customFormat="1" ht="17.45" customHeight="1" x14ac:dyDescent="0.25">
      <c r="A137" s="8">
        <v>426911</v>
      </c>
      <c r="B137" s="207" t="s">
        <v>336</v>
      </c>
      <c r="C137" s="39" t="s">
        <v>337</v>
      </c>
      <c r="D137" s="1" t="s">
        <v>18</v>
      </c>
      <c r="E137" s="2" t="s">
        <v>17</v>
      </c>
      <c r="F137" s="34"/>
      <c r="G137" s="34"/>
      <c r="H137" s="34">
        <v>-1086</v>
      </c>
      <c r="I137" s="5">
        <v>426413</v>
      </c>
    </row>
    <row r="138" spans="1:9" s="5" customFormat="1" ht="17.45" customHeight="1" x14ac:dyDescent="0.25">
      <c r="A138" s="8">
        <v>426911</v>
      </c>
      <c r="B138" s="207" t="s">
        <v>338</v>
      </c>
      <c r="C138" s="39" t="s">
        <v>337</v>
      </c>
      <c r="D138" s="1" t="s">
        <v>18</v>
      </c>
      <c r="E138" s="2" t="s">
        <v>17</v>
      </c>
      <c r="F138" s="34"/>
      <c r="G138" s="34"/>
      <c r="H138" s="34">
        <v>-976</v>
      </c>
      <c r="I138" s="5">
        <v>426413</v>
      </c>
    </row>
    <row r="139" spans="1:9" s="5" customFormat="1" ht="17.45" customHeight="1" x14ac:dyDescent="0.25">
      <c r="A139" s="8">
        <v>426911</v>
      </c>
      <c r="B139" s="207" t="s">
        <v>339</v>
      </c>
      <c r="C139" s="39" t="s">
        <v>337</v>
      </c>
      <c r="D139" s="1" t="s">
        <v>18</v>
      </c>
      <c r="E139" s="2" t="s">
        <v>17</v>
      </c>
      <c r="F139" s="34"/>
      <c r="G139" s="34"/>
      <c r="H139" s="34">
        <v>-880</v>
      </c>
      <c r="I139" s="5">
        <v>426413</v>
      </c>
    </row>
    <row r="140" spans="1:9" s="5" customFormat="1" ht="17.45" customHeight="1" x14ac:dyDescent="0.25">
      <c r="A140" s="8">
        <v>426911</v>
      </c>
      <c r="B140" s="207" t="s">
        <v>341</v>
      </c>
      <c r="C140" s="39" t="s">
        <v>335</v>
      </c>
      <c r="D140" s="1" t="s">
        <v>21</v>
      </c>
      <c r="E140" s="2" t="s">
        <v>340</v>
      </c>
      <c r="F140" s="34"/>
      <c r="G140" s="34"/>
      <c r="H140" s="34">
        <v>-48004</v>
      </c>
      <c r="I140" s="5">
        <v>426413</v>
      </c>
    </row>
    <row r="141" spans="1:9" s="5" customFormat="1" ht="17.45" customHeight="1" x14ac:dyDescent="0.25">
      <c r="A141" s="8">
        <v>426911</v>
      </c>
      <c r="B141" s="207" t="s">
        <v>342</v>
      </c>
      <c r="C141" s="38" t="s">
        <v>343</v>
      </c>
      <c r="D141" s="1" t="s">
        <v>21</v>
      </c>
      <c r="E141" s="2" t="s">
        <v>20</v>
      </c>
      <c r="F141" s="34"/>
      <c r="G141" s="34"/>
      <c r="H141" s="34">
        <v>-13360</v>
      </c>
      <c r="I141" s="5">
        <v>426413</v>
      </c>
    </row>
    <row r="142" spans="1:9" s="5" customFormat="1" ht="17.45" customHeight="1" x14ac:dyDescent="0.25">
      <c r="A142" s="8">
        <v>426911</v>
      </c>
      <c r="B142" s="207" t="s">
        <v>344</v>
      </c>
      <c r="C142" s="38" t="s">
        <v>345</v>
      </c>
      <c r="D142" s="1" t="s">
        <v>21</v>
      </c>
      <c r="E142" s="2" t="s">
        <v>346</v>
      </c>
      <c r="F142" s="34"/>
      <c r="G142" s="34"/>
      <c r="H142" s="34">
        <v>-1680</v>
      </c>
      <c r="I142" s="5">
        <v>426413</v>
      </c>
    </row>
    <row r="143" spans="1:9" s="5" customFormat="1" ht="17.45" customHeight="1" x14ac:dyDescent="0.25">
      <c r="A143" s="8">
        <v>426911</v>
      </c>
      <c r="B143" s="207" t="s">
        <v>347</v>
      </c>
      <c r="C143" s="38" t="s">
        <v>348</v>
      </c>
      <c r="D143" s="37" t="s">
        <v>18</v>
      </c>
      <c r="E143" s="2" t="s">
        <v>20</v>
      </c>
      <c r="F143" s="34"/>
      <c r="G143" s="34"/>
      <c r="H143" s="34">
        <v>-511.20000000000005</v>
      </c>
      <c r="I143" s="5">
        <v>426412</v>
      </c>
    </row>
    <row r="144" spans="1:9" s="5" customFormat="1" ht="17.45" customHeight="1" x14ac:dyDescent="0.25">
      <c r="A144" s="8">
        <v>426911</v>
      </c>
      <c r="B144" s="207" t="s">
        <v>349</v>
      </c>
      <c r="C144" s="38" t="s">
        <v>350</v>
      </c>
      <c r="D144" s="37" t="s">
        <v>18</v>
      </c>
      <c r="E144" s="2" t="s">
        <v>20</v>
      </c>
      <c r="F144" s="34"/>
      <c r="G144" s="34"/>
      <c r="H144" s="34">
        <v>-2520</v>
      </c>
      <c r="I144" s="5">
        <v>426412</v>
      </c>
    </row>
    <row r="145" spans="1:9" s="5" customFormat="1" ht="17.45" customHeight="1" x14ac:dyDescent="0.25">
      <c r="A145" s="8">
        <v>426911</v>
      </c>
      <c r="B145" s="207" t="s">
        <v>351</v>
      </c>
      <c r="C145" s="38" t="s">
        <v>350</v>
      </c>
      <c r="D145" s="37" t="s">
        <v>18</v>
      </c>
      <c r="E145" s="2" t="s">
        <v>20</v>
      </c>
      <c r="F145" s="34"/>
      <c r="G145" s="34"/>
      <c r="H145" s="34">
        <v>-411.4</v>
      </c>
      <c r="I145" s="5">
        <v>426413</v>
      </c>
    </row>
    <row r="146" spans="1:9" s="5" customFormat="1" ht="17.45" customHeight="1" x14ac:dyDescent="0.25">
      <c r="A146" s="8">
        <v>426911</v>
      </c>
      <c r="B146" s="207" t="s">
        <v>352</v>
      </c>
      <c r="C146" s="38" t="s">
        <v>353</v>
      </c>
      <c r="D146" s="37" t="s">
        <v>18</v>
      </c>
      <c r="E146" s="2" t="s">
        <v>20</v>
      </c>
      <c r="F146" s="34"/>
      <c r="G146" s="34"/>
      <c r="H146" s="34">
        <v>-1055</v>
      </c>
      <c r="I146" s="5">
        <v>426413</v>
      </c>
    </row>
    <row r="147" spans="1:9" s="5" customFormat="1" ht="17.45" customHeight="1" x14ac:dyDescent="0.25">
      <c r="A147" s="8">
        <v>426911</v>
      </c>
      <c r="B147" s="207" t="s">
        <v>354</v>
      </c>
      <c r="C147" s="38" t="s">
        <v>355</v>
      </c>
      <c r="D147" s="1" t="s">
        <v>18</v>
      </c>
      <c r="E147" s="2" t="s">
        <v>20</v>
      </c>
      <c r="F147" s="34"/>
      <c r="G147" s="34"/>
      <c r="H147" s="34">
        <v>-567.5</v>
      </c>
      <c r="I147" s="5">
        <v>426413</v>
      </c>
    </row>
    <row r="148" spans="1:9" s="5" customFormat="1" ht="17.45" customHeight="1" x14ac:dyDescent="0.25">
      <c r="A148" s="8">
        <v>426911</v>
      </c>
      <c r="B148" s="207" t="s">
        <v>356</v>
      </c>
      <c r="C148" s="38" t="s">
        <v>355</v>
      </c>
      <c r="D148" s="1" t="s">
        <v>18</v>
      </c>
      <c r="E148" s="2" t="s">
        <v>20</v>
      </c>
      <c r="F148" s="34"/>
      <c r="G148" s="34"/>
      <c r="H148" s="34">
        <v>-184.5</v>
      </c>
      <c r="I148" s="5">
        <v>426413</v>
      </c>
    </row>
    <row r="149" spans="1:9" s="5" customFormat="1" ht="31.9" customHeight="1" x14ac:dyDescent="0.25">
      <c r="A149" s="8">
        <v>426911</v>
      </c>
      <c r="B149" s="207" t="s">
        <v>357</v>
      </c>
      <c r="C149" s="38" t="s">
        <v>358</v>
      </c>
      <c r="D149" s="1" t="s">
        <v>18</v>
      </c>
      <c r="E149" s="2" t="s">
        <v>20</v>
      </c>
      <c r="F149" s="34"/>
      <c r="G149" s="34"/>
      <c r="H149" s="34">
        <v>-75</v>
      </c>
      <c r="I149" s="5">
        <v>426413</v>
      </c>
    </row>
    <row r="150" spans="1:9" s="5" customFormat="1" ht="31.9" customHeight="1" x14ac:dyDescent="0.25">
      <c r="A150" s="8">
        <v>426911</v>
      </c>
      <c r="B150" s="207" t="s">
        <v>359</v>
      </c>
      <c r="C150" s="38" t="s">
        <v>360</v>
      </c>
      <c r="D150" s="1" t="s">
        <v>18</v>
      </c>
      <c r="E150" s="2" t="s">
        <v>20</v>
      </c>
      <c r="F150" s="34"/>
      <c r="G150" s="34"/>
      <c r="H150" s="34">
        <v>-500</v>
      </c>
      <c r="I150" s="5">
        <v>426413</v>
      </c>
    </row>
    <row r="151" spans="1:9" s="5" customFormat="1" ht="31.9" customHeight="1" x14ac:dyDescent="0.25">
      <c r="A151" s="8">
        <v>426911</v>
      </c>
      <c r="B151" s="207" t="s">
        <v>361</v>
      </c>
      <c r="C151" s="33" t="s">
        <v>360</v>
      </c>
      <c r="D151" s="1" t="s">
        <v>18</v>
      </c>
      <c r="E151" s="2" t="s">
        <v>20</v>
      </c>
      <c r="F151" s="34"/>
      <c r="G151" s="34"/>
      <c r="H151" s="34">
        <v>-286.55999999999995</v>
      </c>
      <c r="I151" s="5">
        <v>426413</v>
      </c>
    </row>
    <row r="152" spans="1:9" s="5" customFormat="1" ht="31.9" customHeight="1" x14ac:dyDescent="0.25">
      <c r="A152" s="8">
        <v>426911</v>
      </c>
      <c r="B152" s="207" t="s">
        <v>362</v>
      </c>
      <c r="C152" s="33" t="s">
        <v>360</v>
      </c>
      <c r="D152" s="1" t="s">
        <v>18</v>
      </c>
      <c r="E152" s="2" t="s">
        <v>20</v>
      </c>
      <c r="F152" s="34"/>
      <c r="G152" s="34"/>
      <c r="H152" s="34">
        <v>-1081.7280000000001</v>
      </c>
      <c r="I152" s="5">
        <v>426413</v>
      </c>
    </row>
    <row r="153" spans="1:9" s="5" customFormat="1" ht="31.9" customHeight="1" x14ac:dyDescent="0.25">
      <c r="A153" s="8">
        <v>426911</v>
      </c>
      <c r="B153" s="207" t="s">
        <v>363</v>
      </c>
      <c r="C153" s="33" t="s">
        <v>360</v>
      </c>
      <c r="D153" s="1" t="s">
        <v>18</v>
      </c>
      <c r="E153" s="2" t="s">
        <v>20</v>
      </c>
      <c r="F153" s="34"/>
      <c r="G153" s="34"/>
      <c r="H153" s="34">
        <v>-1704</v>
      </c>
      <c r="I153" s="5">
        <v>426413</v>
      </c>
    </row>
    <row r="154" spans="1:9" s="5" customFormat="1" ht="31.9" customHeight="1" x14ac:dyDescent="0.25">
      <c r="A154" s="8">
        <v>426911</v>
      </c>
      <c r="B154" s="207" t="s">
        <v>364</v>
      </c>
      <c r="C154" s="33" t="s">
        <v>360</v>
      </c>
      <c r="D154" s="1" t="s">
        <v>18</v>
      </c>
      <c r="E154" s="2" t="s">
        <v>20</v>
      </c>
      <c r="F154" s="34"/>
      <c r="G154" s="34"/>
      <c r="H154" s="34">
        <v>-39.599999999999909</v>
      </c>
      <c r="I154" s="5">
        <v>426413</v>
      </c>
    </row>
    <row r="155" spans="1:9" s="5" customFormat="1" ht="31.9" customHeight="1" x14ac:dyDescent="0.25">
      <c r="A155" s="8">
        <v>426911</v>
      </c>
      <c r="B155" s="207" t="s">
        <v>365</v>
      </c>
      <c r="C155" s="33" t="s">
        <v>366</v>
      </c>
      <c r="D155" s="1" t="s">
        <v>18</v>
      </c>
      <c r="E155" s="2" t="s">
        <v>20</v>
      </c>
      <c r="F155" s="34"/>
      <c r="G155" s="34"/>
      <c r="H155" s="34">
        <v>-599.96</v>
      </c>
      <c r="I155" s="5">
        <v>426413</v>
      </c>
    </row>
    <row r="156" spans="1:9" s="5" customFormat="1" ht="31.9" customHeight="1" x14ac:dyDescent="0.25">
      <c r="A156" s="8">
        <v>426911</v>
      </c>
      <c r="B156" s="207" t="s">
        <v>367</v>
      </c>
      <c r="C156" s="38" t="s">
        <v>366</v>
      </c>
      <c r="D156" s="1" t="s">
        <v>18</v>
      </c>
      <c r="E156" s="2" t="s">
        <v>20</v>
      </c>
      <c r="F156" s="34"/>
      <c r="G156" s="34"/>
      <c r="H156" s="34">
        <v>-230</v>
      </c>
      <c r="I156" s="5">
        <v>426413</v>
      </c>
    </row>
    <row r="157" spans="1:9" s="5" customFormat="1" ht="31.9" customHeight="1" x14ac:dyDescent="0.25">
      <c r="A157" s="8">
        <v>426911</v>
      </c>
      <c r="B157" s="207" t="s">
        <v>368</v>
      </c>
      <c r="C157" s="38" t="s">
        <v>366</v>
      </c>
      <c r="D157" s="1" t="s">
        <v>18</v>
      </c>
      <c r="E157" s="2" t="s">
        <v>20</v>
      </c>
      <c r="F157" s="34"/>
      <c r="G157" s="34"/>
      <c r="H157" s="34">
        <v>-150</v>
      </c>
      <c r="I157" s="5">
        <v>426413</v>
      </c>
    </row>
    <row r="158" spans="1:9" s="5" customFormat="1" ht="31.9" customHeight="1" x14ac:dyDescent="0.25">
      <c r="A158" s="8">
        <v>426911</v>
      </c>
      <c r="B158" s="207" t="s">
        <v>369</v>
      </c>
      <c r="C158" s="38" t="s">
        <v>331</v>
      </c>
      <c r="D158" s="1" t="s">
        <v>18</v>
      </c>
      <c r="E158" s="2" t="s">
        <v>340</v>
      </c>
      <c r="F158" s="34"/>
      <c r="G158" s="34"/>
      <c r="H158" s="34">
        <v>-11700</v>
      </c>
    </row>
    <row r="159" spans="1:9" s="5" customFormat="1" ht="31.9" customHeight="1" x14ac:dyDescent="0.25">
      <c r="A159" s="8">
        <v>426911</v>
      </c>
      <c r="B159" s="207" t="s">
        <v>370</v>
      </c>
      <c r="C159" s="38" t="s">
        <v>331</v>
      </c>
      <c r="D159" s="1" t="s">
        <v>18</v>
      </c>
      <c r="E159" s="2" t="s">
        <v>340</v>
      </c>
      <c r="F159" s="34"/>
      <c r="G159" s="34"/>
      <c r="H159" s="34">
        <v>-570</v>
      </c>
    </row>
    <row r="160" spans="1:9" s="5" customFormat="1" ht="31.9" customHeight="1" x14ac:dyDescent="0.25">
      <c r="A160" s="8">
        <v>426911</v>
      </c>
      <c r="B160" s="207" t="s">
        <v>371</v>
      </c>
      <c r="C160" s="38" t="s">
        <v>331</v>
      </c>
      <c r="D160" s="1" t="s">
        <v>18</v>
      </c>
      <c r="E160" s="2" t="s">
        <v>340</v>
      </c>
      <c r="F160" s="34"/>
      <c r="G160" s="34"/>
      <c r="H160" s="34">
        <v>-1652.4</v>
      </c>
    </row>
    <row r="161" spans="1:8" s="5" customFormat="1" ht="17.45" customHeight="1" x14ac:dyDescent="0.25">
      <c r="A161" s="8">
        <v>426911</v>
      </c>
      <c r="B161" s="207" t="s">
        <v>372</v>
      </c>
      <c r="C161" s="38" t="s">
        <v>373</v>
      </c>
      <c r="D161" s="1" t="s">
        <v>18</v>
      </c>
      <c r="E161" s="2" t="s">
        <v>340</v>
      </c>
      <c r="F161" s="34"/>
      <c r="G161" s="34"/>
      <c r="H161" s="34">
        <v>-8700</v>
      </c>
    </row>
    <row r="162" spans="1:8" s="5" customFormat="1" ht="17.45" customHeight="1" x14ac:dyDescent="0.25">
      <c r="A162" s="8">
        <v>426911</v>
      </c>
      <c r="B162" s="207" t="s">
        <v>374</v>
      </c>
      <c r="C162" s="38" t="s">
        <v>373</v>
      </c>
      <c r="D162" s="1" t="s">
        <v>18</v>
      </c>
      <c r="E162" s="2" t="s">
        <v>340</v>
      </c>
      <c r="F162" s="34"/>
      <c r="G162" s="34"/>
      <c r="H162" s="34">
        <v>-882</v>
      </c>
    </row>
    <row r="163" spans="1:8" s="5" customFormat="1" ht="17.45" customHeight="1" x14ac:dyDescent="0.25">
      <c r="A163" s="8">
        <v>426911</v>
      </c>
      <c r="B163" s="207" t="s">
        <v>375</v>
      </c>
      <c r="C163" s="38" t="s">
        <v>376</v>
      </c>
      <c r="D163" s="1" t="s">
        <v>18</v>
      </c>
      <c r="E163" s="2" t="s">
        <v>20</v>
      </c>
      <c r="F163" s="34"/>
      <c r="G163" s="34"/>
      <c r="H163" s="34">
        <v>-16</v>
      </c>
    </row>
    <row r="164" spans="1:8" s="5" customFormat="1" ht="17.45" customHeight="1" x14ac:dyDescent="0.25">
      <c r="A164" s="8">
        <v>426911</v>
      </c>
      <c r="B164" s="207" t="s">
        <v>377</v>
      </c>
      <c r="C164" s="38" t="s">
        <v>378</v>
      </c>
      <c r="D164" s="1" t="s">
        <v>18</v>
      </c>
      <c r="E164" s="2" t="s">
        <v>20</v>
      </c>
      <c r="F164" s="34"/>
      <c r="G164" s="34"/>
      <c r="H164" s="34">
        <v>-1155</v>
      </c>
    </row>
    <row r="165" spans="1:8" s="5" customFormat="1" ht="17.45" customHeight="1" x14ac:dyDescent="0.25">
      <c r="A165" s="8">
        <v>426911</v>
      </c>
      <c r="B165" s="207" t="s">
        <v>379</v>
      </c>
      <c r="C165" s="38" t="s">
        <v>378</v>
      </c>
      <c r="D165" s="1" t="s">
        <v>18</v>
      </c>
      <c r="E165" s="2" t="s">
        <v>20</v>
      </c>
      <c r="F165" s="34"/>
      <c r="G165" s="34"/>
      <c r="H165" s="34">
        <v>-1560</v>
      </c>
    </row>
    <row r="166" spans="1:8" s="5" customFormat="1" ht="28.15" customHeight="1" x14ac:dyDescent="0.25">
      <c r="A166" s="8">
        <v>426911</v>
      </c>
      <c r="B166" s="207" t="s">
        <v>380</v>
      </c>
      <c r="C166" s="38" t="s">
        <v>381</v>
      </c>
      <c r="D166" s="1" t="s">
        <v>18</v>
      </c>
      <c r="E166" s="2" t="s">
        <v>20</v>
      </c>
      <c r="F166" s="34"/>
      <c r="G166" s="34"/>
      <c r="H166" s="34">
        <v>-14.400000000000006</v>
      </c>
    </row>
    <row r="167" spans="1:8" s="5" customFormat="1" ht="17.45" customHeight="1" x14ac:dyDescent="0.25">
      <c r="A167" s="8">
        <v>426911</v>
      </c>
      <c r="B167" s="207" t="s">
        <v>382</v>
      </c>
      <c r="C167" s="38" t="s">
        <v>383</v>
      </c>
      <c r="D167" s="1" t="s">
        <v>18</v>
      </c>
      <c r="E167" s="2" t="s">
        <v>20</v>
      </c>
      <c r="F167" s="34"/>
      <c r="G167" s="34"/>
      <c r="H167" s="34">
        <v>-3066</v>
      </c>
    </row>
    <row r="168" spans="1:8" s="5" customFormat="1" ht="17.45" customHeight="1" x14ac:dyDescent="0.25">
      <c r="A168" s="8">
        <v>426911</v>
      </c>
      <c r="B168" s="207" t="s">
        <v>384</v>
      </c>
      <c r="C168" s="38" t="s">
        <v>383</v>
      </c>
      <c r="D168" s="1" t="s">
        <v>18</v>
      </c>
      <c r="E168" s="2" t="s">
        <v>20</v>
      </c>
      <c r="F168" s="34"/>
      <c r="G168" s="34"/>
      <c r="H168" s="34">
        <v>-2250</v>
      </c>
    </row>
    <row r="169" spans="1:8" s="5" customFormat="1" ht="17.45" customHeight="1" x14ac:dyDescent="0.25">
      <c r="A169" s="8">
        <v>426911</v>
      </c>
      <c r="B169" s="207" t="s">
        <v>385</v>
      </c>
      <c r="C169" s="38" t="s">
        <v>383</v>
      </c>
      <c r="D169" s="1" t="s">
        <v>18</v>
      </c>
      <c r="E169" s="2" t="s">
        <v>20</v>
      </c>
      <c r="F169" s="34"/>
      <c r="G169" s="34"/>
      <c r="H169" s="34">
        <v>-155</v>
      </c>
    </row>
    <row r="170" spans="1:8" s="5" customFormat="1" ht="46.9" customHeight="1" x14ac:dyDescent="0.25">
      <c r="A170" s="8">
        <v>426911</v>
      </c>
      <c r="B170" s="207" t="s">
        <v>386</v>
      </c>
      <c r="C170" s="38" t="s">
        <v>387</v>
      </c>
      <c r="D170" s="1" t="s">
        <v>18</v>
      </c>
      <c r="E170" s="2" t="s">
        <v>340</v>
      </c>
      <c r="F170" s="34"/>
      <c r="G170" s="34"/>
      <c r="H170" s="34">
        <v>-483.11999999999989</v>
      </c>
    </row>
    <row r="171" spans="1:8" s="5" customFormat="1" ht="17.45" customHeight="1" x14ac:dyDescent="0.25">
      <c r="A171" s="8">
        <v>426911</v>
      </c>
      <c r="B171" s="207" t="s">
        <v>388</v>
      </c>
      <c r="C171" s="38" t="s">
        <v>355</v>
      </c>
      <c r="D171" s="1" t="s">
        <v>18</v>
      </c>
      <c r="E171" s="2" t="s">
        <v>20</v>
      </c>
      <c r="F171" s="34"/>
      <c r="G171" s="34"/>
      <c r="H171" s="34">
        <v>-536.19900000000052</v>
      </c>
    </row>
    <row r="172" spans="1:8" s="5" customFormat="1" ht="17.45" customHeight="1" x14ac:dyDescent="0.25">
      <c r="A172" s="8">
        <v>426911</v>
      </c>
      <c r="B172" s="207" t="s">
        <v>389</v>
      </c>
      <c r="C172" s="38" t="s">
        <v>390</v>
      </c>
      <c r="D172" s="1" t="s">
        <v>18</v>
      </c>
      <c r="E172" s="2" t="s">
        <v>20</v>
      </c>
      <c r="F172" s="34"/>
      <c r="G172" s="34"/>
      <c r="H172" s="34">
        <v>-116.43999999999994</v>
      </c>
    </row>
    <row r="173" spans="1:8" s="5" customFormat="1" ht="17.45" customHeight="1" x14ac:dyDescent="0.25">
      <c r="A173" s="8">
        <v>426911</v>
      </c>
      <c r="B173" s="207" t="s">
        <v>391</v>
      </c>
      <c r="C173" s="38" t="s">
        <v>392</v>
      </c>
      <c r="D173" s="1" t="s">
        <v>18</v>
      </c>
      <c r="E173" s="2" t="s">
        <v>20</v>
      </c>
      <c r="F173" s="34"/>
      <c r="G173" s="34"/>
      <c r="H173" s="34">
        <v>-1266</v>
      </c>
    </row>
    <row r="174" spans="1:8" s="5" customFormat="1" ht="17.45" customHeight="1" x14ac:dyDescent="0.25">
      <c r="A174" s="8">
        <v>426911</v>
      </c>
      <c r="B174" s="207" t="s">
        <v>393</v>
      </c>
      <c r="C174" s="38" t="s">
        <v>329</v>
      </c>
      <c r="D174" s="1" t="s">
        <v>18</v>
      </c>
      <c r="E174" s="2" t="s">
        <v>20</v>
      </c>
      <c r="F174" s="34"/>
      <c r="G174" s="34"/>
      <c r="H174" s="34">
        <v>-319.83800000000002</v>
      </c>
    </row>
    <row r="175" spans="1:8" s="5" customFormat="1" ht="17.45" customHeight="1" x14ac:dyDescent="0.25">
      <c r="A175" s="8">
        <v>426911</v>
      </c>
      <c r="B175" s="207" t="s">
        <v>394</v>
      </c>
      <c r="C175" s="38" t="s">
        <v>395</v>
      </c>
      <c r="D175" s="1" t="s">
        <v>18</v>
      </c>
      <c r="E175" s="2" t="s">
        <v>396</v>
      </c>
      <c r="F175" s="34"/>
      <c r="G175" s="34"/>
      <c r="H175" s="34">
        <v>-105</v>
      </c>
    </row>
    <row r="176" spans="1:8" s="5" customFormat="1" ht="17.45" customHeight="1" x14ac:dyDescent="0.25">
      <c r="A176" s="8">
        <v>426911</v>
      </c>
      <c r="B176" s="207" t="s">
        <v>397</v>
      </c>
      <c r="C176" s="38" t="s">
        <v>398</v>
      </c>
      <c r="D176" s="1" t="s">
        <v>18</v>
      </c>
      <c r="E176" s="2" t="s">
        <v>340</v>
      </c>
      <c r="F176" s="34"/>
      <c r="G176" s="34"/>
      <c r="H176" s="34">
        <v>-122.39999999999964</v>
      </c>
    </row>
    <row r="177" spans="1:9" s="5" customFormat="1" ht="17.45" customHeight="1" x14ac:dyDescent="0.25">
      <c r="A177" s="8">
        <v>426911</v>
      </c>
      <c r="B177" s="207" t="s">
        <v>399</v>
      </c>
      <c r="C177" s="38" t="s">
        <v>400</v>
      </c>
      <c r="D177" s="1" t="s">
        <v>18</v>
      </c>
      <c r="E177" s="2" t="s">
        <v>340</v>
      </c>
      <c r="F177" s="34"/>
      <c r="G177" s="34"/>
      <c r="H177" s="34">
        <v>-61.627999999999929</v>
      </c>
    </row>
    <row r="178" spans="1:9" s="5" customFormat="1" ht="17.45" customHeight="1" x14ac:dyDescent="0.25">
      <c r="A178" s="8">
        <v>426911</v>
      </c>
      <c r="B178" s="207" t="s">
        <v>401</v>
      </c>
      <c r="C178" s="38" t="s">
        <v>402</v>
      </c>
      <c r="D178" s="1" t="s">
        <v>18</v>
      </c>
      <c r="E178" s="2" t="s">
        <v>340</v>
      </c>
      <c r="F178" s="34"/>
      <c r="G178" s="34"/>
      <c r="H178" s="34">
        <v>-153</v>
      </c>
    </row>
    <row r="179" spans="1:9" s="5" customFormat="1" ht="17.45" customHeight="1" x14ac:dyDescent="0.25">
      <c r="A179" s="8">
        <v>426911</v>
      </c>
      <c r="B179" s="207" t="s">
        <v>403</v>
      </c>
      <c r="C179" s="38" t="s">
        <v>404</v>
      </c>
      <c r="D179" s="1" t="s">
        <v>18</v>
      </c>
      <c r="E179" s="2" t="s">
        <v>340</v>
      </c>
      <c r="F179" s="34"/>
      <c r="G179" s="34"/>
      <c r="H179" s="34">
        <v>-190.8</v>
      </c>
    </row>
    <row r="180" spans="1:9" s="5" customFormat="1" ht="17.45" customHeight="1" x14ac:dyDescent="0.25">
      <c r="A180" s="8">
        <v>426911</v>
      </c>
      <c r="B180" s="207" t="s">
        <v>405</v>
      </c>
      <c r="C180" s="38" t="s">
        <v>406</v>
      </c>
      <c r="D180" s="1" t="s">
        <v>18</v>
      </c>
      <c r="E180" s="2" t="s">
        <v>340</v>
      </c>
      <c r="F180" s="34"/>
      <c r="G180" s="34"/>
      <c r="H180" s="34">
        <v>-138</v>
      </c>
    </row>
    <row r="181" spans="1:9" s="5" customFormat="1" ht="17.45" customHeight="1" x14ac:dyDescent="0.25">
      <c r="A181" s="8">
        <v>426911</v>
      </c>
      <c r="B181" s="207" t="s">
        <v>407</v>
      </c>
      <c r="C181" s="38" t="s">
        <v>408</v>
      </c>
      <c r="D181" s="1" t="s">
        <v>18</v>
      </c>
      <c r="E181" s="2" t="s">
        <v>340</v>
      </c>
      <c r="F181" s="34"/>
      <c r="G181" s="34"/>
      <c r="H181" s="34">
        <v>-33</v>
      </c>
    </row>
    <row r="182" spans="1:9" s="5" customFormat="1" ht="17.45" customHeight="1" x14ac:dyDescent="0.25">
      <c r="A182" s="8">
        <v>426911</v>
      </c>
      <c r="B182" s="207" t="s">
        <v>409</v>
      </c>
      <c r="C182" s="38" t="s">
        <v>410</v>
      </c>
      <c r="D182" s="1" t="s">
        <v>18</v>
      </c>
      <c r="E182" s="2" t="s">
        <v>340</v>
      </c>
      <c r="F182" s="34"/>
      <c r="G182" s="34"/>
      <c r="H182" s="34">
        <v>-10560</v>
      </c>
    </row>
    <row r="183" spans="1:9" s="5" customFormat="1" ht="17.45" customHeight="1" x14ac:dyDescent="0.25">
      <c r="A183" s="8">
        <v>426911</v>
      </c>
      <c r="B183" s="207" t="s">
        <v>411</v>
      </c>
      <c r="C183" s="38" t="s">
        <v>376</v>
      </c>
      <c r="D183" s="1" t="s">
        <v>18</v>
      </c>
      <c r="E183" s="2" t="s">
        <v>20</v>
      </c>
      <c r="F183" s="34"/>
      <c r="G183" s="34"/>
      <c r="H183" s="34">
        <v>-0.90000000000000568</v>
      </c>
    </row>
    <row r="184" spans="1:9" s="5" customFormat="1" ht="17.45" customHeight="1" x14ac:dyDescent="0.25">
      <c r="A184" s="8">
        <v>426911</v>
      </c>
      <c r="B184" s="207" t="s">
        <v>412</v>
      </c>
      <c r="C184" s="38" t="s">
        <v>413</v>
      </c>
      <c r="D184" s="1" t="s">
        <v>18</v>
      </c>
      <c r="E184" s="2" t="s">
        <v>20</v>
      </c>
      <c r="F184" s="34"/>
      <c r="G184" s="34"/>
      <c r="H184" s="34">
        <v>-1</v>
      </c>
    </row>
    <row r="185" spans="1:9" s="5" customFormat="1" ht="17.45" customHeight="1" x14ac:dyDescent="0.25">
      <c r="A185" s="8">
        <v>426911</v>
      </c>
      <c r="B185" s="207" t="s">
        <v>414</v>
      </c>
      <c r="C185" s="38" t="s">
        <v>415</v>
      </c>
      <c r="D185" s="1" t="s">
        <v>18</v>
      </c>
      <c r="E185" s="2" t="s">
        <v>20</v>
      </c>
      <c r="F185" s="34"/>
      <c r="G185" s="34"/>
      <c r="H185" s="34">
        <v>-1440</v>
      </c>
    </row>
    <row r="186" spans="1:9" s="18" customFormat="1" x14ac:dyDescent="0.25">
      <c r="A186" s="174"/>
      <c r="B186" s="21" t="s">
        <v>15</v>
      </c>
      <c r="C186" s="22" t="s">
        <v>16</v>
      </c>
      <c r="D186" s="23"/>
      <c r="E186" s="23"/>
      <c r="F186" s="30"/>
      <c r="G186" s="24"/>
      <c r="H186" s="34">
        <f>SUM(H187:H260)</f>
        <v>-212136.47700000001</v>
      </c>
    </row>
    <row r="187" spans="1:9" s="5" customFormat="1" ht="16.149999999999999" customHeight="1" x14ac:dyDescent="0.25">
      <c r="A187" s="8">
        <v>512112</v>
      </c>
      <c r="B187" s="207" t="s">
        <v>416</v>
      </c>
      <c r="C187" s="38" t="s">
        <v>417</v>
      </c>
      <c r="D187" s="1" t="s">
        <v>422</v>
      </c>
      <c r="E187" s="2" t="s">
        <v>20</v>
      </c>
      <c r="F187" s="31"/>
      <c r="G187" s="3"/>
      <c r="H187" s="34">
        <v>-88200</v>
      </c>
      <c r="I187" s="5">
        <v>512981</v>
      </c>
    </row>
    <row r="188" spans="1:9" s="5" customFormat="1" ht="28.15" customHeight="1" x14ac:dyDescent="0.25">
      <c r="A188" s="8">
        <v>512112</v>
      </c>
      <c r="B188" s="207" t="s">
        <v>418</v>
      </c>
      <c r="C188" s="38" t="s">
        <v>419</v>
      </c>
      <c r="D188" s="37" t="s">
        <v>18</v>
      </c>
      <c r="E188" s="2" t="s">
        <v>20</v>
      </c>
      <c r="F188" s="34"/>
      <c r="G188" s="34"/>
      <c r="H188" s="34">
        <v>-560.00100000000384</v>
      </c>
      <c r="I188" s="5">
        <v>426412</v>
      </c>
    </row>
    <row r="189" spans="1:9" s="5" customFormat="1" ht="17.45" customHeight="1" x14ac:dyDescent="0.25">
      <c r="A189" s="8">
        <v>512112</v>
      </c>
      <c r="B189" s="207" t="s">
        <v>420</v>
      </c>
      <c r="C189" s="38" t="s">
        <v>421</v>
      </c>
      <c r="D189" s="37" t="s">
        <v>18</v>
      </c>
      <c r="E189" s="2" t="s">
        <v>20</v>
      </c>
      <c r="F189" s="34"/>
      <c r="G189" s="34"/>
      <c r="H189" s="34">
        <v>-9200</v>
      </c>
      <c r="I189" s="5">
        <v>426412</v>
      </c>
    </row>
    <row r="190" spans="1:9" s="5" customFormat="1" ht="30" customHeight="1" x14ac:dyDescent="0.25">
      <c r="A190" s="8">
        <v>512191</v>
      </c>
      <c r="B190" s="207" t="s">
        <v>423</v>
      </c>
      <c r="C190" s="38" t="s">
        <v>424</v>
      </c>
      <c r="D190" s="37" t="s">
        <v>21</v>
      </c>
      <c r="E190" s="2" t="s">
        <v>22</v>
      </c>
      <c r="F190" s="34"/>
      <c r="G190" s="34"/>
      <c r="H190" s="34">
        <v>-5</v>
      </c>
      <c r="I190" s="5">
        <v>426413</v>
      </c>
    </row>
    <row r="191" spans="1:9" s="5" customFormat="1" ht="17.45" customHeight="1" x14ac:dyDescent="0.25">
      <c r="A191" s="8">
        <v>512221</v>
      </c>
      <c r="B191" s="207" t="s">
        <v>425</v>
      </c>
      <c r="C191" s="38" t="s">
        <v>426</v>
      </c>
      <c r="D191" s="1" t="s">
        <v>18</v>
      </c>
      <c r="E191" s="2" t="s">
        <v>20</v>
      </c>
      <c r="F191" s="34"/>
      <c r="G191" s="34"/>
      <c r="H191" s="34">
        <v>-96</v>
      </c>
    </row>
    <row r="192" spans="1:9" s="5" customFormat="1" ht="17.45" customHeight="1" x14ac:dyDescent="0.25">
      <c r="A192" s="8">
        <v>512221</v>
      </c>
      <c r="B192" s="207" t="s">
        <v>427</v>
      </c>
      <c r="C192" s="38" t="s">
        <v>428</v>
      </c>
      <c r="D192" s="1" t="s">
        <v>18</v>
      </c>
      <c r="E192" s="2" t="s">
        <v>20</v>
      </c>
      <c r="F192" s="34"/>
      <c r="G192" s="34"/>
      <c r="H192" s="34">
        <v>-80</v>
      </c>
    </row>
    <row r="193" spans="1:9" s="5" customFormat="1" ht="17.45" customHeight="1" x14ac:dyDescent="0.25">
      <c r="A193" s="8">
        <v>512221</v>
      </c>
      <c r="B193" s="207" t="s">
        <v>429</v>
      </c>
      <c r="C193" s="38" t="s">
        <v>430</v>
      </c>
      <c r="D193" s="37" t="s">
        <v>18</v>
      </c>
      <c r="E193" s="2" t="s">
        <v>20</v>
      </c>
      <c r="F193" s="34"/>
      <c r="G193" s="34"/>
      <c r="H193" s="34">
        <v>-222</v>
      </c>
      <c r="I193" s="5">
        <v>426412</v>
      </c>
    </row>
    <row r="194" spans="1:9" s="5" customFormat="1" ht="17.45" customHeight="1" x14ac:dyDescent="0.25">
      <c r="A194" s="8">
        <v>512221</v>
      </c>
      <c r="B194" s="207" t="s">
        <v>431</v>
      </c>
      <c r="C194" s="38" t="s">
        <v>430</v>
      </c>
      <c r="D194" s="37" t="s">
        <v>18</v>
      </c>
      <c r="E194" s="2" t="s">
        <v>20</v>
      </c>
      <c r="F194" s="34"/>
      <c r="G194" s="34"/>
      <c r="H194" s="34">
        <v>-5376</v>
      </c>
      <c r="I194" s="5">
        <v>426412</v>
      </c>
    </row>
    <row r="195" spans="1:9" s="5" customFormat="1" ht="17.45" customHeight="1" x14ac:dyDescent="0.25">
      <c r="A195" s="8">
        <v>512221</v>
      </c>
      <c r="B195" s="207" t="s">
        <v>432</v>
      </c>
      <c r="C195" s="38" t="s">
        <v>433</v>
      </c>
      <c r="D195" s="37" t="s">
        <v>18</v>
      </c>
      <c r="E195" s="2" t="s">
        <v>20</v>
      </c>
      <c r="F195" s="34"/>
      <c r="G195" s="34"/>
      <c r="H195" s="34">
        <v>-3810</v>
      </c>
      <c r="I195" s="5">
        <v>426413</v>
      </c>
    </row>
    <row r="196" spans="1:9" s="5" customFormat="1" ht="17.45" customHeight="1" x14ac:dyDescent="0.25">
      <c r="A196" s="8">
        <v>512231</v>
      </c>
      <c r="B196" s="207" t="s">
        <v>434</v>
      </c>
      <c r="C196" s="38" t="s">
        <v>186</v>
      </c>
      <c r="D196" s="37" t="s">
        <v>18</v>
      </c>
      <c r="E196" s="2" t="s">
        <v>20</v>
      </c>
      <c r="F196" s="34"/>
      <c r="G196" s="34"/>
      <c r="H196" s="34">
        <v>-0.5</v>
      </c>
      <c r="I196" s="5">
        <v>426413</v>
      </c>
    </row>
    <row r="197" spans="1:9" s="5" customFormat="1" ht="17.45" customHeight="1" x14ac:dyDescent="0.25">
      <c r="A197" s="8">
        <v>512231</v>
      </c>
      <c r="B197" s="207" t="s">
        <v>435</v>
      </c>
      <c r="C197" s="38" t="s">
        <v>436</v>
      </c>
      <c r="D197" s="1" t="s">
        <v>18</v>
      </c>
      <c r="E197" s="2" t="s">
        <v>20</v>
      </c>
      <c r="F197" s="34"/>
      <c r="G197" s="34"/>
      <c r="H197" s="34">
        <v>-300</v>
      </c>
      <c r="I197" s="5">
        <v>426413</v>
      </c>
    </row>
    <row r="198" spans="1:9" s="5" customFormat="1" ht="17.45" customHeight="1" x14ac:dyDescent="0.25">
      <c r="A198" s="8">
        <v>512231</v>
      </c>
      <c r="B198" s="207" t="s">
        <v>437</v>
      </c>
      <c r="C198" s="38" t="s">
        <v>436</v>
      </c>
      <c r="D198" s="1" t="s">
        <v>18</v>
      </c>
      <c r="E198" s="2" t="s">
        <v>20</v>
      </c>
      <c r="F198" s="34"/>
      <c r="G198" s="34"/>
      <c r="H198" s="34">
        <v>-498.96000000000004</v>
      </c>
      <c r="I198" s="5">
        <v>426413</v>
      </c>
    </row>
    <row r="199" spans="1:9" s="5" customFormat="1" ht="30" customHeight="1" x14ac:dyDescent="0.25">
      <c r="A199" s="8">
        <v>512231</v>
      </c>
      <c r="B199" s="207" t="s">
        <v>438</v>
      </c>
      <c r="C199" s="38" t="s">
        <v>360</v>
      </c>
      <c r="D199" s="1" t="s">
        <v>18</v>
      </c>
      <c r="E199" s="2" t="s">
        <v>20</v>
      </c>
      <c r="F199" s="34"/>
      <c r="G199" s="34"/>
      <c r="H199" s="34">
        <v>-12.399999999999977</v>
      </c>
      <c r="I199" s="5">
        <v>426413</v>
      </c>
    </row>
    <row r="200" spans="1:9" s="5" customFormat="1" ht="30" customHeight="1" x14ac:dyDescent="0.25">
      <c r="A200" s="8">
        <v>512231</v>
      </c>
      <c r="B200" s="207" t="s">
        <v>439</v>
      </c>
      <c r="C200" s="38" t="s">
        <v>440</v>
      </c>
      <c r="D200" s="1" t="s">
        <v>18</v>
      </c>
      <c r="E200" s="2" t="s">
        <v>20</v>
      </c>
      <c r="F200" s="34"/>
      <c r="G200" s="34"/>
      <c r="H200" s="34">
        <v>-40</v>
      </c>
      <c r="I200" s="5">
        <v>426413</v>
      </c>
    </row>
    <row r="201" spans="1:9" s="5" customFormat="1" ht="17.45" customHeight="1" x14ac:dyDescent="0.25">
      <c r="A201" s="8">
        <v>512231</v>
      </c>
      <c r="B201" s="207" t="s">
        <v>441</v>
      </c>
      <c r="C201" s="39" t="s">
        <v>442</v>
      </c>
      <c r="D201" s="1" t="s">
        <v>18</v>
      </c>
      <c r="E201" s="2" t="s">
        <v>20</v>
      </c>
      <c r="F201" s="34"/>
      <c r="G201" s="34"/>
      <c r="H201" s="34">
        <v>-180</v>
      </c>
      <c r="I201" s="5">
        <v>426413</v>
      </c>
    </row>
    <row r="202" spans="1:9" s="5" customFormat="1" ht="17.45" customHeight="1" x14ac:dyDescent="0.25">
      <c r="A202" s="8">
        <v>512231</v>
      </c>
      <c r="B202" s="207" t="s">
        <v>443</v>
      </c>
      <c r="C202" s="39" t="s">
        <v>442</v>
      </c>
      <c r="D202" s="1" t="s">
        <v>18</v>
      </c>
      <c r="E202" s="2" t="s">
        <v>20</v>
      </c>
      <c r="F202" s="34"/>
      <c r="G202" s="34"/>
      <c r="H202" s="34">
        <v>-252</v>
      </c>
      <c r="I202" s="5">
        <v>426413</v>
      </c>
    </row>
    <row r="203" spans="1:9" s="5" customFormat="1" ht="17.45" customHeight="1" x14ac:dyDescent="0.25">
      <c r="A203" s="8">
        <v>512231</v>
      </c>
      <c r="B203" s="207" t="s">
        <v>444</v>
      </c>
      <c r="C203" s="39" t="s">
        <v>442</v>
      </c>
      <c r="D203" s="1" t="s">
        <v>18</v>
      </c>
      <c r="E203" s="2" t="s">
        <v>20</v>
      </c>
      <c r="F203" s="34"/>
      <c r="G203" s="34"/>
      <c r="H203" s="34">
        <v>-21</v>
      </c>
      <c r="I203" s="5">
        <v>426413</v>
      </c>
    </row>
    <row r="204" spans="1:9" s="5" customFormat="1" ht="17.45" customHeight="1" x14ac:dyDescent="0.25">
      <c r="A204" s="8">
        <v>512231</v>
      </c>
      <c r="B204" s="207" t="s">
        <v>445</v>
      </c>
      <c r="C204" s="39" t="s">
        <v>442</v>
      </c>
      <c r="D204" s="1" t="s">
        <v>18</v>
      </c>
      <c r="E204" s="2" t="s">
        <v>20</v>
      </c>
      <c r="F204" s="34"/>
      <c r="G204" s="34"/>
      <c r="H204" s="34">
        <v>-81</v>
      </c>
      <c r="I204" s="5">
        <v>426413</v>
      </c>
    </row>
    <row r="205" spans="1:9" s="5" customFormat="1" ht="17.45" customHeight="1" x14ac:dyDescent="0.25">
      <c r="A205" s="8">
        <v>512231</v>
      </c>
      <c r="B205" s="207" t="s">
        <v>446</v>
      </c>
      <c r="C205" s="39" t="s">
        <v>447</v>
      </c>
      <c r="D205" s="1" t="s">
        <v>18</v>
      </c>
      <c r="E205" s="2" t="s">
        <v>20</v>
      </c>
      <c r="F205" s="34"/>
      <c r="G205" s="34"/>
      <c r="H205" s="34">
        <v>-78</v>
      </c>
      <c r="I205" s="5">
        <v>426413</v>
      </c>
    </row>
    <row r="206" spans="1:9" s="5" customFormat="1" ht="17.45" customHeight="1" x14ac:dyDescent="0.25">
      <c r="A206" s="8">
        <v>512231</v>
      </c>
      <c r="B206" s="207" t="s">
        <v>448</v>
      </c>
      <c r="C206" s="38" t="s">
        <v>449</v>
      </c>
      <c r="D206" s="1" t="s">
        <v>18</v>
      </c>
      <c r="E206" s="2" t="s">
        <v>20</v>
      </c>
      <c r="F206" s="34"/>
      <c r="G206" s="34"/>
      <c r="H206" s="34">
        <v>-248.40000000000009</v>
      </c>
      <c r="I206" s="5">
        <v>426413</v>
      </c>
    </row>
    <row r="207" spans="1:9" s="5" customFormat="1" ht="17.45" customHeight="1" x14ac:dyDescent="0.25">
      <c r="A207" s="8">
        <v>512231</v>
      </c>
      <c r="B207" s="207" t="s">
        <v>450</v>
      </c>
      <c r="C207" s="38" t="s">
        <v>449</v>
      </c>
      <c r="D207" s="1" t="s">
        <v>18</v>
      </c>
      <c r="E207" s="2" t="s">
        <v>20</v>
      </c>
      <c r="F207" s="34"/>
      <c r="G207" s="34"/>
      <c r="H207" s="34">
        <v>-210</v>
      </c>
      <c r="I207" s="5">
        <v>426413</v>
      </c>
    </row>
    <row r="208" spans="1:9" s="5" customFormat="1" ht="17.45" customHeight="1" x14ac:dyDescent="0.25">
      <c r="A208" s="8">
        <v>512981</v>
      </c>
      <c r="B208" s="207" t="s">
        <v>451</v>
      </c>
      <c r="C208" s="38" t="s">
        <v>452</v>
      </c>
      <c r="D208" s="37" t="s">
        <v>18</v>
      </c>
      <c r="E208" s="2" t="s">
        <v>20</v>
      </c>
      <c r="F208" s="34"/>
      <c r="G208" s="34"/>
      <c r="H208" s="34">
        <v>-3370.08</v>
      </c>
      <c r="I208" s="5">
        <v>426412</v>
      </c>
    </row>
    <row r="209" spans="1:9" s="5" customFormat="1" ht="17.45" customHeight="1" x14ac:dyDescent="0.25">
      <c r="A209" s="8">
        <v>512981</v>
      </c>
      <c r="B209" s="207" t="s">
        <v>453</v>
      </c>
      <c r="C209" s="38" t="s">
        <v>452</v>
      </c>
      <c r="D209" s="37" t="s">
        <v>422</v>
      </c>
      <c r="E209" s="2" t="s">
        <v>20</v>
      </c>
      <c r="F209" s="34"/>
      <c r="G209" s="34"/>
      <c r="H209" s="34">
        <v>-60000</v>
      </c>
      <c r="I209" s="5">
        <v>426412</v>
      </c>
    </row>
    <row r="210" spans="1:9" s="5" customFormat="1" ht="17.45" customHeight="1" x14ac:dyDescent="0.25">
      <c r="A210" s="8">
        <v>512981</v>
      </c>
      <c r="B210" s="207" t="s">
        <v>454</v>
      </c>
      <c r="C210" s="38" t="s">
        <v>350</v>
      </c>
      <c r="D210" s="37" t="s">
        <v>18</v>
      </c>
      <c r="E210" s="2" t="s">
        <v>20</v>
      </c>
      <c r="F210" s="34"/>
      <c r="G210" s="34"/>
      <c r="H210" s="34">
        <v>-100</v>
      </c>
      <c r="I210" s="5">
        <v>426413</v>
      </c>
    </row>
    <row r="211" spans="1:9" s="5" customFormat="1" ht="17.45" customHeight="1" x14ac:dyDescent="0.25">
      <c r="A211" s="8">
        <v>512981</v>
      </c>
      <c r="B211" s="207" t="s">
        <v>455</v>
      </c>
      <c r="C211" s="38" t="s">
        <v>456</v>
      </c>
      <c r="D211" s="37" t="s">
        <v>18</v>
      </c>
      <c r="E211" s="2" t="s">
        <v>20</v>
      </c>
      <c r="F211" s="34"/>
      <c r="G211" s="34"/>
      <c r="H211" s="34">
        <v>-250</v>
      </c>
      <c r="I211" s="5">
        <v>426413</v>
      </c>
    </row>
    <row r="212" spans="1:9" s="5" customFormat="1" ht="17.45" customHeight="1" x14ac:dyDescent="0.25">
      <c r="A212" s="8">
        <v>512981</v>
      </c>
      <c r="B212" s="207" t="s">
        <v>457</v>
      </c>
      <c r="C212" s="38" t="s">
        <v>458</v>
      </c>
      <c r="D212" s="1" t="s">
        <v>18</v>
      </c>
      <c r="E212" s="2" t="s">
        <v>20</v>
      </c>
      <c r="F212" s="34"/>
      <c r="G212" s="34"/>
      <c r="H212" s="34">
        <v>-104</v>
      </c>
      <c r="I212" s="5">
        <v>426413</v>
      </c>
    </row>
    <row r="213" spans="1:9" s="5" customFormat="1" ht="17.45" customHeight="1" x14ac:dyDescent="0.25">
      <c r="A213" s="8">
        <v>512981</v>
      </c>
      <c r="B213" s="207" t="s">
        <v>459</v>
      </c>
      <c r="C213" s="38" t="s">
        <v>458</v>
      </c>
      <c r="D213" s="1" t="s">
        <v>18</v>
      </c>
      <c r="E213" s="2" t="s">
        <v>20</v>
      </c>
      <c r="F213" s="34"/>
      <c r="G213" s="34"/>
      <c r="H213" s="34">
        <v>-104</v>
      </c>
      <c r="I213" s="5">
        <v>426413</v>
      </c>
    </row>
    <row r="214" spans="1:9" s="5" customFormat="1" ht="17.45" customHeight="1" x14ac:dyDescent="0.25">
      <c r="A214" s="8">
        <v>512981</v>
      </c>
      <c r="B214" s="207" t="s">
        <v>460</v>
      </c>
      <c r="C214" s="38" t="s">
        <v>461</v>
      </c>
      <c r="D214" s="1" t="s">
        <v>18</v>
      </c>
      <c r="E214" s="2" t="s">
        <v>20</v>
      </c>
      <c r="F214" s="34"/>
      <c r="G214" s="34"/>
      <c r="H214" s="34">
        <v>-160.80000000000018</v>
      </c>
      <c r="I214" s="5">
        <v>426413</v>
      </c>
    </row>
    <row r="215" spans="1:9" s="5" customFormat="1" ht="30.6" customHeight="1" x14ac:dyDescent="0.25">
      <c r="A215" s="8">
        <v>512981</v>
      </c>
      <c r="B215" s="207" t="s">
        <v>462</v>
      </c>
      <c r="C215" s="38" t="s">
        <v>463</v>
      </c>
      <c r="D215" s="1" t="s">
        <v>18</v>
      </c>
      <c r="E215" s="2" t="s">
        <v>20</v>
      </c>
      <c r="F215" s="34"/>
      <c r="G215" s="34"/>
      <c r="H215" s="34">
        <v>-41.199999999999818</v>
      </c>
      <c r="I215" s="5">
        <v>426413</v>
      </c>
    </row>
    <row r="216" spans="1:9" s="5" customFormat="1" ht="30.6" customHeight="1" x14ac:dyDescent="0.25">
      <c r="A216" s="8">
        <v>512981</v>
      </c>
      <c r="B216" s="207" t="s">
        <v>464</v>
      </c>
      <c r="C216" s="39" t="s">
        <v>463</v>
      </c>
      <c r="D216" s="1" t="s">
        <v>18</v>
      </c>
      <c r="E216" s="2" t="s">
        <v>20</v>
      </c>
      <c r="F216" s="34"/>
      <c r="G216" s="34"/>
      <c r="H216" s="34">
        <v>-180.80000000000018</v>
      </c>
      <c r="I216" s="5">
        <v>426413</v>
      </c>
    </row>
    <row r="217" spans="1:9" s="5" customFormat="1" ht="30.6" customHeight="1" x14ac:dyDescent="0.25">
      <c r="A217" s="8">
        <v>512981</v>
      </c>
      <c r="B217" s="207" t="s">
        <v>465</v>
      </c>
      <c r="C217" s="39" t="s">
        <v>466</v>
      </c>
      <c r="D217" s="1" t="s">
        <v>18</v>
      </c>
      <c r="E217" s="2" t="s">
        <v>20</v>
      </c>
      <c r="F217" s="34"/>
      <c r="G217" s="34"/>
      <c r="H217" s="34">
        <v>-40.399999999999977</v>
      </c>
      <c r="I217" s="5">
        <v>426413</v>
      </c>
    </row>
    <row r="218" spans="1:9" s="5" customFormat="1" ht="30.6" customHeight="1" x14ac:dyDescent="0.25">
      <c r="A218" s="8">
        <v>512981</v>
      </c>
      <c r="B218" s="207" t="s">
        <v>467</v>
      </c>
      <c r="C218" s="39" t="s">
        <v>468</v>
      </c>
      <c r="D218" s="1" t="s">
        <v>18</v>
      </c>
      <c r="E218" s="2" t="s">
        <v>20</v>
      </c>
      <c r="F218" s="34"/>
      <c r="G218" s="34"/>
      <c r="H218" s="34">
        <v>-201.59999999999991</v>
      </c>
      <c r="I218" s="5">
        <v>426413</v>
      </c>
    </row>
    <row r="219" spans="1:9" s="5" customFormat="1" ht="17.45" customHeight="1" x14ac:dyDescent="0.25">
      <c r="A219" s="8">
        <v>512981</v>
      </c>
      <c r="B219" s="207" t="s">
        <v>469</v>
      </c>
      <c r="C219" s="39" t="s">
        <v>538</v>
      </c>
      <c r="D219" s="1" t="s">
        <v>18</v>
      </c>
      <c r="E219" s="2" t="s">
        <v>20</v>
      </c>
      <c r="F219" s="34"/>
      <c r="G219" s="34"/>
      <c r="H219" s="34">
        <v>-66</v>
      </c>
      <c r="I219" s="5">
        <v>426413</v>
      </c>
    </row>
    <row r="220" spans="1:9" s="5" customFormat="1" ht="17.45" customHeight="1" x14ac:dyDescent="0.25">
      <c r="A220" s="8">
        <v>512981</v>
      </c>
      <c r="B220" s="207" t="s">
        <v>470</v>
      </c>
      <c r="C220" s="39" t="s">
        <v>537</v>
      </c>
      <c r="D220" s="1" t="s">
        <v>18</v>
      </c>
      <c r="E220" s="2" t="s">
        <v>20</v>
      </c>
      <c r="F220" s="34"/>
      <c r="G220" s="34"/>
      <c r="H220" s="34">
        <v>-71.200000000000045</v>
      </c>
      <c r="I220" s="5">
        <v>426413</v>
      </c>
    </row>
    <row r="221" spans="1:9" s="5" customFormat="1" ht="17.45" customHeight="1" x14ac:dyDescent="0.25">
      <c r="A221" s="8">
        <v>512981</v>
      </c>
      <c r="B221" s="207" t="s">
        <v>471</v>
      </c>
      <c r="C221" s="38" t="s">
        <v>472</v>
      </c>
      <c r="D221" s="1" t="s">
        <v>18</v>
      </c>
      <c r="E221" s="2" t="s">
        <v>20</v>
      </c>
      <c r="F221" s="34"/>
      <c r="G221" s="34"/>
      <c r="H221" s="34">
        <v>-2311</v>
      </c>
      <c r="I221" s="5">
        <v>426413</v>
      </c>
    </row>
    <row r="222" spans="1:9" s="5" customFormat="1" ht="17.45" customHeight="1" x14ac:dyDescent="0.25">
      <c r="A222" s="8">
        <v>512981</v>
      </c>
      <c r="B222" s="207" t="s">
        <v>473</v>
      </c>
      <c r="C222" s="38" t="s">
        <v>472</v>
      </c>
      <c r="D222" s="1" t="s">
        <v>18</v>
      </c>
      <c r="E222" s="2" t="s">
        <v>20</v>
      </c>
      <c r="F222" s="34"/>
      <c r="G222" s="34"/>
      <c r="H222" s="34">
        <v>-781</v>
      </c>
      <c r="I222" s="5">
        <v>426413</v>
      </c>
    </row>
    <row r="223" spans="1:9" s="5" customFormat="1" ht="17.45" customHeight="1" x14ac:dyDescent="0.25">
      <c r="A223" s="8">
        <v>512981</v>
      </c>
      <c r="B223" s="207" t="s">
        <v>474</v>
      </c>
      <c r="C223" s="38" t="s">
        <v>475</v>
      </c>
      <c r="D223" s="1" t="s">
        <v>18</v>
      </c>
      <c r="E223" s="2" t="s">
        <v>20</v>
      </c>
      <c r="F223" s="34"/>
      <c r="G223" s="34"/>
      <c r="H223" s="34">
        <v>-500</v>
      </c>
      <c r="I223" s="5">
        <v>426413</v>
      </c>
    </row>
    <row r="224" spans="1:9" s="5" customFormat="1" ht="17.45" customHeight="1" x14ac:dyDescent="0.25">
      <c r="A224" s="8">
        <v>512981</v>
      </c>
      <c r="B224" s="207" t="s">
        <v>476</v>
      </c>
      <c r="C224" s="38" t="s">
        <v>475</v>
      </c>
      <c r="D224" s="37" t="s">
        <v>18</v>
      </c>
      <c r="E224" s="2" t="s">
        <v>20</v>
      </c>
      <c r="F224" s="34"/>
      <c r="G224" s="34"/>
      <c r="H224" s="34">
        <v>-1</v>
      </c>
      <c r="I224" s="5">
        <v>426413</v>
      </c>
    </row>
    <row r="225" spans="1:9" s="5" customFormat="1" ht="17.45" customHeight="1" x14ac:dyDescent="0.25">
      <c r="A225" s="8">
        <v>512981</v>
      </c>
      <c r="B225" s="207" t="s">
        <v>477</v>
      </c>
      <c r="C225" s="38" t="s">
        <v>478</v>
      </c>
      <c r="D225" s="1" t="s">
        <v>18</v>
      </c>
      <c r="E225" s="2" t="s">
        <v>20</v>
      </c>
      <c r="F225" s="34"/>
      <c r="G225" s="34"/>
      <c r="H225" s="34">
        <v>-3000</v>
      </c>
      <c r="I225" s="5">
        <v>426413</v>
      </c>
    </row>
    <row r="226" spans="1:9" s="5" customFormat="1" ht="17.45" customHeight="1" x14ac:dyDescent="0.25">
      <c r="A226" s="8" t="s">
        <v>479</v>
      </c>
      <c r="B226" s="207" t="s">
        <v>480</v>
      </c>
      <c r="C226" s="38" t="s">
        <v>481</v>
      </c>
      <c r="D226" s="1" t="s">
        <v>18</v>
      </c>
      <c r="E226" s="2" t="s">
        <v>20</v>
      </c>
      <c r="F226" s="34"/>
      <c r="G226" s="34"/>
      <c r="H226" s="34">
        <v>-4820.1279999999997</v>
      </c>
      <c r="I226" s="5">
        <v>426413</v>
      </c>
    </row>
    <row r="227" spans="1:9" s="5" customFormat="1" ht="32.450000000000003" customHeight="1" x14ac:dyDescent="0.25">
      <c r="A227" s="8">
        <v>512981</v>
      </c>
      <c r="B227" s="207" t="s">
        <v>482</v>
      </c>
      <c r="C227" s="38" t="s">
        <v>483</v>
      </c>
      <c r="D227" s="1" t="s">
        <v>18</v>
      </c>
      <c r="E227" s="2" t="s">
        <v>23</v>
      </c>
      <c r="F227" s="34"/>
      <c r="G227" s="34"/>
      <c r="H227" s="34">
        <v>-1581.4079999999994</v>
      </c>
      <c r="I227" s="5">
        <v>426413</v>
      </c>
    </row>
    <row r="228" spans="1:9" s="5" customFormat="1" ht="32.450000000000003" customHeight="1" x14ac:dyDescent="0.25">
      <c r="A228" s="8">
        <v>512981</v>
      </c>
      <c r="B228" s="207" t="s">
        <v>484</v>
      </c>
      <c r="C228" s="38" t="s">
        <v>483</v>
      </c>
      <c r="D228" s="1" t="s">
        <v>18</v>
      </c>
      <c r="E228" s="2" t="s">
        <v>23</v>
      </c>
      <c r="F228" s="34"/>
      <c r="G228" s="34"/>
      <c r="H228" s="34">
        <v>-1813.5599999999995</v>
      </c>
      <c r="I228" s="5">
        <v>426413</v>
      </c>
    </row>
    <row r="229" spans="1:9" s="5" customFormat="1" ht="32.450000000000003" customHeight="1" x14ac:dyDescent="0.25">
      <c r="A229" s="8">
        <v>512981</v>
      </c>
      <c r="B229" s="207" t="s">
        <v>485</v>
      </c>
      <c r="C229" s="39" t="s">
        <v>483</v>
      </c>
      <c r="D229" s="1" t="s">
        <v>18</v>
      </c>
      <c r="E229" s="2" t="s">
        <v>23</v>
      </c>
      <c r="F229" s="34"/>
      <c r="G229" s="34"/>
      <c r="H229" s="34">
        <v>-11</v>
      </c>
      <c r="I229" s="5">
        <v>426413</v>
      </c>
    </row>
    <row r="230" spans="1:9" s="5" customFormat="1" ht="17.45" customHeight="1" x14ac:dyDescent="0.25">
      <c r="A230" s="8">
        <v>512981</v>
      </c>
      <c r="B230" s="207" t="s">
        <v>486</v>
      </c>
      <c r="C230" s="39" t="s">
        <v>487</v>
      </c>
      <c r="D230" s="1" t="s">
        <v>18</v>
      </c>
      <c r="E230" s="2" t="s">
        <v>20</v>
      </c>
      <c r="F230" s="34"/>
      <c r="G230" s="34"/>
      <c r="H230" s="34">
        <v>-0.2000000000007276</v>
      </c>
      <c r="I230" s="5">
        <v>426413</v>
      </c>
    </row>
    <row r="231" spans="1:9" s="5" customFormat="1" ht="31.9" customHeight="1" x14ac:dyDescent="0.25">
      <c r="A231" s="8">
        <v>512981</v>
      </c>
      <c r="B231" s="207" t="s">
        <v>488</v>
      </c>
      <c r="C231" s="39" t="s">
        <v>440</v>
      </c>
      <c r="D231" s="1" t="s">
        <v>18</v>
      </c>
      <c r="E231" s="2" t="s">
        <v>20</v>
      </c>
      <c r="F231" s="34"/>
      <c r="G231" s="34"/>
      <c r="H231" s="34">
        <v>-0.31999999999999318</v>
      </c>
      <c r="I231" s="5">
        <v>426413</v>
      </c>
    </row>
    <row r="232" spans="1:9" s="5" customFormat="1" ht="31.9" customHeight="1" x14ac:dyDescent="0.25">
      <c r="A232" s="8">
        <v>512981</v>
      </c>
      <c r="B232" s="207" t="s">
        <v>489</v>
      </c>
      <c r="C232" s="39" t="s">
        <v>490</v>
      </c>
      <c r="D232" s="1" t="s">
        <v>18</v>
      </c>
      <c r="E232" s="2" t="s">
        <v>20</v>
      </c>
      <c r="F232" s="34"/>
      <c r="G232" s="34"/>
      <c r="H232" s="34">
        <v>-80</v>
      </c>
      <c r="I232" s="5">
        <v>426413</v>
      </c>
    </row>
    <row r="233" spans="1:9" s="5" customFormat="1" ht="31.9" customHeight="1" x14ac:dyDescent="0.25">
      <c r="A233" s="8">
        <v>512981</v>
      </c>
      <c r="B233" s="207" t="s">
        <v>491</v>
      </c>
      <c r="C233" s="39" t="s">
        <v>492</v>
      </c>
      <c r="D233" s="1" t="s">
        <v>18</v>
      </c>
      <c r="E233" s="2" t="s">
        <v>20</v>
      </c>
      <c r="F233" s="34"/>
      <c r="G233" s="34"/>
      <c r="H233" s="34">
        <v>-46.800000000000182</v>
      </c>
      <c r="I233" s="5">
        <v>426413</v>
      </c>
    </row>
    <row r="234" spans="1:9" s="5" customFormat="1" ht="31.9" customHeight="1" x14ac:dyDescent="0.25">
      <c r="A234" s="8">
        <v>512981</v>
      </c>
      <c r="B234" s="207" t="s">
        <v>493</v>
      </c>
      <c r="C234" s="38" t="s">
        <v>492</v>
      </c>
      <c r="D234" s="1" t="s">
        <v>18</v>
      </c>
      <c r="E234" s="2" t="s">
        <v>20</v>
      </c>
      <c r="F234" s="34"/>
      <c r="G234" s="34"/>
      <c r="H234" s="34">
        <v>-20.150000000000091</v>
      </c>
      <c r="I234" s="5">
        <v>426413</v>
      </c>
    </row>
    <row r="235" spans="1:9" s="5" customFormat="1" ht="31.9" customHeight="1" x14ac:dyDescent="0.25">
      <c r="A235" s="8">
        <v>512981</v>
      </c>
      <c r="B235" s="207" t="s">
        <v>494</v>
      </c>
      <c r="C235" s="38" t="s">
        <v>495</v>
      </c>
      <c r="D235" s="1" t="s">
        <v>18</v>
      </c>
      <c r="E235" s="2" t="s">
        <v>20</v>
      </c>
      <c r="F235" s="34"/>
      <c r="G235" s="34"/>
      <c r="H235" s="34">
        <v>-1800</v>
      </c>
      <c r="I235" s="5">
        <v>426413</v>
      </c>
    </row>
    <row r="236" spans="1:9" s="5" customFormat="1" ht="17.45" customHeight="1" x14ac:dyDescent="0.25">
      <c r="A236" s="8">
        <v>512981</v>
      </c>
      <c r="B236" s="207" t="s">
        <v>496</v>
      </c>
      <c r="C236" s="38" t="s">
        <v>497</v>
      </c>
      <c r="D236" s="37" t="s">
        <v>18</v>
      </c>
      <c r="E236" s="2" t="s">
        <v>20</v>
      </c>
      <c r="F236" s="34"/>
      <c r="G236" s="34"/>
      <c r="H236" s="34">
        <v>-380</v>
      </c>
      <c r="I236" s="5">
        <v>426412</v>
      </c>
    </row>
    <row r="237" spans="1:9" s="5" customFormat="1" ht="30.6" customHeight="1" x14ac:dyDescent="0.25">
      <c r="A237" s="8">
        <v>512981</v>
      </c>
      <c r="B237" s="207" t="s">
        <v>498</v>
      </c>
      <c r="C237" s="38" t="s">
        <v>499</v>
      </c>
      <c r="D237" s="37" t="s">
        <v>18</v>
      </c>
      <c r="E237" s="2" t="s">
        <v>20</v>
      </c>
      <c r="F237" s="34"/>
      <c r="G237" s="34"/>
      <c r="H237" s="34">
        <v>-27</v>
      </c>
      <c r="I237" s="5">
        <v>426412</v>
      </c>
    </row>
    <row r="238" spans="1:9" s="5" customFormat="1" ht="17.45" customHeight="1" x14ac:dyDescent="0.25">
      <c r="A238" s="8">
        <v>512981</v>
      </c>
      <c r="B238" s="207" t="s">
        <v>500</v>
      </c>
      <c r="C238" s="38" t="s">
        <v>501</v>
      </c>
      <c r="D238" s="37" t="s">
        <v>18</v>
      </c>
      <c r="E238" s="2" t="s">
        <v>20</v>
      </c>
      <c r="F238" s="34"/>
      <c r="G238" s="34"/>
      <c r="H238" s="34">
        <v>-380</v>
      </c>
      <c r="I238" s="5">
        <v>426413</v>
      </c>
    </row>
    <row r="239" spans="1:9" s="5" customFormat="1" ht="17.45" customHeight="1" x14ac:dyDescent="0.25">
      <c r="A239" s="8">
        <v>512981</v>
      </c>
      <c r="B239" s="207" t="s">
        <v>502</v>
      </c>
      <c r="C239" s="38" t="s">
        <v>503</v>
      </c>
      <c r="D239" s="37" t="s">
        <v>18</v>
      </c>
      <c r="E239" s="2" t="s">
        <v>20</v>
      </c>
      <c r="F239" s="34"/>
      <c r="G239" s="34"/>
      <c r="H239" s="34">
        <v>-340</v>
      </c>
      <c r="I239" s="5">
        <v>426413</v>
      </c>
    </row>
    <row r="240" spans="1:9" s="5" customFormat="1" ht="17.45" customHeight="1" x14ac:dyDescent="0.25">
      <c r="A240" s="8">
        <v>512981</v>
      </c>
      <c r="B240" s="207" t="s">
        <v>504</v>
      </c>
      <c r="C240" s="38" t="s">
        <v>505</v>
      </c>
      <c r="D240" s="1" t="s">
        <v>18</v>
      </c>
      <c r="E240" s="2" t="s">
        <v>20</v>
      </c>
      <c r="F240" s="34"/>
      <c r="G240" s="34"/>
      <c r="H240" s="34">
        <v>-4</v>
      </c>
      <c r="I240" s="5">
        <v>426413</v>
      </c>
    </row>
    <row r="241" spans="1:9" s="5" customFormat="1" ht="17.45" customHeight="1" x14ac:dyDescent="0.25">
      <c r="A241" s="8">
        <v>512981</v>
      </c>
      <c r="B241" s="207" t="s">
        <v>506</v>
      </c>
      <c r="C241" s="38" t="s">
        <v>507</v>
      </c>
      <c r="D241" s="1" t="s">
        <v>18</v>
      </c>
      <c r="E241" s="2" t="s">
        <v>20</v>
      </c>
      <c r="F241" s="34"/>
      <c r="G241" s="34"/>
      <c r="H241" s="34">
        <v>-960</v>
      </c>
      <c r="I241" s="5">
        <v>426413</v>
      </c>
    </row>
    <row r="242" spans="1:9" s="5" customFormat="1" ht="17.45" customHeight="1" x14ac:dyDescent="0.25">
      <c r="A242" s="8">
        <v>512981</v>
      </c>
      <c r="B242" s="207" t="s">
        <v>508</v>
      </c>
      <c r="C242" s="39" t="s">
        <v>507</v>
      </c>
      <c r="D242" s="1" t="s">
        <v>18</v>
      </c>
      <c r="E242" s="2" t="s">
        <v>20</v>
      </c>
      <c r="F242" s="34"/>
      <c r="G242" s="34"/>
      <c r="H242" s="34">
        <v>-2779.9199999999983</v>
      </c>
      <c r="I242" s="5">
        <v>426413</v>
      </c>
    </row>
    <row r="243" spans="1:9" s="5" customFormat="1" ht="24" customHeight="1" x14ac:dyDescent="0.25">
      <c r="A243" s="8">
        <v>512981</v>
      </c>
      <c r="B243" s="207" t="s">
        <v>509</v>
      </c>
      <c r="C243" s="39" t="s">
        <v>510</v>
      </c>
      <c r="D243" s="1" t="s">
        <v>18</v>
      </c>
      <c r="E243" s="2" t="s">
        <v>20</v>
      </c>
      <c r="F243" s="34"/>
      <c r="G243" s="34"/>
      <c r="H243" s="34">
        <v>-80</v>
      </c>
      <c r="I243" s="5">
        <v>426413</v>
      </c>
    </row>
    <row r="244" spans="1:9" s="5" customFormat="1" ht="17.45" customHeight="1" x14ac:dyDescent="0.25">
      <c r="A244" s="8">
        <v>512981</v>
      </c>
      <c r="B244" s="207" t="s">
        <v>511</v>
      </c>
      <c r="C244" s="39" t="s">
        <v>512</v>
      </c>
      <c r="D244" s="1" t="s">
        <v>18</v>
      </c>
      <c r="E244" s="2" t="s">
        <v>20</v>
      </c>
      <c r="F244" s="34"/>
      <c r="G244" s="34"/>
      <c r="H244" s="34">
        <v>-3450</v>
      </c>
      <c r="I244" s="5">
        <v>426413</v>
      </c>
    </row>
    <row r="245" spans="1:9" s="5" customFormat="1" ht="27" customHeight="1" x14ac:dyDescent="0.25">
      <c r="A245" s="8">
        <v>512981</v>
      </c>
      <c r="B245" s="207" t="s">
        <v>513</v>
      </c>
      <c r="C245" s="39" t="s">
        <v>514</v>
      </c>
      <c r="D245" s="1" t="s">
        <v>18</v>
      </c>
      <c r="E245" s="2" t="s">
        <v>20</v>
      </c>
      <c r="F245" s="34"/>
      <c r="G245" s="34"/>
      <c r="H245" s="34">
        <v>-20</v>
      </c>
      <c r="I245" s="5">
        <v>426413</v>
      </c>
    </row>
    <row r="246" spans="1:9" s="5" customFormat="1" ht="17.45" customHeight="1" x14ac:dyDescent="0.25">
      <c r="A246" s="8">
        <v>512981</v>
      </c>
      <c r="B246" s="207" t="s">
        <v>515</v>
      </c>
      <c r="C246" s="39" t="s">
        <v>516</v>
      </c>
      <c r="D246" s="1" t="s">
        <v>18</v>
      </c>
      <c r="E246" s="2" t="s">
        <v>20</v>
      </c>
      <c r="F246" s="34"/>
      <c r="G246" s="34"/>
      <c r="H246" s="34">
        <v>-220.39999999999998</v>
      </c>
      <c r="I246" s="5">
        <v>426413</v>
      </c>
    </row>
    <row r="247" spans="1:9" s="5" customFormat="1" ht="17.45" customHeight="1" x14ac:dyDescent="0.25">
      <c r="A247" s="8">
        <v>512981</v>
      </c>
      <c r="B247" s="207" t="s">
        <v>517</v>
      </c>
      <c r="C247" s="38" t="s">
        <v>516</v>
      </c>
      <c r="D247" s="1" t="s">
        <v>18</v>
      </c>
      <c r="E247" s="2" t="s">
        <v>20</v>
      </c>
      <c r="F247" s="34"/>
      <c r="G247" s="34"/>
      <c r="H247" s="34">
        <v>-365.03400000000011</v>
      </c>
      <c r="I247" s="5">
        <v>426413</v>
      </c>
    </row>
    <row r="248" spans="1:9" s="5" customFormat="1" ht="17.45" customHeight="1" x14ac:dyDescent="0.25">
      <c r="A248" s="8">
        <v>512981</v>
      </c>
      <c r="B248" s="207" t="s">
        <v>518</v>
      </c>
      <c r="C248" s="38" t="s">
        <v>516</v>
      </c>
      <c r="D248" s="1" t="s">
        <v>18</v>
      </c>
      <c r="E248" s="2" t="s">
        <v>20</v>
      </c>
      <c r="F248" s="34"/>
      <c r="G248" s="34"/>
      <c r="H248" s="34">
        <v>-68</v>
      </c>
      <c r="I248" s="5">
        <v>426413</v>
      </c>
    </row>
    <row r="249" spans="1:9" s="5" customFormat="1" ht="31.9" customHeight="1" x14ac:dyDescent="0.25">
      <c r="A249" s="8">
        <v>512981</v>
      </c>
      <c r="B249" s="207" t="s">
        <v>519</v>
      </c>
      <c r="C249" s="38" t="s">
        <v>520</v>
      </c>
      <c r="D249" s="1" t="s">
        <v>18</v>
      </c>
      <c r="E249" s="2" t="s">
        <v>20</v>
      </c>
      <c r="F249" s="34"/>
      <c r="G249" s="34"/>
      <c r="H249" s="34">
        <v>-502</v>
      </c>
      <c r="I249" s="5">
        <v>426413</v>
      </c>
    </row>
    <row r="250" spans="1:9" s="5" customFormat="1" ht="31.9" customHeight="1" x14ac:dyDescent="0.25">
      <c r="A250" s="8">
        <v>512981</v>
      </c>
      <c r="B250" s="207" t="s">
        <v>521</v>
      </c>
      <c r="C250" s="38" t="s">
        <v>520</v>
      </c>
      <c r="D250" s="1" t="s">
        <v>18</v>
      </c>
      <c r="E250" s="2" t="s">
        <v>20</v>
      </c>
      <c r="F250" s="31"/>
      <c r="G250" s="34"/>
      <c r="H250" s="34">
        <v>-8.0000000000381988E-3</v>
      </c>
      <c r="I250" s="5">
        <v>512981</v>
      </c>
    </row>
    <row r="251" spans="1:9" s="5" customFormat="1" ht="31.9" customHeight="1" x14ac:dyDescent="0.25">
      <c r="A251" s="8">
        <v>512981</v>
      </c>
      <c r="B251" s="207" t="s">
        <v>522</v>
      </c>
      <c r="C251" s="38" t="s">
        <v>520</v>
      </c>
      <c r="D251" s="1" t="s">
        <v>18</v>
      </c>
      <c r="E251" s="2" t="s">
        <v>20</v>
      </c>
      <c r="F251" s="31"/>
      <c r="G251" s="34"/>
      <c r="H251" s="34">
        <v>-7.9999999999813554E-3</v>
      </c>
      <c r="I251" s="5">
        <v>512981</v>
      </c>
    </row>
    <row r="252" spans="1:9" ht="33" x14ac:dyDescent="0.25">
      <c r="A252" s="4">
        <v>512981</v>
      </c>
      <c r="B252" s="209" t="s">
        <v>523</v>
      </c>
      <c r="C252" s="175" t="s">
        <v>440</v>
      </c>
      <c r="D252" s="2" t="s">
        <v>18</v>
      </c>
      <c r="E252" s="2" t="s">
        <v>20</v>
      </c>
      <c r="F252" s="176"/>
      <c r="G252" s="34"/>
      <c r="H252" s="34">
        <v>-60</v>
      </c>
    </row>
    <row r="253" spans="1:9" x14ac:dyDescent="0.25">
      <c r="A253" s="4">
        <v>512981</v>
      </c>
      <c r="B253" s="209" t="s">
        <v>524</v>
      </c>
      <c r="C253" s="175" t="s">
        <v>525</v>
      </c>
      <c r="D253" s="2" t="s">
        <v>18</v>
      </c>
      <c r="E253" s="2" t="s">
        <v>20</v>
      </c>
      <c r="F253" s="176"/>
      <c r="G253" s="34"/>
      <c r="H253" s="34">
        <v>-888</v>
      </c>
    </row>
    <row r="254" spans="1:9" x14ac:dyDescent="0.25">
      <c r="A254" s="4">
        <v>512981</v>
      </c>
      <c r="B254" s="209" t="s">
        <v>526</v>
      </c>
      <c r="C254" s="175" t="s">
        <v>527</v>
      </c>
      <c r="D254" s="2" t="s">
        <v>18</v>
      </c>
      <c r="E254" s="2" t="s">
        <v>20</v>
      </c>
      <c r="F254" s="176"/>
      <c r="G254" s="34"/>
      <c r="H254" s="34">
        <v>-507</v>
      </c>
    </row>
    <row r="255" spans="1:9" x14ac:dyDescent="0.25">
      <c r="A255" s="4">
        <v>512981</v>
      </c>
      <c r="B255" s="209" t="s">
        <v>528</v>
      </c>
      <c r="C255" s="175" t="s">
        <v>527</v>
      </c>
      <c r="D255" s="2" t="s">
        <v>18</v>
      </c>
      <c r="E255" s="2" t="s">
        <v>20</v>
      </c>
      <c r="F255" s="176"/>
      <c r="G255" s="34"/>
      <c r="H255" s="34">
        <v>-5652</v>
      </c>
    </row>
    <row r="256" spans="1:9" x14ac:dyDescent="0.25">
      <c r="A256" s="4">
        <v>512981</v>
      </c>
      <c r="B256" s="209" t="s">
        <v>529</v>
      </c>
      <c r="C256" s="175" t="s">
        <v>527</v>
      </c>
      <c r="D256" s="2" t="s">
        <v>18</v>
      </c>
      <c r="E256" s="2" t="s">
        <v>20</v>
      </c>
      <c r="F256" s="176"/>
      <c r="G256" s="34"/>
      <c r="H256" s="34">
        <v>-1363.2000000000007</v>
      </c>
    </row>
    <row r="257" spans="1:8" x14ac:dyDescent="0.25">
      <c r="A257" s="4">
        <v>512981</v>
      </c>
      <c r="B257" s="209" t="s">
        <v>530</v>
      </c>
      <c r="C257" s="175" t="s">
        <v>531</v>
      </c>
      <c r="D257" s="2" t="s">
        <v>18</v>
      </c>
      <c r="E257" s="2" t="s">
        <v>20</v>
      </c>
      <c r="F257" s="176"/>
      <c r="G257" s="34"/>
      <c r="H257" s="34">
        <v>-2600</v>
      </c>
    </row>
    <row r="258" spans="1:8" ht="33" x14ac:dyDescent="0.25">
      <c r="A258" s="4">
        <v>512981</v>
      </c>
      <c r="B258" s="209" t="s">
        <v>532</v>
      </c>
      <c r="C258" s="175" t="s">
        <v>533</v>
      </c>
      <c r="D258" s="2" t="s">
        <v>18</v>
      </c>
      <c r="E258" s="2" t="s">
        <v>20</v>
      </c>
      <c r="F258" s="176"/>
      <c r="G258" s="34"/>
      <c r="H258" s="34">
        <v>-300</v>
      </c>
    </row>
    <row r="259" spans="1:8" ht="33" x14ac:dyDescent="0.25">
      <c r="A259" s="4">
        <v>512981</v>
      </c>
      <c r="B259" s="209" t="s">
        <v>534</v>
      </c>
      <c r="C259" s="175" t="s">
        <v>533</v>
      </c>
      <c r="D259" s="2" t="s">
        <v>18</v>
      </c>
      <c r="E259" s="2" t="s">
        <v>20</v>
      </c>
      <c r="F259" s="176"/>
      <c r="G259" s="34"/>
      <c r="H259" s="34">
        <v>-230</v>
      </c>
    </row>
    <row r="260" spans="1:8" ht="21" customHeight="1" x14ac:dyDescent="0.25">
      <c r="A260" s="4">
        <v>512981</v>
      </c>
      <c r="B260" s="209" t="s">
        <v>535</v>
      </c>
      <c r="C260" s="175" t="s">
        <v>536</v>
      </c>
      <c r="D260" s="2" t="s">
        <v>18</v>
      </c>
      <c r="E260" s="2" t="s">
        <v>20</v>
      </c>
      <c r="F260" s="176"/>
      <c r="G260" s="34"/>
      <c r="H260" s="34">
        <v>-32</v>
      </c>
    </row>
  </sheetData>
  <autoFilter ref="A9:I9"/>
  <mergeCells count="7">
    <mergeCell ref="C12:G12"/>
    <mergeCell ref="B6:H6"/>
    <mergeCell ref="C8:C9"/>
    <mergeCell ref="D8:D9"/>
    <mergeCell ref="E8:E9"/>
    <mergeCell ref="F8:H8"/>
    <mergeCell ref="C10:G10"/>
  </mergeCells>
  <pageMargins left="0.25" right="0.16" top="0.39" bottom="0.35" header="0.3" footer="0.16"/>
  <pageSetup paperSize="9" scale="85" firstPageNumber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5">
        <v>4239</v>
      </c>
      <c r="B1" s="32">
        <v>20939.599999999999</v>
      </c>
    </row>
    <row r="2" spans="1:2" ht="16.5" x14ac:dyDescent="0.25">
      <c r="A2" s="5">
        <v>4252</v>
      </c>
      <c r="B2" s="32">
        <v>4001.2</v>
      </c>
    </row>
    <row r="3" spans="1:2" ht="16.5" x14ac:dyDescent="0.25">
      <c r="A3" s="5">
        <v>4261</v>
      </c>
      <c r="B3" s="32">
        <v>24221.5</v>
      </c>
    </row>
    <row r="4" spans="1:2" ht="16.5" x14ac:dyDescent="0.25">
      <c r="A4" s="5">
        <v>4264</v>
      </c>
      <c r="B4" s="32">
        <v>658398.19999999995</v>
      </c>
    </row>
    <row r="5" spans="1:2" ht="16.5" x14ac:dyDescent="0.25">
      <c r="A5" s="5">
        <v>4267</v>
      </c>
      <c r="B5" s="32">
        <v>51113.2</v>
      </c>
    </row>
    <row r="6" spans="1:2" ht="16.5" x14ac:dyDescent="0.25">
      <c r="A6" s="5">
        <v>4269</v>
      </c>
      <c r="B6" s="32">
        <v>58135.199999999997</v>
      </c>
    </row>
    <row r="7" spans="1:2" ht="16.5" x14ac:dyDescent="0.25">
      <c r="A7" s="5">
        <v>5121</v>
      </c>
      <c r="B7" s="32">
        <v>34800</v>
      </c>
    </row>
    <row r="8" spans="1:2" ht="16.5" x14ac:dyDescent="0.25">
      <c r="A8" s="5">
        <v>5122</v>
      </c>
      <c r="B8" s="32">
        <v>30780.6</v>
      </c>
    </row>
    <row r="9" spans="1:2" ht="16.5" x14ac:dyDescent="0.25">
      <c r="A9" s="5">
        <v>5129</v>
      </c>
      <c r="B9" s="32">
        <v>165718.20000000001</v>
      </c>
    </row>
    <row r="10" spans="1:2" ht="16.5" x14ac:dyDescent="0.25">
      <c r="A10" s="5">
        <v>5132</v>
      </c>
      <c r="B10" s="3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Sheet1</vt:lpstr>
      <vt:lpstr>'2'!Print_Titles</vt:lpstr>
      <vt:lpstr>'4'!Print_Titles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2020-07-07T13:48:24Z</cp:lastPrinted>
  <dcterms:created xsi:type="dcterms:W3CDTF">2019-11-26T09:27:58Z</dcterms:created>
  <dcterms:modified xsi:type="dcterms:W3CDTF">2020-07-10T07:21:30Z</dcterms:modified>
</cp:coreProperties>
</file>