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-105" yWindow="-105" windowWidth="20730" windowHeight="11760"/>
  </bookViews>
  <sheets>
    <sheet name="Հավելված 1" sheetId="28" r:id="rId1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78" i="28"/>
  <c r="H20" l="1"/>
  <c r="H19"/>
  <c r="H18"/>
  <c r="H17"/>
  <c r="H16"/>
  <c r="H15"/>
  <c r="H14"/>
  <c r="H13"/>
  <c r="H12"/>
  <c r="H11"/>
  <c r="I121" l="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K104" l="1"/>
  <c r="K114"/>
  <c r="K121"/>
  <c r="I176"/>
  <c r="I7"/>
  <c r="I175"/>
  <c r="I155"/>
  <c r="I154"/>
  <c r="I153" l="1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94"/>
  <c r="K94" s="1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36"/>
  <c r="I37"/>
  <c r="I38"/>
  <c r="I39"/>
  <c r="I40"/>
  <c r="I41"/>
  <c r="I42"/>
  <c r="I43"/>
  <c r="I44"/>
  <c r="I22"/>
  <c r="I23"/>
  <c r="I24"/>
  <c r="I25"/>
  <c r="I26"/>
  <c r="I27"/>
  <c r="I28"/>
  <c r="I29"/>
  <c r="I30"/>
  <c r="I31"/>
  <c r="I32"/>
  <c r="I33"/>
  <c r="I34"/>
  <c r="I35"/>
  <c r="I21"/>
  <c r="K175" l="1"/>
  <c r="K93"/>
  <c r="K89"/>
  <c r="K87"/>
  <c r="K80"/>
  <c r="K44"/>
  <c r="K66"/>
  <c r="J175"/>
  <c r="J177" l="1"/>
</calcChain>
</file>

<file path=xl/sharedStrings.xml><?xml version="1.0" encoding="utf-8"?>
<sst xmlns="http://schemas.openxmlformats.org/spreadsheetml/2006/main" count="691" uniqueCount="219">
  <si>
    <t>Կրթությանը տրամադրվող օժանդակ ծառայություններ</t>
  </si>
  <si>
    <t>ՀՀ կրթության, գիտության, մշակույթի և սպորտի նախարարություն</t>
  </si>
  <si>
    <t xml:space="preserve">     ------------ N ------------   որոշման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</si>
  <si>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</si>
  <si>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</si>
  <si>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</si>
  <si>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</si>
  <si>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</si>
  <si>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</si>
  <si>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</si>
  <si>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Բաժին N 09</t>
  </si>
  <si>
    <t>Խումբ N 06</t>
  </si>
  <si>
    <t>Դաս N 01</t>
  </si>
  <si>
    <t>ՄԱՍ  III. ԾԱՌԱՅՈՒԹՅՈՒՆՆԵՐ</t>
  </si>
  <si>
    <t>ՄԱ</t>
  </si>
  <si>
    <t>22111110-1</t>
  </si>
  <si>
    <t>դասագրքեր</t>
  </si>
  <si>
    <t>ուսուցողական գրքեր</t>
  </si>
  <si>
    <t>ՄԱՍ I. ԱՊՐԱՆՔՆԵՐ</t>
  </si>
  <si>
    <t>22111100-1</t>
  </si>
  <si>
    <t>գրադարանային գրքեր</t>
  </si>
  <si>
    <t>հատ</t>
  </si>
  <si>
    <t>22111120-1</t>
  </si>
  <si>
    <t>ուսումնադիդակտիկ ցուցապաստառներ</t>
  </si>
  <si>
    <t>39191110-1</t>
  </si>
  <si>
    <t>նոտաներ</t>
  </si>
  <si>
    <t>սկավառակներ</t>
  </si>
  <si>
    <t>37451640-1</t>
  </si>
  <si>
    <t>կրթական խաղեր</t>
  </si>
  <si>
    <t>37521140-1</t>
  </si>
  <si>
    <t>22111180-1</t>
  </si>
  <si>
    <t>22111110-2</t>
  </si>
  <si>
    <t>22111110-3</t>
  </si>
  <si>
    <t>22111110-4</t>
  </si>
  <si>
    <t>22111110-5</t>
  </si>
  <si>
    <t>22111110-6</t>
  </si>
  <si>
    <t>22111110-7</t>
  </si>
  <si>
    <t>22111110-8</t>
  </si>
  <si>
    <t>22111110-9</t>
  </si>
  <si>
    <t>22111110-10</t>
  </si>
  <si>
    <t>22111110-11</t>
  </si>
  <si>
    <t>22111110-12</t>
  </si>
  <si>
    <t>22111110-13</t>
  </si>
  <si>
    <t>22111110-14</t>
  </si>
  <si>
    <t>22111110-15</t>
  </si>
  <si>
    <t>22111110-16</t>
  </si>
  <si>
    <t>22111110-17</t>
  </si>
  <si>
    <t>22111110-18</t>
  </si>
  <si>
    <t>22111110-19</t>
  </si>
  <si>
    <t>22111110-20</t>
  </si>
  <si>
    <t>22111110-21</t>
  </si>
  <si>
    <t>22111110-22</t>
  </si>
  <si>
    <t>22111110-23</t>
  </si>
  <si>
    <t>22111100-2</t>
  </si>
  <si>
    <t>22111100-3</t>
  </si>
  <si>
    <t>22111100-4</t>
  </si>
  <si>
    <t>22111100-5</t>
  </si>
  <si>
    <t>22111100-6</t>
  </si>
  <si>
    <t>22111100-7</t>
  </si>
  <si>
    <t>22111100-8</t>
  </si>
  <si>
    <t>22111100-9</t>
  </si>
  <si>
    <t>22111100-10</t>
  </si>
  <si>
    <t>22111100-11</t>
  </si>
  <si>
    <t>22111100-12</t>
  </si>
  <si>
    <t>22111100-13</t>
  </si>
  <si>
    <t>22111100-14</t>
  </si>
  <si>
    <t>22111100-15</t>
  </si>
  <si>
    <t>22111100-16</t>
  </si>
  <si>
    <t>22111100-17</t>
  </si>
  <si>
    <t>22111100-18</t>
  </si>
  <si>
    <t>22111100-19</t>
  </si>
  <si>
    <t>22111100-20</t>
  </si>
  <si>
    <t>22111100-21</t>
  </si>
  <si>
    <t>22111100-22</t>
  </si>
  <si>
    <t>39191110-2</t>
  </si>
  <si>
    <t>39191110-3</t>
  </si>
  <si>
    <t>39191110-4</t>
  </si>
  <si>
    <t>39191110-5</t>
  </si>
  <si>
    <t>39191110-6</t>
  </si>
  <si>
    <t>39191110-7</t>
  </si>
  <si>
    <t>37521140-2</t>
  </si>
  <si>
    <t>22111180-2</t>
  </si>
  <si>
    <t>22111180-3</t>
  </si>
  <si>
    <t>22111180-4</t>
  </si>
  <si>
    <t>22111120-2</t>
  </si>
  <si>
    <t>22111120-3</t>
  </si>
  <si>
    <t>22111120-4</t>
  </si>
  <si>
    <t>22111120-5</t>
  </si>
  <si>
    <t>22111120-6</t>
  </si>
  <si>
    <t>22111120-7</t>
  </si>
  <si>
    <t>22111120-8</t>
  </si>
  <si>
    <t>22111120-9</t>
  </si>
  <si>
    <t>22111120-10</t>
  </si>
  <si>
    <t>22111120-11</t>
  </si>
  <si>
    <t>22111120-12</t>
  </si>
  <si>
    <t>22111120-13</t>
  </si>
  <si>
    <t>22111120-14</t>
  </si>
  <si>
    <t>22111120-15</t>
  </si>
  <si>
    <t>22111120-16</t>
  </si>
  <si>
    <t>22111120-17</t>
  </si>
  <si>
    <t>22111120-18</t>
  </si>
  <si>
    <t>22111120-19</t>
  </si>
  <si>
    <t>22111120-20</t>
  </si>
  <si>
    <t>22111120-21</t>
  </si>
  <si>
    <t>22111120-22</t>
  </si>
  <si>
    <t>22111120-23</t>
  </si>
  <si>
    <t>22111120-24</t>
  </si>
  <si>
    <t>22111120-25</t>
  </si>
  <si>
    <t>22111120-26</t>
  </si>
  <si>
    <t>22111120-27</t>
  </si>
  <si>
    <t>22111120-28</t>
  </si>
  <si>
    <t>22111120-29</t>
  </si>
  <si>
    <t>22111120-30</t>
  </si>
  <si>
    <t>22111120-31</t>
  </si>
  <si>
    <t>22111120-32</t>
  </si>
  <si>
    <t>22811130-1</t>
  </si>
  <si>
    <t>22811130-2</t>
  </si>
  <si>
    <t>22811130-3</t>
  </si>
  <si>
    <t>22811130-4</t>
  </si>
  <si>
    <t>22811130-5</t>
  </si>
  <si>
    <t>22811130-6</t>
  </si>
  <si>
    <t>22811130-7</t>
  </si>
  <si>
    <t>22811130-8</t>
  </si>
  <si>
    <t>22811130-9</t>
  </si>
  <si>
    <t>22811130-10</t>
  </si>
  <si>
    <t>22811130-11</t>
  </si>
  <si>
    <t>22811130-12</t>
  </si>
  <si>
    <t>22811130-13</t>
  </si>
  <si>
    <t>22811130-14</t>
  </si>
  <si>
    <t>տետրեր</t>
  </si>
  <si>
    <t>22111120-33</t>
  </si>
  <si>
    <t>22111120-34</t>
  </si>
  <si>
    <t>22111120-35</t>
  </si>
  <si>
    <t xml:space="preserve">     ՀՀ կառավարության 2020 թվականի</t>
  </si>
  <si>
    <t>ՀԱՅԱՍՏԱՆԻ ՀԱՆՐԱՊԵՏՈՒԹՅԱՆ ԿԱՌԱՎԱՐՈՒԹՅԱՆ 2019 ԹՎԱԿԱՆԻ ԴԵԿՏԵՄԲԵՐԻ 26-Ի N 1919-Ն ՈՐՈՇՄԱՆ N 10 ՀԱՎԵԼՎԱԾՈՒՄ ԿԱՏԱՐՎՈՂ ՓՈՓՈԽՈՒԹՅՈՒՆՆԵՐԸ</t>
  </si>
  <si>
    <t>1215      11003</t>
  </si>
  <si>
    <t xml:space="preserve"> Սփյուռքի կրթօջախների համար դասագրքերի և այլ ուսումնական նյութերի մշակում, ձեռքբերում և տրամադրում</t>
  </si>
  <si>
    <t xml:space="preserve"> 22111100-1</t>
  </si>
  <si>
    <t xml:space="preserve">  ուսուցողական գրքեր</t>
  </si>
  <si>
    <t xml:space="preserve"> գհ</t>
  </si>
  <si>
    <t xml:space="preserve"> հատ</t>
  </si>
  <si>
    <t xml:space="preserve"> 22111110-1</t>
  </si>
  <si>
    <t xml:space="preserve">  դասագրքեր</t>
  </si>
  <si>
    <t xml:space="preserve"> 22111120-1</t>
  </si>
  <si>
    <t xml:space="preserve">  գրադարանի գրքեր</t>
  </si>
  <si>
    <t xml:space="preserve"> 22111150-1</t>
  </si>
  <si>
    <t xml:space="preserve">  քարտեզներ</t>
  </si>
  <si>
    <t xml:space="preserve"> 22111180-1</t>
  </si>
  <si>
    <t xml:space="preserve">  նոտաներ</t>
  </si>
  <si>
    <t xml:space="preserve"> 22811130-1</t>
  </si>
  <si>
    <t xml:space="preserve">  տետրեր</t>
  </si>
  <si>
    <t xml:space="preserve"> 37451640-1</t>
  </si>
  <si>
    <t xml:space="preserve">  սկավառակներ</t>
  </si>
  <si>
    <t xml:space="preserve"> 37521120-1</t>
  </si>
  <si>
    <t xml:space="preserve">  փազլներ</t>
  </si>
  <si>
    <t xml:space="preserve"> 37521140-1</t>
  </si>
  <si>
    <t xml:space="preserve">  կրթական խաղեր</t>
  </si>
  <si>
    <t xml:space="preserve"> 39191110-1</t>
  </si>
  <si>
    <t xml:space="preserve"> ուսումնադիդակտիկ ցուցապաստառներ</t>
  </si>
  <si>
    <t>1215      12004</t>
  </si>
  <si>
    <t xml:space="preserve"> Հայաստանի միգրանտ ընտանիքների դպրոցականների հայոց լեզվի իմացության բարելավում</t>
  </si>
  <si>
    <t xml:space="preserve"> 80521100-1</t>
  </si>
  <si>
    <t xml:space="preserve"> դրամ</t>
  </si>
  <si>
    <t xml:space="preserve"> 80581100-1</t>
  </si>
  <si>
    <t xml:space="preserve">  լեզվի դասընթացների անցկացում</t>
  </si>
  <si>
    <t>22111110-24</t>
  </si>
  <si>
    <t>22111120-36</t>
  </si>
  <si>
    <t>22111120-37</t>
  </si>
  <si>
    <t>22111120-38</t>
  </si>
  <si>
    <t>22111120-39</t>
  </si>
  <si>
    <t>22111120-40</t>
  </si>
  <si>
    <t>22111120-41</t>
  </si>
  <si>
    <t>22111120-42</t>
  </si>
  <si>
    <t>22111120-43</t>
  </si>
  <si>
    <t>22111120-44</t>
  </si>
  <si>
    <t>22111120-45</t>
  </si>
  <si>
    <t>22111120-46</t>
  </si>
  <si>
    <t>22111120-47</t>
  </si>
  <si>
    <t>22111120-48</t>
  </si>
  <si>
    <t>22111120-49</t>
  </si>
  <si>
    <t>22111120-50</t>
  </si>
  <si>
    <t>22111120-51</t>
  </si>
  <si>
    <t>22111120-52</t>
  </si>
  <si>
    <t>22111120-53</t>
  </si>
  <si>
    <t>22111120-54</t>
  </si>
  <si>
    <t>22111150-1</t>
  </si>
  <si>
    <t>քարտեզներ</t>
  </si>
  <si>
    <t>22111150-2</t>
  </si>
  <si>
    <t>22111150-3</t>
  </si>
  <si>
    <t>22111150-4</t>
  </si>
  <si>
    <t>22111150-5</t>
  </si>
  <si>
    <t>22111150-6</t>
  </si>
  <si>
    <t>22111150-7</t>
  </si>
  <si>
    <t>22111150-8</t>
  </si>
  <si>
    <t>22111150-9</t>
  </si>
  <si>
    <t>22111150-10</t>
  </si>
  <si>
    <t>37521120-1</t>
  </si>
  <si>
    <t>փազլներ</t>
  </si>
  <si>
    <t>37521120-2</t>
  </si>
  <si>
    <t>37521120-3</t>
  </si>
  <si>
    <t>37521120-4</t>
  </si>
  <si>
    <t>37521120-5</t>
  </si>
  <si>
    <t>37521120-6</t>
  </si>
  <si>
    <t>37521120-7</t>
  </si>
  <si>
    <t>37521120-8</t>
  </si>
  <si>
    <t>37521120-9</t>
  </si>
  <si>
    <t>37521120-10</t>
  </si>
  <si>
    <t>22111130-1</t>
  </si>
  <si>
    <t>22111130-2</t>
  </si>
  <si>
    <t>22111130-3</t>
  </si>
  <si>
    <t>22111130-4</t>
  </si>
  <si>
    <t>22111130-5</t>
  </si>
  <si>
    <t>22111130-6</t>
  </si>
  <si>
    <t>22111130-7</t>
  </si>
  <si>
    <t>բառարաններ</t>
  </si>
  <si>
    <t>ուսուցման ծրագրերի հետ կապված ծառայություններ</t>
  </si>
  <si>
    <t>ԳՀ</t>
  </si>
  <si>
    <t>Հավելված</t>
  </si>
  <si>
    <t xml:space="preserve">Գումարը (հազար դրամով) </t>
  </si>
</sst>
</file>

<file path=xl/styles.xml><?xml version="1.0" encoding="utf-8"?>
<styleSheet xmlns="http://schemas.openxmlformats.org/spreadsheetml/2006/main">
  <numFmts count="8">
    <numFmt numFmtId="164" formatCode="_(* #,##0.00_);_(* \(#,##0.00\);_(* &quot;-&quot;??_);_(@_)"/>
    <numFmt numFmtId="165" formatCode="0.0"/>
    <numFmt numFmtId="166" formatCode="_-* #,##0.00_р_._-;\-* #,##0.00_р_._-;_-* &quot;-&quot;??_р_._-;_-@_-"/>
    <numFmt numFmtId="167" formatCode="0.0_);\(0.0\)"/>
    <numFmt numFmtId="168" formatCode="0_);\(0\)"/>
    <numFmt numFmtId="169" formatCode="##,##0.0;\(##,##0.0\);\-"/>
    <numFmt numFmtId="170" formatCode="0.00_);\(0.00\)"/>
    <numFmt numFmtId="171" formatCode="_(* #,##0.0_);_(* \(#,##0.0\);_(* &quot;-&quot;??_);_(@_)"/>
  </numFmts>
  <fonts count="14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8"/>
      <name val="GHEA Grapalat"/>
      <family val="2"/>
    </font>
    <font>
      <sz val="12"/>
      <name val="GHEA Grapalat"/>
    </font>
    <font>
      <b/>
      <sz val="12"/>
      <name val="GHEA Grapalat"/>
    </font>
    <font>
      <b/>
      <sz val="12"/>
      <color theme="1"/>
      <name val="GHEA Grapalat"/>
    </font>
    <font>
      <sz val="12"/>
      <color rgb="FFFF0000"/>
      <name val="GHEA Grapalat"/>
    </font>
    <font>
      <sz val="8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6" fillId="0" borderId="0"/>
    <xf numFmtId="166" fontId="7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8" fillId="0" borderId="0">
      <alignment horizontal="left" vertical="top" wrapText="1"/>
    </xf>
    <xf numFmtId="169" fontId="8" fillId="0" borderId="0" applyFill="0" applyBorder="0" applyProtection="0">
      <alignment horizontal="right" vertical="top"/>
    </xf>
  </cellStyleXfs>
  <cellXfs count="40">
    <xf numFmtId="0" fontId="0" fillId="0" borderId="0" xfId="0"/>
    <xf numFmtId="0" fontId="9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167" fontId="10" fillId="0" borderId="1" xfId="8" applyNumberFormat="1" applyFont="1" applyBorder="1" applyAlignment="1">
      <alignment horizontal="center" vertical="center"/>
    </xf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1" fontId="12" fillId="2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168" fontId="9" fillId="0" borderId="1" xfId="8" applyNumberFormat="1" applyFont="1" applyBorder="1" applyAlignment="1">
      <alignment horizontal="center" vertical="center"/>
    </xf>
    <xf numFmtId="167" fontId="9" fillId="0" borderId="1" xfId="8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167" fontId="12" fillId="0" borderId="0" xfId="0" applyNumberFormat="1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165" fontId="9" fillId="0" borderId="0" xfId="0" applyNumberFormat="1" applyFont="1" applyAlignment="1">
      <alignment horizontal="center" vertical="center" wrapText="1"/>
    </xf>
    <xf numFmtId="168" fontId="12" fillId="0" borderId="1" xfId="8" applyNumberFormat="1" applyFont="1" applyBorder="1" applyAlignment="1">
      <alignment horizontal="center" vertical="center"/>
    </xf>
    <xf numFmtId="0" fontId="10" fillId="2" borderId="5" xfId="0" applyFont="1" applyFill="1" applyBorder="1" applyAlignment="1">
      <alignment vertical="center" wrapText="1"/>
    </xf>
    <xf numFmtId="170" fontId="12" fillId="0" borderId="0" xfId="0" applyNumberFormat="1" applyFont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67" fontId="10" fillId="0" borderId="5" xfId="0" applyNumberFormat="1" applyFont="1" applyFill="1" applyBorder="1" applyAlignment="1">
      <alignment horizontal="center"/>
    </xf>
    <xf numFmtId="171" fontId="9" fillId="0" borderId="1" xfId="8" applyNumberFormat="1" applyFont="1" applyBorder="1" applyAlignment="1">
      <alignment horizontal="center" vertical="center"/>
    </xf>
  </cellXfs>
  <cellStyles count="11">
    <cellStyle name="Normal 10" xfId="4"/>
    <cellStyle name="Normal 2" xfId="1"/>
    <cellStyle name="Normal 3" xfId="3"/>
    <cellStyle name="Normal 4" xfId="5"/>
    <cellStyle name="Normal 8" xfId="9"/>
    <cellStyle name="Percent 2" xfId="2"/>
    <cellStyle name="SN_241" xfId="10"/>
    <cellStyle name="Обычный" xfId="0" builtinId="0"/>
    <cellStyle name="Обычный 2" xfId="6"/>
    <cellStyle name="Финансовый" xfId="8" builtinId="3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9"/>
  <sheetViews>
    <sheetView tabSelected="1" topLeftCell="A173" zoomScale="80" zoomScaleNormal="80" workbookViewId="0">
      <selection activeCell="I188" sqref="I188"/>
    </sheetView>
  </sheetViews>
  <sheetFormatPr defaultColWidth="16.140625" defaultRowHeight="32.25" customHeight="1"/>
  <cols>
    <col min="1" max="4" width="16.140625" style="1" customWidth="1"/>
    <col min="5" max="5" width="13.5703125" style="1" customWidth="1"/>
    <col min="6" max="6" width="15" style="1" customWidth="1"/>
    <col min="7" max="7" width="15.42578125" style="1" customWidth="1"/>
    <col min="8" max="8" width="16.140625" style="1" customWidth="1"/>
    <col min="9" max="9" width="23.28515625" style="1" customWidth="1"/>
    <col min="10" max="10" width="18.28515625" style="1" hidden="1" customWidth="1"/>
    <col min="11" max="11" width="0.28515625" style="1" customWidth="1"/>
    <col min="12" max="256" width="16.140625" style="1"/>
    <col min="257" max="260" width="16.140625" style="1" customWidth="1"/>
    <col min="261" max="261" width="13.5703125" style="1" customWidth="1"/>
    <col min="262" max="262" width="15" style="1" customWidth="1"/>
    <col min="263" max="263" width="15.42578125" style="1" customWidth="1"/>
    <col min="264" max="264" width="16.140625" style="1" customWidth="1"/>
    <col min="265" max="265" width="23.7109375" style="1" customWidth="1"/>
    <col min="266" max="512" width="16.140625" style="1"/>
    <col min="513" max="516" width="16.140625" style="1" customWidth="1"/>
    <col min="517" max="517" width="13.5703125" style="1" customWidth="1"/>
    <col min="518" max="518" width="15" style="1" customWidth="1"/>
    <col min="519" max="519" width="15.42578125" style="1" customWidth="1"/>
    <col min="520" max="520" width="16.140625" style="1" customWidth="1"/>
    <col min="521" max="521" width="23.7109375" style="1" customWidth="1"/>
    <col min="522" max="768" width="16.140625" style="1"/>
    <col min="769" max="772" width="16.140625" style="1" customWidth="1"/>
    <col min="773" max="773" width="13.5703125" style="1" customWidth="1"/>
    <col min="774" max="774" width="15" style="1" customWidth="1"/>
    <col min="775" max="775" width="15.42578125" style="1" customWidth="1"/>
    <col min="776" max="776" width="16.140625" style="1" customWidth="1"/>
    <col min="777" max="777" width="23.7109375" style="1" customWidth="1"/>
    <col min="778" max="1024" width="16.140625" style="1"/>
    <col min="1025" max="1028" width="16.140625" style="1" customWidth="1"/>
    <col min="1029" max="1029" width="13.5703125" style="1" customWidth="1"/>
    <col min="1030" max="1030" width="15" style="1" customWidth="1"/>
    <col min="1031" max="1031" width="15.42578125" style="1" customWidth="1"/>
    <col min="1032" max="1032" width="16.140625" style="1" customWidth="1"/>
    <col min="1033" max="1033" width="23.7109375" style="1" customWidth="1"/>
    <col min="1034" max="1280" width="16.140625" style="1"/>
    <col min="1281" max="1284" width="16.140625" style="1" customWidth="1"/>
    <col min="1285" max="1285" width="13.5703125" style="1" customWidth="1"/>
    <col min="1286" max="1286" width="15" style="1" customWidth="1"/>
    <col min="1287" max="1287" width="15.42578125" style="1" customWidth="1"/>
    <col min="1288" max="1288" width="16.140625" style="1" customWidth="1"/>
    <col min="1289" max="1289" width="23.7109375" style="1" customWidth="1"/>
    <col min="1290" max="1536" width="16.140625" style="1"/>
    <col min="1537" max="1540" width="16.140625" style="1" customWidth="1"/>
    <col min="1541" max="1541" width="13.5703125" style="1" customWidth="1"/>
    <col min="1542" max="1542" width="15" style="1" customWidth="1"/>
    <col min="1543" max="1543" width="15.42578125" style="1" customWidth="1"/>
    <col min="1544" max="1544" width="16.140625" style="1" customWidth="1"/>
    <col min="1545" max="1545" width="23.7109375" style="1" customWidth="1"/>
    <col min="1546" max="1792" width="16.140625" style="1"/>
    <col min="1793" max="1796" width="16.140625" style="1" customWidth="1"/>
    <col min="1797" max="1797" width="13.5703125" style="1" customWidth="1"/>
    <col min="1798" max="1798" width="15" style="1" customWidth="1"/>
    <col min="1799" max="1799" width="15.42578125" style="1" customWidth="1"/>
    <col min="1800" max="1800" width="16.140625" style="1" customWidth="1"/>
    <col min="1801" max="1801" width="23.7109375" style="1" customWidth="1"/>
    <col min="1802" max="2048" width="16.140625" style="1"/>
    <col min="2049" max="2052" width="16.140625" style="1" customWidth="1"/>
    <col min="2053" max="2053" width="13.5703125" style="1" customWidth="1"/>
    <col min="2054" max="2054" width="15" style="1" customWidth="1"/>
    <col min="2055" max="2055" width="15.42578125" style="1" customWidth="1"/>
    <col min="2056" max="2056" width="16.140625" style="1" customWidth="1"/>
    <col min="2057" max="2057" width="23.7109375" style="1" customWidth="1"/>
    <col min="2058" max="2304" width="16.140625" style="1"/>
    <col min="2305" max="2308" width="16.140625" style="1" customWidth="1"/>
    <col min="2309" max="2309" width="13.5703125" style="1" customWidth="1"/>
    <col min="2310" max="2310" width="15" style="1" customWidth="1"/>
    <col min="2311" max="2311" width="15.42578125" style="1" customWidth="1"/>
    <col min="2312" max="2312" width="16.140625" style="1" customWidth="1"/>
    <col min="2313" max="2313" width="23.7109375" style="1" customWidth="1"/>
    <col min="2314" max="2560" width="16.140625" style="1"/>
    <col min="2561" max="2564" width="16.140625" style="1" customWidth="1"/>
    <col min="2565" max="2565" width="13.5703125" style="1" customWidth="1"/>
    <col min="2566" max="2566" width="15" style="1" customWidth="1"/>
    <col min="2567" max="2567" width="15.42578125" style="1" customWidth="1"/>
    <col min="2568" max="2568" width="16.140625" style="1" customWidth="1"/>
    <col min="2569" max="2569" width="23.7109375" style="1" customWidth="1"/>
    <col min="2570" max="2816" width="16.140625" style="1"/>
    <col min="2817" max="2820" width="16.140625" style="1" customWidth="1"/>
    <col min="2821" max="2821" width="13.5703125" style="1" customWidth="1"/>
    <col min="2822" max="2822" width="15" style="1" customWidth="1"/>
    <col min="2823" max="2823" width="15.42578125" style="1" customWidth="1"/>
    <col min="2824" max="2824" width="16.140625" style="1" customWidth="1"/>
    <col min="2825" max="2825" width="23.7109375" style="1" customWidth="1"/>
    <col min="2826" max="3072" width="16.140625" style="1"/>
    <col min="3073" max="3076" width="16.140625" style="1" customWidth="1"/>
    <col min="3077" max="3077" width="13.5703125" style="1" customWidth="1"/>
    <col min="3078" max="3078" width="15" style="1" customWidth="1"/>
    <col min="3079" max="3079" width="15.42578125" style="1" customWidth="1"/>
    <col min="3080" max="3080" width="16.140625" style="1" customWidth="1"/>
    <col min="3081" max="3081" width="23.7109375" style="1" customWidth="1"/>
    <col min="3082" max="3328" width="16.140625" style="1"/>
    <col min="3329" max="3332" width="16.140625" style="1" customWidth="1"/>
    <col min="3333" max="3333" width="13.5703125" style="1" customWidth="1"/>
    <col min="3334" max="3334" width="15" style="1" customWidth="1"/>
    <col min="3335" max="3335" width="15.42578125" style="1" customWidth="1"/>
    <col min="3336" max="3336" width="16.140625" style="1" customWidth="1"/>
    <col min="3337" max="3337" width="23.7109375" style="1" customWidth="1"/>
    <col min="3338" max="3584" width="16.140625" style="1"/>
    <col min="3585" max="3588" width="16.140625" style="1" customWidth="1"/>
    <col min="3589" max="3589" width="13.5703125" style="1" customWidth="1"/>
    <col min="3590" max="3590" width="15" style="1" customWidth="1"/>
    <col min="3591" max="3591" width="15.42578125" style="1" customWidth="1"/>
    <col min="3592" max="3592" width="16.140625" style="1" customWidth="1"/>
    <col min="3593" max="3593" width="23.7109375" style="1" customWidth="1"/>
    <col min="3594" max="3840" width="16.140625" style="1"/>
    <col min="3841" max="3844" width="16.140625" style="1" customWidth="1"/>
    <col min="3845" max="3845" width="13.5703125" style="1" customWidth="1"/>
    <col min="3846" max="3846" width="15" style="1" customWidth="1"/>
    <col min="3847" max="3847" width="15.42578125" style="1" customWidth="1"/>
    <col min="3848" max="3848" width="16.140625" style="1" customWidth="1"/>
    <col min="3849" max="3849" width="23.7109375" style="1" customWidth="1"/>
    <col min="3850" max="4096" width="16.140625" style="1"/>
    <col min="4097" max="4100" width="16.140625" style="1" customWidth="1"/>
    <col min="4101" max="4101" width="13.5703125" style="1" customWidth="1"/>
    <col min="4102" max="4102" width="15" style="1" customWidth="1"/>
    <col min="4103" max="4103" width="15.42578125" style="1" customWidth="1"/>
    <col min="4104" max="4104" width="16.140625" style="1" customWidth="1"/>
    <col min="4105" max="4105" width="23.7109375" style="1" customWidth="1"/>
    <col min="4106" max="4352" width="16.140625" style="1"/>
    <col min="4353" max="4356" width="16.140625" style="1" customWidth="1"/>
    <col min="4357" max="4357" width="13.5703125" style="1" customWidth="1"/>
    <col min="4358" max="4358" width="15" style="1" customWidth="1"/>
    <col min="4359" max="4359" width="15.42578125" style="1" customWidth="1"/>
    <col min="4360" max="4360" width="16.140625" style="1" customWidth="1"/>
    <col min="4361" max="4361" width="23.7109375" style="1" customWidth="1"/>
    <col min="4362" max="4608" width="16.140625" style="1"/>
    <col min="4609" max="4612" width="16.140625" style="1" customWidth="1"/>
    <col min="4613" max="4613" width="13.5703125" style="1" customWidth="1"/>
    <col min="4614" max="4614" width="15" style="1" customWidth="1"/>
    <col min="4615" max="4615" width="15.42578125" style="1" customWidth="1"/>
    <col min="4616" max="4616" width="16.140625" style="1" customWidth="1"/>
    <col min="4617" max="4617" width="23.7109375" style="1" customWidth="1"/>
    <col min="4618" max="4864" width="16.140625" style="1"/>
    <col min="4865" max="4868" width="16.140625" style="1" customWidth="1"/>
    <col min="4869" max="4869" width="13.5703125" style="1" customWidth="1"/>
    <col min="4870" max="4870" width="15" style="1" customWidth="1"/>
    <col min="4871" max="4871" width="15.42578125" style="1" customWidth="1"/>
    <col min="4872" max="4872" width="16.140625" style="1" customWidth="1"/>
    <col min="4873" max="4873" width="23.7109375" style="1" customWidth="1"/>
    <col min="4874" max="5120" width="16.140625" style="1"/>
    <col min="5121" max="5124" width="16.140625" style="1" customWidth="1"/>
    <col min="5125" max="5125" width="13.5703125" style="1" customWidth="1"/>
    <col min="5126" max="5126" width="15" style="1" customWidth="1"/>
    <col min="5127" max="5127" width="15.42578125" style="1" customWidth="1"/>
    <col min="5128" max="5128" width="16.140625" style="1" customWidth="1"/>
    <col min="5129" max="5129" width="23.7109375" style="1" customWidth="1"/>
    <col min="5130" max="5376" width="16.140625" style="1"/>
    <col min="5377" max="5380" width="16.140625" style="1" customWidth="1"/>
    <col min="5381" max="5381" width="13.5703125" style="1" customWidth="1"/>
    <col min="5382" max="5382" width="15" style="1" customWidth="1"/>
    <col min="5383" max="5383" width="15.42578125" style="1" customWidth="1"/>
    <col min="5384" max="5384" width="16.140625" style="1" customWidth="1"/>
    <col min="5385" max="5385" width="23.7109375" style="1" customWidth="1"/>
    <col min="5386" max="5632" width="16.140625" style="1"/>
    <col min="5633" max="5636" width="16.140625" style="1" customWidth="1"/>
    <col min="5637" max="5637" width="13.5703125" style="1" customWidth="1"/>
    <col min="5638" max="5638" width="15" style="1" customWidth="1"/>
    <col min="5639" max="5639" width="15.42578125" style="1" customWidth="1"/>
    <col min="5640" max="5640" width="16.140625" style="1" customWidth="1"/>
    <col min="5641" max="5641" width="23.7109375" style="1" customWidth="1"/>
    <col min="5642" max="5888" width="16.140625" style="1"/>
    <col min="5889" max="5892" width="16.140625" style="1" customWidth="1"/>
    <col min="5893" max="5893" width="13.5703125" style="1" customWidth="1"/>
    <col min="5894" max="5894" width="15" style="1" customWidth="1"/>
    <col min="5895" max="5895" width="15.42578125" style="1" customWidth="1"/>
    <col min="5896" max="5896" width="16.140625" style="1" customWidth="1"/>
    <col min="5897" max="5897" width="23.7109375" style="1" customWidth="1"/>
    <col min="5898" max="6144" width="16.140625" style="1"/>
    <col min="6145" max="6148" width="16.140625" style="1" customWidth="1"/>
    <col min="6149" max="6149" width="13.5703125" style="1" customWidth="1"/>
    <col min="6150" max="6150" width="15" style="1" customWidth="1"/>
    <col min="6151" max="6151" width="15.42578125" style="1" customWidth="1"/>
    <col min="6152" max="6152" width="16.140625" style="1" customWidth="1"/>
    <col min="6153" max="6153" width="23.7109375" style="1" customWidth="1"/>
    <col min="6154" max="6400" width="16.140625" style="1"/>
    <col min="6401" max="6404" width="16.140625" style="1" customWidth="1"/>
    <col min="6405" max="6405" width="13.5703125" style="1" customWidth="1"/>
    <col min="6406" max="6406" width="15" style="1" customWidth="1"/>
    <col min="6407" max="6407" width="15.42578125" style="1" customWidth="1"/>
    <col min="6408" max="6408" width="16.140625" style="1" customWidth="1"/>
    <col min="6409" max="6409" width="23.7109375" style="1" customWidth="1"/>
    <col min="6410" max="6656" width="16.140625" style="1"/>
    <col min="6657" max="6660" width="16.140625" style="1" customWidth="1"/>
    <col min="6661" max="6661" width="13.5703125" style="1" customWidth="1"/>
    <col min="6662" max="6662" width="15" style="1" customWidth="1"/>
    <col min="6663" max="6663" width="15.42578125" style="1" customWidth="1"/>
    <col min="6664" max="6664" width="16.140625" style="1" customWidth="1"/>
    <col min="6665" max="6665" width="23.7109375" style="1" customWidth="1"/>
    <col min="6666" max="6912" width="16.140625" style="1"/>
    <col min="6913" max="6916" width="16.140625" style="1" customWidth="1"/>
    <col min="6917" max="6917" width="13.5703125" style="1" customWidth="1"/>
    <col min="6918" max="6918" width="15" style="1" customWidth="1"/>
    <col min="6919" max="6919" width="15.42578125" style="1" customWidth="1"/>
    <col min="6920" max="6920" width="16.140625" style="1" customWidth="1"/>
    <col min="6921" max="6921" width="23.7109375" style="1" customWidth="1"/>
    <col min="6922" max="7168" width="16.140625" style="1"/>
    <col min="7169" max="7172" width="16.140625" style="1" customWidth="1"/>
    <col min="7173" max="7173" width="13.5703125" style="1" customWidth="1"/>
    <col min="7174" max="7174" width="15" style="1" customWidth="1"/>
    <col min="7175" max="7175" width="15.42578125" style="1" customWidth="1"/>
    <col min="7176" max="7176" width="16.140625" style="1" customWidth="1"/>
    <col min="7177" max="7177" width="23.7109375" style="1" customWidth="1"/>
    <col min="7178" max="7424" width="16.140625" style="1"/>
    <col min="7425" max="7428" width="16.140625" style="1" customWidth="1"/>
    <col min="7429" max="7429" width="13.5703125" style="1" customWidth="1"/>
    <col min="7430" max="7430" width="15" style="1" customWidth="1"/>
    <col min="7431" max="7431" width="15.42578125" style="1" customWidth="1"/>
    <col min="7432" max="7432" width="16.140625" style="1" customWidth="1"/>
    <col min="7433" max="7433" width="23.7109375" style="1" customWidth="1"/>
    <col min="7434" max="7680" width="16.140625" style="1"/>
    <col min="7681" max="7684" width="16.140625" style="1" customWidth="1"/>
    <col min="7685" max="7685" width="13.5703125" style="1" customWidth="1"/>
    <col min="7686" max="7686" width="15" style="1" customWidth="1"/>
    <col min="7687" max="7687" width="15.42578125" style="1" customWidth="1"/>
    <col min="7688" max="7688" width="16.140625" style="1" customWidth="1"/>
    <col min="7689" max="7689" width="23.7109375" style="1" customWidth="1"/>
    <col min="7690" max="7936" width="16.140625" style="1"/>
    <col min="7937" max="7940" width="16.140625" style="1" customWidth="1"/>
    <col min="7941" max="7941" width="13.5703125" style="1" customWidth="1"/>
    <col min="7942" max="7942" width="15" style="1" customWidth="1"/>
    <col min="7943" max="7943" width="15.42578125" style="1" customWidth="1"/>
    <col min="7944" max="7944" width="16.140625" style="1" customWidth="1"/>
    <col min="7945" max="7945" width="23.7109375" style="1" customWidth="1"/>
    <col min="7946" max="8192" width="16.140625" style="1"/>
    <col min="8193" max="8196" width="16.140625" style="1" customWidth="1"/>
    <col min="8197" max="8197" width="13.5703125" style="1" customWidth="1"/>
    <col min="8198" max="8198" width="15" style="1" customWidth="1"/>
    <col min="8199" max="8199" width="15.42578125" style="1" customWidth="1"/>
    <col min="8200" max="8200" width="16.140625" style="1" customWidth="1"/>
    <col min="8201" max="8201" width="23.7109375" style="1" customWidth="1"/>
    <col min="8202" max="8448" width="16.140625" style="1"/>
    <col min="8449" max="8452" width="16.140625" style="1" customWidth="1"/>
    <col min="8453" max="8453" width="13.5703125" style="1" customWidth="1"/>
    <col min="8454" max="8454" width="15" style="1" customWidth="1"/>
    <col min="8455" max="8455" width="15.42578125" style="1" customWidth="1"/>
    <col min="8456" max="8456" width="16.140625" style="1" customWidth="1"/>
    <col min="8457" max="8457" width="23.7109375" style="1" customWidth="1"/>
    <col min="8458" max="8704" width="16.140625" style="1"/>
    <col min="8705" max="8708" width="16.140625" style="1" customWidth="1"/>
    <col min="8709" max="8709" width="13.5703125" style="1" customWidth="1"/>
    <col min="8710" max="8710" width="15" style="1" customWidth="1"/>
    <col min="8711" max="8711" width="15.42578125" style="1" customWidth="1"/>
    <col min="8712" max="8712" width="16.140625" style="1" customWidth="1"/>
    <col min="8713" max="8713" width="23.7109375" style="1" customWidth="1"/>
    <col min="8714" max="8960" width="16.140625" style="1"/>
    <col min="8961" max="8964" width="16.140625" style="1" customWidth="1"/>
    <col min="8965" max="8965" width="13.5703125" style="1" customWidth="1"/>
    <col min="8966" max="8966" width="15" style="1" customWidth="1"/>
    <col min="8967" max="8967" width="15.42578125" style="1" customWidth="1"/>
    <col min="8968" max="8968" width="16.140625" style="1" customWidth="1"/>
    <col min="8969" max="8969" width="23.7109375" style="1" customWidth="1"/>
    <col min="8970" max="9216" width="16.140625" style="1"/>
    <col min="9217" max="9220" width="16.140625" style="1" customWidth="1"/>
    <col min="9221" max="9221" width="13.5703125" style="1" customWidth="1"/>
    <col min="9222" max="9222" width="15" style="1" customWidth="1"/>
    <col min="9223" max="9223" width="15.42578125" style="1" customWidth="1"/>
    <col min="9224" max="9224" width="16.140625" style="1" customWidth="1"/>
    <col min="9225" max="9225" width="23.7109375" style="1" customWidth="1"/>
    <col min="9226" max="9472" width="16.140625" style="1"/>
    <col min="9473" max="9476" width="16.140625" style="1" customWidth="1"/>
    <col min="9477" max="9477" width="13.5703125" style="1" customWidth="1"/>
    <col min="9478" max="9478" width="15" style="1" customWidth="1"/>
    <col min="9479" max="9479" width="15.42578125" style="1" customWidth="1"/>
    <col min="9480" max="9480" width="16.140625" style="1" customWidth="1"/>
    <col min="9481" max="9481" width="23.7109375" style="1" customWidth="1"/>
    <col min="9482" max="9728" width="16.140625" style="1"/>
    <col min="9729" max="9732" width="16.140625" style="1" customWidth="1"/>
    <col min="9733" max="9733" width="13.5703125" style="1" customWidth="1"/>
    <col min="9734" max="9734" width="15" style="1" customWidth="1"/>
    <col min="9735" max="9735" width="15.42578125" style="1" customWidth="1"/>
    <col min="9736" max="9736" width="16.140625" style="1" customWidth="1"/>
    <col min="9737" max="9737" width="23.7109375" style="1" customWidth="1"/>
    <col min="9738" max="9984" width="16.140625" style="1"/>
    <col min="9985" max="9988" width="16.140625" style="1" customWidth="1"/>
    <col min="9989" max="9989" width="13.5703125" style="1" customWidth="1"/>
    <col min="9990" max="9990" width="15" style="1" customWidth="1"/>
    <col min="9991" max="9991" width="15.42578125" style="1" customWidth="1"/>
    <col min="9992" max="9992" width="16.140625" style="1" customWidth="1"/>
    <col min="9993" max="9993" width="23.7109375" style="1" customWidth="1"/>
    <col min="9994" max="10240" width="16.140625" style="1"/>
    <col min="10241" max="10244" width="16.140625" style="1" customWidth="1"/>
    <col min="10245" max="10245" width="13.5703125" style="1" customWidth="1"/>
    <col min="10246" max="10246" width="15" style="1" customWidth="1"/>
    <col min="10247" max="10247" width="15.42578125" style="1" customWidth="1"/>
    <col min="10248" max="10248" width="16.140625" style="1" customWidth="1"/>
    <col min="10249" max="10249" width="23.7109375" style="1" customWidth="1"/>
    <col min="10250" max="10496" width="16.140625" style="1"/>
    <col min="10497" max="10500" width="16.140625" style="1" customWidth="1"/>
    <col min="10501" max="10501" width="13.5703125" style="1" customWidth="1"/>
    <col min="10502" max="10502" width="15" style="1" customWidth="1"/>
    <col min="10503" max="10503" width="15.42578125" style="1" customWidth="1"/>
    <col min="10504" max="10504" width="16.140625" style="1" customWidth="1"/>
    <col min="10505" max="10505" width="23.7109375" style="1" customWidth="1"/>
    <col min="10506" max="10752" width="16.140625" style="1"/>
    <col min="10753" max="10756" width="16.140625" style="1" customWidth="1"/>
    <col min="10757" max="10757" width="13.5703125" style="1" customWidth="1"/>
    <col min="10758" max="10758" width="15" style="1" customWidth="1"/>
    <col min="10759" max="10759" width="15.42578125" style="1" customWidth="1"/>
    <col min="10760" max="10760" width="16.140625" style="1" customWidth="1"/>
    <col min="10761" max="10761" width="23.7109375" style="1" customWidth="1"/>
    <col min="10762" max="11008" width="16.140625" style="1"/>
    <col min="11009" max="11012" width="16.140625" style="1" customWidth="1"/>
    <col min="11013" max="11013" width="13.5703125" style="1" customWidth="1"/>
    <col min="11014" max="11014" width="15" style="1" customWidth="1"/>
    <col min="11015" max="11015" width="15.42578125" style="1" customWidth="1"/>
    <col min="11016" max="11016" width="16.140625" style="1" customWidth="1"/>
    <col min="11017" max="11017" width="23.7109375" style="1" customWidth="1"/>
    <col min="11018" max="11264" width="16.140625" style="1"/>
    <col min="11265" max="11268" width="16.140625" style="1" customWidth="1"/>
    <col min="11269" max="11269" width="13.5703125" style="1" customWidth="1"/>
    <col min="11270" max="11270" width="15" style="1" customWidth="1"/>
    <col min="11271" max="11271" width="15.42578125" style="1" customWidth="1"/>
    <col min="11272" max="11272" width="16.140625" style="1" customWidth="1"/>
    <col min="11273" max="11273" width="23.7109375" style="1" customWidth="1"/>
    <col min="11274" max="11520" width="16.140625" style="1"/>
    <col min="11521" max="11524" width="16.140625" style="1" customWidth="1"/>
    <col min="11525" max="11525" width="13.5703125" style="1" customWidth="1"/>
    <col min="11526" max="11526" width="15" style="1" customWidth="1"/>
    <col min="11527" max="11527" width="15.42578125" style="1" customWidth="1"/>
    <col min="11528" max="11528" width="16.140625" style="1" customWidth="1"/>
    <col min="11529" max="11529" width="23.7109375" style="1" customWidth="1"/>
    <col min="11530" max="11776" width="16.140625" style="1"/>
    <col min="11777" max="11780" width="16.140625" style="1" customWidth="1"/>
    <col min="11781" max="11781" width="13.5703125" style="1" customWidth="1"/>
    <col min="11782" max="11782" width="15" style="1" customWidth="1"/>
    <col min="11783" max="11783" width="15.42578125" style="1" customWidth="1"/>
    <col min="11784" max="11784" width="16.140625" style="1" customWidth="1"/>
    <col min="11785" max="11785" width="23.7109375" style="1" customWidth="1"/>
    <col min="11786" max="12032" width="16.140625" style="1"/>
    <col min="12033" max="12036" width="16.140625" style="1" customWidth="1"/>
    <col min="12037" max="12037" width="13.5703125" style="1" customWidth="1"/>
    <col min="12038" max="12038" width="15" style="1" customWidth="1"/>
    <col min="12039" max="12039" width="15.42578125" style="1" customWidth="1"/>
    <col min="12040" max="12040" width="16.140625" style="1" customWidth="1"/>
    <col min="12041" max="12041" width="23.7109375" style="1" customWidth="1"/>
    <col min="12042" max="12288" width="16.140625" style="1"/>
    <col min="12289" max="12292" width="16.140625" style="1" customWidth="1"/>
    <col min="12293" max="12293" width="13.5703125" style="1" customWidth="1"/>
    <col min="12294" max="12294" width="15" style="1" customWidth="1"/>
    <col min="12295" max="12295" width="15.42578125" style="1" customWidth="1"/>
    <col min="12296" max="12296" width="16.140625" style="1" customWidth="1"/>
    <col min="12297" max="12297" width="23.7109375" style="1" customWidth="1"/>
    <col min="12298" max="12544" width="16.140625" style="1"/>
    <col min="12545" max="12548" width="16.140625" style="1" customWidth="1"/>
    <col min="12549" max="12549" width="13.5703125" style="1" customWidth="1"/>
    <col min="12550" max="12550" width="15" style="1" customWidth="1"/>
    <col min="12551" max="12551" width="15.42578125" style="1" customWidth="1"/>
    <col min="12552" max="12552" width="16.140625" style="1" customWidth="1"/>
    <col min="12553" max="12553" width="23.7109375" style="1" customWidth="1"/>
    <col min="12554" max="12800" width="16.140625" style="1"/>
    <col min="12801" max="12804" width="16.140625" style="1" customWidth="1"/>
    <col min="12805" max="12805" width="13.5703125" style="1" customWidth="1"/>
    <col min="12806" max="12806" width="15" style="1" customWidth="1"/>
    <col min="12807" max="12807" width="15.42578125" style="1" customWidth="1"/>
    <col min="12808" max="12808" width="16.140625" style="1" customWidth="1"/>
    <col min="12809" max="12809" width="23.7109375" style="1" customWidth="1"/>
    <col min="12810" max="13056" width="16.140625" style="1"/>
    <col min="13057" max="13060" width="16.140625" style="1" customWidth="1"/>
    <col min="13061" max="13061" width="13.5703125" style="1" customWidth="1"/>
    <col min="13062" max="13062" width="15" style="1" customWidth="1"/>
    <col min="13063" max="13063" width="15.42578125" style="1" customWidth="1"/>
    <col min="13064" max="13064" width="16.140625" style="1" customWidth="1"/>
    <col min="13065" max="13065" width="23.7109375" style="1" customWidth="1"/>
    <col min="13066" max="13312" width="16.140625" style="1"/>
    <col min="13313" max="13316" width="16.140625" style="1" customWidth="1"/>
    <col min="13317" max="13317" width="13.5703125" style="1" customWidth="1"/>
    <col min="13318" max="13318" width="15" style="1" customWidth="1"/>
    <col min="13319" max="13319" width="15.42578125" style="1" customWidth="1"/>
    <col min="13320" max="13320" width="16.140625" style="1" customWidth="1"/>
    <col min="13321" max="13321" width="23.7109375" style="1" customWidth="1"/>
    <col min="13322" max="13568" width="16.140625" style="1"/>
    <col min="13569" max="13572" width="16.140625" style="1" customWidth="1"/>
    <col min="13573" max="13573" width="13.5703125" style="1" customWidth="1"/>
    <col min="13574" max="13574" width="15" style="1" customWidth="1"/>
    <col min="13575" max="13575" width="15.42578125" style="1" customWidth="1"/>
    <col min="13576" max="13576" width="16.140625" style="1" customWidth="1"/>
    <col min="13577" max="13577" width="23.7109375" style="1" customWidth="1"/>
    <col min="13578" max="13824" width="16.140625" style="1"/>
    <col min="13825" max="13828" width="16.140625" style="1" customWidth="1"/>
    <col min="13829" max="13829" width="13.5703125" style="1" customWidth="1"/>
    <col min="13830" max="13830" width="15" style="1" customWidth="1"/>
    <col min="13831" max="13831" width="15.42578125" style="1" customWidth="1"/>
    <col min="13832" max="13832" width="16.140625" style="1" customWidth="1"/>
    <col min="13833" max="13833" width="23.7109375" style="1" customWidth="1"/>
    <col min="13834" max="14080" width="16.140625" style="1"/>
    <col min="14081" max="14084" width="16.140625" style="1" customWidth="1"/>
    <col min="14085" max="14085" width="13.5703125" style="1" customWidth="1"/>
    <col min="14086" max="14086" width="15" style="1" customWidth="1"/>
    <col min="14087" max="14087" width="15.42578125" style="1" customWidth="1"/>
    <col min="14088" max="14088" width="16.140625" style="1" customWidth="1"/>
    <col min="14089" max="14089" width="23.7109375" style="1" customWidth="1"/>
    <col min="14090" max="14336" width="16.140625" style="1"/>
    <col min="14337" max="14340" width="16.140625" style="1" customWidth="1"/>
    <col min="14341" max="14341" width="13.5703125" style="1" customWidth="1"/>
    <col min="14342" max="14342" width="15" style="1" customWidth="1"/>
    <col min="14343" max="14343" width="15.42578125" style="1" customWidth="1"/>
    <col min="14344" max="14344" width="16.140625" style="1" customWidth="1"/>
    <col min="14345" max="14345" width="23.7109375" style="1" customWidth="1"/>
    <col min="14346" max="14592" width="16.140625" style="1"/>
    <col min="14593" max="14596" width="16.140625" style="1" customWidth="1"/>
    <col min="14597" max="14597" width="13.5703125" style="1" customWidth="1"/>
    <col min="14598" max="14598" width="15" style="1" customWidth="1"/>
    <col min="14599" max="14599" width="15.42578125" style="1" customWidth="1"/>
    <col min="14600" max="14600" width="16.140625" style="1" customWidth="1"/>
    <col min="14601" max="14601" width="23.7109375" style="1" customWidth="1"/>
    <col min="14602" max="14848" width="16.140625" style="1"/>
    <col min="14849" max="14852" width="16.140625" style="1" customWidth="1"/>
    <col min="14853" max="14853" width="13.5703125" style="1" customWidth="1"/>
    <col min="14854" max="14854" width="15" style="1" customWidth="1"/>
    <col min="14855" max="14855" width="15.42578125" style="1" customWidth="1"/>
    <col min="14856" max="14856" width="16.140625" style="1" customWidth="1"/>
    <col min="14857" max="14857" width="23.7109375" style="1" customWidth="1"/>
    <col min="14858" max="15104" width="16.140625" style="1"/>
    <col min="15105" max="15108" width="16.140625" style="1" customWidth="1"/>
    <col min="15109" max="15109" width="13.5703125" style="1" customWidth="1"/>
    <col min="15110" max="15110" width="15" style="1" customWidth="1"/>
    <col min="15111" max="15111" width="15.42578125" style="1" customWidth="1"/>
    <col min="15112" max="15112" width="16.140625" style="1" customWidth="1"/>
    <col min="15113" max="15113" width="23.7109375" style="1" customWidth="1"/>
    <col min="15114" max="15360" width="16.140625" style="1"/>
    <col min="15361" max="15364" width="16.140625" style="1" customWidth="1"/>
    <col min="15365" max="15365" width="13.5703125" style="1" customWidth="1"/>
    <col min="15366" max="15366" width="15" style="1" customWidth="1"/>
    <col min="15367" max="15367" width="15.42578125" style="1" customWidth="1"/>
    <col min="15368" max="15368" width="16.140625" style="1" customWidth="1"/>
    <col min="15369" max="15369" width="23.7109375" style="1" customWidth="1"/>
    <col min="15370" max="15616" width="16.140625" style="1"/>
    <col min="15617" max="15620" width="16.140625" style="1" customWidth="1"/>
    <col min="15621" max="15621" width="13.5703125" style="1" customWidth="1"/>
    <col min="15622" max="15622" width="15" style="1" customWidth="1"/>
    <col min="15623" max="15623" width="15.42578125" style="1" customWidth="1"/>
    <col min="15624" max="15624" width="16.140625" style="1" customWidth="1"/>
    <col min="15625" max="15625" width="23.7109375" style="1" customWidth="1"/>
    <col min="15626" max="15872" width="16.140625" style="1"/>
    <col min="15873" max="15876" width="16.140625" style="1" customWidth="1"/>
    <col min="15877" max="15877" width="13.5703125" style="1" customWidth="1"/>
    <col min="15878" max="15878" width="15" style="1" customWidth="1"/>
    <col min="15879" max="15879" width="15.42578125" style="1" customWidth="1"/>
    <col min="15880" max="15880" width="16.140625" style="1" customWidth="1"/>
    <col min="15881" max="15881" width="23.7109375" style="1" customWidth="1"/>
    <col min="15882" max="16128" width="16.140625" style="1"/>
    <col min="16129" max="16132" width="16.140625" style="1" customWidth="1"/>
    <col min="16133" max="16133" width="13.5703125" style="1" customWidth="1"/>
    <col min="16134" max="16134" width="15" style="1" customWidth="1"/>
    <col min="16135" max="16135" width="15.42578125" style="1" customWidth="1"/>
    <col min="16136" max="16136" width="16.140625" style="1" customWidth="1"/>
    <col min="16137" max="16137" width="23.7109375" style="1" customWidth="1"/>
    <col min="16138" max="16384" width="16.140625" style="1"/>
  </cols>
  <sheetData>
    <row r="1" spans="1:9" ht="15" customHeight="1">
      <c r="H1" s="35" t="s">
        <v>217</v>
      </c>
      <c r="I1" s="35"/>
    </row>
    <row r="2" spans="1:9" ht="20.25" customHeight="1">
      <c r="G2" s="35" t="s">
        <v>133</v>
      </c>
      <c r="H2" s="35"/>
      <c r="I2" s="35"/>
    </row>
    <row r="3" spans="1:9" ht="24.75" customHeight="1">
      <c r="G3" s="35" t="s">
        <v>2</v>
      </c>
      <c r="H3" s="35"/>
      <c r="I3" s="35"/>
    </row>
    <row r="4" spans="1:9" ht="51" customHeight="1">
      <c r="A4" s="36" t="s">
        <v>134</v>
      </c>
      <c r="B4" s="36"/>
      <c r="C4" s="36"/>
      <c r="D4" s="36"/>
      <c r="E4" s="36"/>
      <c r="F4" s="36"/>
      <c r="G4" s="36"/>
      <c r="H4" s="36"/>
      <c r="I4" s="36"/>
    </row>
    <row r="5" spans="1:9" ht="32.25" customHeight="1">
      <c r="A5" s="37" t="s">
        <v>3</v>
      </c>
      <c r="B5" s="37"/>
      <c r="C5" s="37"/>
      <c r="D5" s="37"/>
      <c r="E5" s="37"/>
      <c r="F5" s="37"/>
      <c r="G5" s="37"/>
      <c r="H5" s="37"/>
      <c r="I5" s="37" t="s">
        <v>218</v>
      </c>
    </row>
    <row r="6" spans="1:9" ht="84.6" customHeight="1">
      <c r="A6" s="2" t="s">
        <v>4</v>
      </c>
      <c r="B6" s="37" t="s">
        <v>5</v>
      </c>
      <c r="C6" s="37"/>
      <c r="D6" s="37"/>
      <c r="E6" s="2" t="s">
        <v>6</v>
      </c>
      <c r="F6" s="2" t="s">
        <v>7</v>
      </c>
      <c r="G6" s="2" t="s">
        <v>8</v>
      </c>
      <c r="H6" s="2" t="s">
        <v>9</v>
      </c>
      <c r="I6" s="37"/>
    </row>
    <row r="7" spans="1:9" ht="25.9" customHeight="1">
      <c r="A7" s="31" t="s">
        <v>1</v>
      </c>
      <c r="B7" s="31"/>
      <c r="C7" s="31"/>
      <c r="D7" s="31"/>
      <c r="E7" s="31"/>
      <c r="F7" s="31"/>
      <c r="G7" s="31"/>
      <c r="H7" s="31"/>
      <c r="I7" s="38">
        <f>I8</f>
        <v>0</v>
      </c>
    </row>
    <row r="8" spans="1:9" ht="25.9" customHeight="1">
      <c r="A8" s="3" t="s">
        <v>10</v>
      </c>
      <c r="B8" s="3" t="s">
        <v>11</v>
      </c>
      <c r="C8" s="3" t="s">
        <v>12</v>
      </c>
      <c r="D8" s="32" t="s">
        <v>0</v>
      </c>
      <c r="E8" s="33"/>
      <c r="F8" s="33"/>
      <c r="G8" s="33"/>
      <c r="H8" s="34"/>
      <c r="I8" s="4">
        <v>0</v>
      </c>
    </row>
    <row r="9" spans="1:9" ht="37.9" customHeight="1">
      <c r="A9" s="18" t="s">
        <v>135</v>
      </c>
      <c r="B9" s="25" t="s">
        <v>136</v>
      </c>
      <c r="C9" s="26"/>
      <c r="D9" s="26"/>
      <c r="E9" s="26"/>
      <c r="F9" s="26"/>
      <c r="G9" s="26"/>
      <c r="H9" s="27"/>
      <c r="I9" s="4">
        <v>0</v>
      </c>
    </row>
    <row r="10" spans="1:9" ht="25.9" customHeight="1">
      <c r="A10" s="6"/>
      <c r="B10" s="29" t="s">
        <v>18</v>
      </c>
      <c r="C10" s="29"/>
      <c r="D10" s="29"/>
      <c r="E10" s="6"/>
      <c r="F10" s="6"/>
      <c r="G10" s="7"/>
      <c r="H10" s="6"/>
      <c r="I10" s="4">
        <v>0</v>
      </c>
    </row>
    <row r="11" spans="1:9" ht="25.9" customHeight="1">
      <c r="A11" s="8" t="s">
        <v>137</v>
      </c>
      <c r="B11" s="30" t="s">
        <v>138</v>
      </c>
      <c r="C11" s="30"/>
      <c r="D11" s="30"/>
      <c r="E11" s="8" t="s">
        <v>139</v>
      </c>
      <c r="F11" s="8" t="s">
        <v>140</v>
      </c>
      <c r="G11" s="9">
        <v>1500</v>
      </c>
      <c r="H11" s="10">
        <f>-4000</f>
        <v>-4000</v>
      </c>
      <c r="I11" s="39">
        <v>-6000</v>
      </c>
    </row>
    <row r="12" spans="1:9" ht="25.9" customHeight="1">
      <c r="A12" s="8" t="s">
        <v>141</v>
      </c>
      <c r="B12" s="30" t="s">
        <v>142</v>
      </c>
      <c r="C12" s="30"/>
      <c r="D12" s="30"/>
      <c r="E12" s="8" t="s">
        <v>139</v>
      </c>
      <c r="F12" s="8" t="s">
        <v>140</v>
      </c>
      <c r="G12" s="9">
        <v>2000</v>
      </c>
      <c r="H12" s="10">
        <f>-16000</f>
        <v>-16000</v>
      </c>
      <c r="I12" s="39">
        <v>-32000</v>
      </c>
    </row>
    <row r="13" spans="1:9" ht="25.9" customHeight="1">
      <c r="A13" s="8" t="s">
        <v>143</v>
      </c>
      <c r="B13" s="30" t="s">
        <v>144</v>
      </c>
      <c r="C13" s="30"/>
      <c r="D13" s="30"/>
      <c r="E13" s="8" t="s">
        <v>139</v>
      </c>
      <c r="F13" s="8" t="s">
        <v>140</v>
      </c>
      <c r="G13" s="2">
        <v>3298.4</v>
      </c>
      <c r="H13" s="10">
        <f>-6000</f>
        <v>-6000</v>
      </c>
      <c r="I13" s="39">
        <v>-19790.400000000001</v>
      </c>
    </row>
    <row r="14" spans="1:9" ht="25.9" customHeight="1">
      <c r="A14" s="8" t="s">
        <v>145</v>
      </c>
      <c r="B14" s="30" t="s">
        <v>146</v>
      </c>
      <c r="C14" s="30"/>
      <c r="D14" s="30"/>
      <c r="E14" s="8" t="s">
        <v>139</v>
      </c>
      <c r="F14" s="8" t="s">
        <v>140</v>
      </c>
      <c r="G14" s="9">
        <v>2000</v>
      </c>
      <c r="H14" s="10">
        <f>-500</f>
        <v>-500</v>
      </c>
      <c r="I14" s="39">
        <v>-1000</v>
      </c>
    </row>
    <row r="15" spans="1:9" ht="25.9" customHeight="1">
      <c r="A15" s="8" t="s">
        <v>147</v>
      </c>
      <c r="B15" s="30" t="s">
        <v>148</v>
      </c>
      <c r="C15" s="30"/>
      <c r="D15" s="30"/>
      <c r="E15" s="8" t="s">
        <v>139</v>
      </c>
      <c r="F15" s="8" t="s">
        <v>140</v>
      </c>
      <c r="G15" s="9">
        <v>2500</v>
      </c>
      <c r="H15" s="10">
        <f>-600</f>
        <v>-600</v>
      </c>
      <c r="I15" s="39">
        <v>-1500</v>
      </c>
    </row>
    <row r="16" spans="1:9" ht="25.9" customHeight="1">
      <c r="A16" s="8" t="s">
        <v>149</v>
      </c>
      <c r="B16" s="30" t="s">
        <v>150</v>
      </c>
      <c r="C16" s="30"/>
      <c r="D16" s="30"/>
      <c r="E16" s="8" t="s">
        <v>139</v>
      </c>
      <c r="F16" s="8" t="s">
        <v>140</v>
      </c>
      <c r="G16" s="9">
        <v>393.94</v>
      </c>
      <c r="H16" s="10">
        <f>-33000</f>
        <v>-33000</v>
      </c>
      <c r="I16" s="39">
        <v>-13000.02</v>
      </c>
    </row>
    <row r="17" spans="1:9" ht="25.9" customHeight="1">
      <c r="A17" s="8" t="s">
        <v>151</v>
      </c>
      <c r="B17" s="30" t="s">
        <v>152</v>
      </c>
      <c r="C17" s="30"/>
      <c r="D17" s="30"/>
      <c r="E17" s="8" t="s">
        <v>139</v>
      </c>
      <c r="F17" s="8" t="s">
        <v>140</v>
      </c>
      <c r="G17" s="9">
        <v>4000</v>
      </c>
      <c r="H17" s="10">
        <f>-500</f>
        <v>-500</v>
      </c>
      <c r="I17" s="39">
        <v>-2000</v>
      </c>
    </row>
    <row r="18" spans="1:9" ht="25.9" customHeight="1">
      <c r="A18" s="8" t="s">
        <v>153</v>
      </c>
      <c r="B18" s="30" t="s">
        <v>154</v>
      </c>
      <c r="C18" s="30"/>
      <c r="D18" s="30"/>
      <c r="E18" s="8" t="s">
        <v>139</v>
      </c>
      <c r="F18" s="8" t="s">
        <v>140</v>
      </c>
      <c r="G18" s="9">
        <v>5000</v>
      </c>
      <c r="H18" s="10">
        <f>-500</f>
        <v>-500</v>
      </c>
      <c r="I18" s="39">
        <v>-2500</v>
      </c>
    </row>
    <row r="19" spans="1:9" ht="25.9" customHeight="1">
      <c r="A19" s="8" t="s">
        <v>155</v>
      </c>
      <c r="B19" s="30" t="s">
        <v>156</v>
      </c>
      <c r="C19" s="30"/>
      <c r="D19" s="30"/>
      <c r="E19" s="8" t="s">
        <v>139</v>
      </c>
      <c r="F19" s="8" t="s">
        <v>140</v>
      </c>
      <c r="G19" s="9">
        <v>5000</v>
      </c>
      <c r="H19" s="10">
        <f>-1000</f>
        <v>-1000</v>
      </c>
      <c r="I19" s="39">
        <v>-5000</v>
      </c>
    </row>
    <row r="20" spans="1:9" ht="29.45" customHeight="1">
      <c r="A20" s="8" t="s">
        <v>157</v>
      </c>
      <c r="B20" s="30" t="s">
        <v>158</v>
      </c>
      <c r="C20" s="30"/>
      <c r="D20" s="30"/>
      <c r="E20" s="8" t="s">
        <v>139</v>
      </c>
      <c r="F20" s="8" t="s">
        <v>140</v>
      </c>
      <c r="G20" s="9">
        <v>3000</v>
      </c>
      <c r="H20" s="10">
        <f>-1000</f>
        <v>-1000</v>
      </c>
      <c r="I20" s="39">
        <v>-3000</v>
      </c>
    </row>
    <row r="21" spans="1:9" s="12" customFormat="1" ht="16.899999999999999" customHeight="1">
      <c r="A21" s="8" t="s">
        <v>15</v>
      </c>
      <c r="B21" s="30" t="s">
        <v>16</v>
      </c>
      <c r="C21" s="30"/>
      <c r="D21" s="30"/>
      <c r="E21" s="8" t="s">
        <v>14</v>
      </c>
      <c r="F21" s="8" t="s">
        <v>21</v>
      </c>
      <c r="G21" s="2">
        <v>1800</v>
      </c>
      <c r="H21" s="10">
        <v>960</v>
      </c>
      <c r="I21" s="39">
        <f>G21*H21/1000</f>
        <v>1728</v>
      </c>
    </row>
    <row r="22" spans="1:9" s="12" customFormat="1" ht="16.899999999999999" customHeight="1">
      <c r="A22" s="8" t="s">
        <v>31</v>
      </c>
      <c r="B22" s="30" t="s">
        <v>16</v>
      </c>
      <c r="C22" s="30"/>
      <c r="D22" s="30"/>
      <c r="E22" s="8" t="s">
        <v>14</v>
      </c>
      <c r="F22" s="8" t="s">
        <v>21</v>
      </c>
      <c r="G22" s="2">
        <v>1800</v>
      </c>
      <c r="H22" s="10">
        <v>930</v>
      </c>
      <c r="I22" s="39">
        <f t="shared" ref="I22:I175" si="0">G22*H22/1000</f>
        <v>1674</v>
      </c>
    </row>
    <row r="23" spans="1:9" s="12" customFormat="1" ht="16.899999999999999" customHeight="1">
      <c r="A23" s="8" t="s">
        <v>32</v>
      </c>
      <c r="B23" s="30" t="s">
        <v>16</v>
      </c>
      <c r="C23" s="30"/>
      <c r="D23" s="30"/>
      <c r="E23" s="8" t="s">
        <v>14</v>
      </c>
      <c r="F23" s="8" t="s">
        <v>21</v>
      </c>
      <c r="G23" s="2">
        <v>2500</v>
      </c>
      <c r="H23" s="10">
        <v>1050</v>
      </c>
      <c r="I23" s="39">
        <f t="shared" si="0"/>
        <v>2625</v>
      </c>
    </row>
    <row r="24" spans="1:9" s="12" customFormat="1" ht="16.899999999999999" customHeight="1">
      <c r="A24" s="8" t="s">
        <v>33</v>
      </c>
      <c r="B24" s="30" t="s">
        <v>16</v>
      </c>
      <c r="C24" s="30"/>
      <c r="D24" s="30"/>
      <c r="E24" s="8" t="s">
        <v>14</v>
      </c>
      <c r="F24" s="8" t="s">
        <v>21</v>
      </c>
      <c r="G24" s="2">
        <v>5000</v>
      </c>
      <c r="H24" s="10">
        <v>200</v>
      </c>
      <c r="I24" s="39">
        <f t="shared" si="0"/>
        <v>1000</v>
      </c>
    </row>
    <row r="25" spans="1:9" s="12" customFormat="1" ht="16.899999999999999" customHeight="1">
      <c r="A25" s="8" t="s">
        <v>34</v>
      </c>
      <c r="B25" s="30" t="s">
        <v>16</v>
      </c>
      <c r="C25" s="30"/>
      <c r="D25" s="30"/>
      <c r="E25" s="8" t="s">
        <v>14</v>
      </c>
      <c r="F25" s="8" t="s">
        <v>21</v>
      </c>
      <c r="G25" s="2">
        <v>2300</v>
      </c>
      <c r="H25" s="10">
        <v>100</v>
      </c>
      <c r="I25" s="39">
        <f t="shared" si="0"/>
        <v>230</v>
      </c>
    </row>
    <row r="26" spans="1:9" s="12" customFormat="1" ht="16.899999999999999" customHeight="1">
      <c r="A26" s="8" t="s">
        <v>35</v>
      </c>
      <c r="B26" s="30" t="s">
        <v>16</v>
      </c>
      <c r="C26" s="30"/>
      <c r="D26" s="30"/>
      <c r="E26" s="8" t="s">
        <v>14</v>
      </c>
      <c r="F26" s="8" t="s">
        <v>21</v>
      </c>
      <c r="G26" s="2">
        <v>1600</v>
      </c>
      <c r="H26" s="10">
        <v>500</v>
      </c>
      <c r="I26" s="39">
        <f t="shared" si="0"/>
        <v>800</v>
      </c>
    </row>
    <row r="27" spans="1:9" s="12" customFormat="1" ht="16.899999999999999" customHeight="1">
      <c r="A27" s="8" t="s">
        <v>36</v>
      </c>
      <c r="B27" s="30" t="s">
        <v>16</v>
      </c>
      <c r="C27" s="30"/>
      <c r="D27" s="30"/>
      <c r="E27" s="8" t="s">
        <v>14</v>
      </c>
      <c r="F27" s="8" t="s">
        <v>21</v>
      </c>
      <c r="G27" s="2">
        <v>1600</v>
      </c>
      <c r="H27" s="10">
        <v>450</v>
      </c>
      <c r="I27" s="39">
        <f t="shared" si="0"/>
        <v>720</v>
      </c>
    </row>
    <row r="28" spans="1:9" s="12" customFormat="1" ht="16.899999999999999" customHeight="1">
      <c r="A28" s="8" t="s">
        <v>37</v>
      </c>
      <c r="B28" s="30" t="s">
        <v>16</v>
      </c>
      <c r="C28" s="30"/>
      <c r="D28" s="30"/>
      <c r="E28" s="8" t="s">
        <v>14</v>
      </c>
      <c r="F28" s="8" t="s">
        <v>21</v>
      </c>
      <c r="G28" s="2">
        <v>1600</v>
      </c>
      <c r="H28" s="10">
        <v>960</v>
      </c>
      <c r="I28" s="39">
        <f t="shared" si="0"/>
        <v>1536</v>
      </c>
    </row>
    <row r="29" spans="1:9" s="12" customFormat="1" ht="16.899999999999999" customHeight="1">
      <c r="A29" s="8" t="s">
        <v>38</v>
      </c>
      <c r="B29" s="30" t="s">
        <v>16</v>
      </c>
      <c r="C29" s="30"/>
      <c r="D29" s="30"/>
      <c r="E29" s="8" t="s">
        <v>14</v>
      </c>
      <c r="F29" s="8" t="s">
        <v>21</v>
      </c>
      <c r="G29" s="2">
        <v>2200</v>
      </c>
      <c r="H29" s="10">
        <v>100</v>
      </c>
      <c r="I29" s="39">
        <f t="shared" si="0"/>
        <v>220</v>
      </c>
    </row>
    <row r="30" spans="1:9" s="12" customFormat="1" ht="16.899999999999999" customHeight="1">
      <c r="A30" s="8" t="s">
        <v>39</v>
      </c>
      <c r="B30" s="30" t="s">
        <v>16</v>
      </c>
      <c r="C30" s="30"/>
      <c r="D30" s="30"/>
      <c r="E30" s="8" t="s">
        <v>14</v>
      </c>
      <c r="F30" s="8" t="s">
        <v>21</v>
      </c>
      <c r="G30" s="2">
        <v>2200</v>
      </c>
      <c r="H30" s="10">
        <v>60</v>
      </c>
      <c r="I30" s="39">
        <f t="shared" si="0"/>
        <v>132</v>
      </c>
    </row>
    <row r="31" spans="1:9" s="12" customFormat="1" ht="16.899999999999999" customHeight="1">
      <c r="A31" s="8" t="s">
        <v>40</v>
      </c>
      <c r="B31" s="30" t="s">
        <v>16</v>
      </c>
      <c r="C31" s="30"/>
      <c r="D31" s="30"/>
      <c r="E31" s="8" t="s">
        <v>14</v>
      </c>
      <c r="F31" s="8" t="s">
        <v>21</v>
      </c>
      <c r="G31" s="2">
        <v>2200</v>
      </c>
      <c r="H31" s="10">
        <v>50</v>
      </c>
      <c r="I31" s="39">
        <f t="shared" si="0"/>
        <v>110</v>
      </c>
    </row>
    <row r="32" spans="1:9" s="12" customFormat="1" ht="16.899999999999999" customHeight="1">
      <c r="A32" s="8" t="s">
        <v>41</v>
      </c>
      <c r="B32" s="30" t="s">
        <v>16</v>
      </c>
      <c r="C32" s="30"/>
      <c r="D32" s="30"/>
      <c r="E32" s="8" t="s">
        <v>14</v>
      </c>
      <c r="F32" s="8" t="s">
        <v>21</v>
      </c>
      <c r="G32" s="2">
        <v>3500</v>
      </c>
      <c r="H32" s="10">
        <v>500</v>
      </c>
      <c r="I32" s="39">
        <f t="shared" si="0"/>
        <v>1750</v>
      </c>
    </row>
    <row r="33" spans="1:11" s="12" customFormat="1" ht="16.899999999999999" customHeight="1">
      <c r="A33" s="8" t="s">
        <v>42</v>
      </c>
      <c r="B33" s="30" t="s">
        <v>16</v>
      </c>
      <c r="C33" s="30"/>
      <c r="D33" s="30"/>
      <c r="E33" s="8" t="s">
        <v>14</v>
      </c>
      <c r="F33" s="8" t="s">
        <v>21</v>
      </c>
      <c r="G33" s="2">
        <v>7800</v>
      </c>
      <c r="H33" s="10">
        <v>599</v>
      </c>
      <c r="I33" s="39">
        <f t="shared" si="0"/>
        <v>4672.2</v>
      </c>
    </row>
    <row r="34" spans="1:11" s="12" customFormat="1" ht="16.899999999999999" customHeight="1">
      <c r="A34" s="8" t="s">
        <v>43</v>
      </c>
      <c r="B34" s="30" t="s">
        <v>16</v>
      </c>
      <c r="C34" s="30"/>
      <c r="D34" s="30"/>
      <c r="E34" s="8" t="s">
        <v>14</v>
      </c>
      <c r="F34" s="8" t="s">
        <v>21</v>
      </c>
      <c r="G34" s="2">
        <v>6900</v>
      </c>
      <c r="H34" s="10">
        <v>100</v>
      </c>
      <c r="I34" s="39">
        <f t="shared" si="0"/>
        <v>690</v>
      </c>
    </row>
    <row r="35" spans="1:11" s="12" customFormat="1" ht="16.899999999999999" customHeight="1">
      <c r="A35" s="8" t="s">
        <v>44</v>
      </c>
      <c r="B35" s="30" t="s">
        <v>16</v>
      </c>
      <c r="C35" s="30"/>
      <c r="D35" s="30"/>
      <c r="E35" s="8" t="s">
        <v>14</v>
      </c>
      <c r="F35" s="8" t="s">
        <v>21</v>
      </c>
      <c r="G35" s="2">
        <v>5000</v>
      </c>
      <c r="H35" s="10">
        <v>200</v>
      </c>
      <c r="I35" s="39">
        <f t="shared" si="0"/>
        <v>1000</v>
      </c>
    </row>
    <row r="36" spans="1:11" s="12" customFormat="1" ht="16.899999999999999" customHeight="1">
      <c r="A36" s="8" t="s">
        <v>45</v>
      </c>
      <c r="B36" s="30" t="s">
        <v>16</v>
      </c>
      <c r="C36" s="30"/>
      <c r="D36" s="30"/>
      <c r="E36" s="8" t="s">
        <v>14</v>
      </c>
      <c r="F36" s="8" t="s">
        <v>21</v>
      </c>
      <c r="G36" s="2">
        <v>4600</v>
      </c>
      <c r="H36" s="10">
        <v>300</v>
      </c>
      <c r="I36" s="39">
        <f t="shared" si="0"/>
        <v>1380</v>
      </c>
    </row>
    <row r="37" spans="1:11" s="12" customFormat="1" ht="16.899999999999999" customHeight="1">
      <c r="A37" s="8" t="s">
        <v>46</v>
      </c>
      <c r="B37" s="30" t="s">
        <v>16</v>
      </c>
      <c r="C37" s="30"/>
      <c r="D37" s="30"/>
      <c r="E37" s="8" t="s">
        <v>14</v>
      </c>
      <c r="F37" s="8" t="s">
        <v>21</v>
      </c>
      <c r="G37" s="2">
        <v>5200</v>
      </c>
      <c r="H37" s="10">
        <v>300</v>
      </c>
      <c r="I37" s="39">
        <f t="shared" si="0"/>
        <v>1560</v>
      </c>
    </row>
    <row r="38" spans="1:11" s="12" customFormat="1" ht="16.899999999999999" customHeight="1">
      <c r="A38" s="8" t="s">
        <v>47</v>
      </c>
      <c r="B38" s="30" t="s">
        <v>16</v>
      </c>
      <c r="C38" s="30"/>
      <c r="D38" s="30"/>
      <c r="E38" s="8" t="s">
        <v>14</v>
      </c>
      <c r="F38" s="8" t="s">
        <v>21</v>
      </c>
      <c r="G38" s="2">
        <v>6500</v>
      </c>
      <c r="H38" s="10">
        <v>200</v>
      </c>
      <c r="I38" s="39">
        <f t="shared" si="0"/>
        <v>1300</v>
      </c>
    </row>
    <row r="39" spans="1:11" s="12" customFormat="1" ht="16.899999999999999" customHeight="1">
      <c r="A39" s="8" t="s">
        <v>48</v>
      </c>
      <c r="B39" s="30" t="s">
        <v>16</v>
      </c>
      <c r="C39" s="30"/>
      <c r="D39" s="30"/>
      <c r="E39" s="8" t="s">
        <v>14</v>
      </c>
      <c r="F39" s="8" t="s">
        <v>21</v>
      </c>
      <c r="G39" s="2">
        <v>6800</v>
      </c>
      <c r="H39" s="10">
        <v>300</v>
      </c>
      <c r="I39" s="39">
        <f t="shared" si="0"/>
        <v>2040</v>
      </c>
    </row>
    <row r="40" spans="1:11" s="12" customFormat="1" ht="16.899999999999999" customHeight="1">
      <c r="A40" s="8" t="s">
        <v>49</v>
      </c>
      <c r="B40" s="30" t="s">
        <v>16</v>
      </c>
      <c r="C40" s="30"/>
      <c r="D40" s="30"/>
      <c r="E40" s="8" t="s">
        <v>14</v>
      </c>
      <c r="F40" s="8" t="s">
        <v>21</v>
      </c>
      <c r="G40" s="2">
        <v>2000</v>
      </c>
      <c r="H40" s="10">
        <v>300</v>
      </c>
      <c r="I40" s="39">
        <f t="shared" si="0"/>
        <v>600</v>
      </c>
    </row>
    <row r="41" spans="1:11" s="12" customFormat="1" ht="16.899999999999999" customHeight="1">
      <c r="A41" s="8" t="s">
        <v>50</v>
      </c>
      <c r="B41" s="30" t="s">
        <v>16</v>
      </c>
      <c r="C41" s="30"/>
      <c r="D41" s="30"/>
      <c r="E41" s="8" t="s">
        <v>14</v>
      </c>
      <c r="F41" s="8" t="s">
        <v>21</v>
      </c>
      <c r="G41" s="2">
        <v>2500</v>
      </c>
      <c r="H41" s="10">
        <v>1037</v>
      </c>
      <c r="I41" s="39">
        <f t="shared" si="0"/>
        <v>2592.5</v>
      </c>
    </row>
    <row r="42" spans="1:11" s="12" customFormat="1" ht="16.899999999999999" customHeight="1">
      <c r="A42" s="8" t="s">
        <v>51</v>
      </c>
      <c r="B42" s="30" t="s">
        <v>16</v>
      </c>
      <c r="C42" s="30"/>
      <c r="D42" s="30"/>
      <c r="E42" s="8" t="s">
        <v>14</v>
      </c>
      <c r="F42" s="8" t="s">
        <v>21</v>
      </c>
      <c r="G42" s="2">
        <v>1600</v>
      </c>
      <c r="H42" s="10">
        <v>1037</v>
      </c>
      <c r="I42" s="39">
        <f t="shared" si="0"/>
        <v>1659.2</v>
      </c>
    </row>
    <row r="43" spans="1:11" s="12" customFormat="1" ht="16.899999999999999" customHeight="1">
      <c r="A43" s="8" t="s">
        <v>52</v>
      </c>
      <c r="B43" s="30" t="s">
        <v>16</v>
      </c>
      <c r="C43" s="30"/>
      <c r="D43" s="30"/>
      <c r="E43" s="8" t="s">
        <v>14</v>
      </c>
      <c r="F43" s="8" t="s">
        <v>21</v>
      </c>
      <c r="G43" s="2">
        <v>2000</v>
      </c>
      <c r="H43" s="10">
        <v>300</v>
      </c>
      <c r="I43" s="39">
        <f t="shared" si="0"/>
        <v>600</v>
      </c>
    </row>
    <row r="44" spans="1:11" s="12" customFormat="1" ht="16.899999999999999" customHeight="1">
      <c r="A44" s="8" t="s">
        <v>165</v>
      </c>
      <c r="B44" s="30" t="s">
        <v>16</v>
      </c>
      <c r="C44" s="30"/>
      <c r="D44" s="30"/>
      <c r="E44" s="8" t="s">
        <v>14</v>
      </c>
      <c r="F44" s="8" t="s">
        <v>21</v>
      </c>
      <c r="G44" s="2">
        <v>2000</v>
      </c>
      <c r="H44" s="10">
        <v>50</v>
      </c>
      <c r="I44" s="39">
        <f t="shared" si="0"/>
        <v>100</v>
      </c>
      <c r="K44" s="14">
        <f>SUM(I21:I44)</f>
        <v>30718.9</v>
      </c>
    </row>
    <row r="45" spans="1:11" s="12" customFormat="1" ht="19.899999999999999" customHeight="1">
      <c r="A45" s="2" t="s">
        <v>19</v>
      </c>
      <c r="B45" s="22" t="s">
        <v>17</v>
      </c>
      <c r="C45" s="23"/>
      <c r="D45" s="24"/>
      <c r="E45" s="8" t="s">
        <v>14</v>
      </c>
      <c r="F45" s="8" t="s">
        <v>21</v>
      </c>
      <c r="G45" s="2">
        <v>1000</v>
      </c>
      <c r="H45" s="10">
        <v>80</v>
      </c>
      <c r="I45" s="39">
        <f t="shared" si="0"/>
        <v>80</v>
      </c>
    </row>
    <row r="46" spans="1:11" s="12" customFormat="1" ht="19.899999999999999" customHeight="1">
      <c r="A46" s="2" t="s">
        <v>53</v>
      </c>
      <c r="B46" s="22" t="s">
        <v>17</v>
      </c>
      <c r="C46" s="23"/>
      <c r="D46" s="24"/>
      <c r="E46" s="8" t="s">
        <v>14</v>
      </c>
      <c r="F46" s="8" t="s">
        <v>21</v>
      </c>
      <c r="G46" s="2">
        <v>1200</v>
      </c>
      <c r="H46" s="10">
        <v>30</v>
      </c>
      <c r="I46" s="39">
        <f t="shared" si="0"/>
        <v>36</v>
      </c>
    </row>
    <row r="47" spans="1:11" s="12" customFormat="1" ht="19.899999999999999" customHeight="1">
      <c r="A47" s="2" t="s">
        <v>54</v>
      </c>
      <c r="B47" s="22" t="s">
        <v>17</v>
      </c>
      <c r="C47" s="23"/>
      <c r="D47" s="24"/>
      <c r="E47" s="8" t="s">
        <v>14</v>
      </c>
      <c r="F47" s="8" t="s">
        <v>21</v>
      </c>
      <c r="G47" s="2">
        <v>1000</v>
      </c>
      <c r="H47" s="10">
        <v>140</v>
      </c>
      <c r="I47" s="39">
        <f t="shared" si="0"/>
        <v>140</v>
      </c>
    </row>
    <row r="48" spans="1:11" s="12" customFormat="1" ht="19.899999999999999" customHeight="1">
      <c r="A48" s="2" t="s">
        <v>55</v>
      </c>
      <c r="B48" s="22" t="s">
        <v>17</v>
      </c>
      <c r="C48" s="23"/>
      <c r="D48" s="24"/>
      <c r="E48" s="8" t="s">
        <v>14</v>
      </c>
      <c r="F48" s="8" t="s">
        <v>21</v>
      </c>
      <c r="G48" s="2">
        <v>1000</v>
      </c>
      <c r="H48" s="10">
        <v>150</v>
      </c>
      <c r="I48" s="39">
        <f t="shared" si="0"/>
        <v>150</v>
      </c>
    </row>
    <row r="49" spans="1:9" s="12" customFormat="1" ht="19.899999999999999" customHeight="1">
      <c r="A49" s="2" t="s">
        <v>56</v>
      </c>
      <c r="B49" s="22" t="s">
        <v>17</v>
      </c>
      <c r="C49" s="23"/>
      <c r="D49" s="24"/>
      <c r="E49" s="8" t="s">
        <v>14</v>
      </c>
      <c r="F49" s="8" t="s">
        <v>21</v>
      </c>
      <c r="G49" s="2">
        <v>2500</v>
      </c>
      <c r="H49" s="10">
        <v>200</v>
      </c>
      <c r="I49" s="39">
        <f t="shared" si="0"/>
        <v>500</v>
      </c>
    </row>
    <row r="50" spans="1:9" s="12" customFormat="1" ht="19.899999999999999" customHeight="1">
      <c r="A50" s="2" t="s">
        <v>57</v>
      </c>
      <c r="B50" s="22" t="s">
        <v>17</v>
      </c>
      <c r="C50" s="23"/>
      <c r="D50" s="24"/>
      <c r="E50" s="8" t="s">
        <v>14</v>
      </c>
      <c r="F50" s="8" t="s">
        <v>21</v>
      </c>
      <c r="G50" s="2">
        <v>3500</v>
      </c>
      <c r="H50" s="10">
        <v>300</v>
      </c>
      <c r="I50" s="39">
        <f t="shared" si="0"/>
        <v>1050</v>
      </c>
    </row>
    <row r="51" spans="1:9" s="12" customFormat="1" ht="19.899999999999999" customHeight="1">
      <c r="A51" s="2" t="s">
        <v>58</v>
      </c>
      <c r="B51" s="22" t="s">
        <v>17</v>
      </c>
      <c r="C51" s="23"/>
      <c r="D51" s="24"/>
      <c r="E51" s="8" t="s">
        <v>14</v>
      </c>
      <c r="F51" s="8" t="s">
        <v>21</v>
      </c>
      <c r="G51" s="2">
        <v>2500</v>
      </c>
      <c r="H51" s="10">
        <v>60</v>
      </c>
      <c r="I51" s="39">
        <f t="shared" si="0"/>
        <v>150</v>
      </c>
    </row>
    <row r="52" spans="1:9" s="12" customFormat="1" ht="19.899999999999999" customHeight="1">
      <c r="A52" s="2" t="s">
        <v>59</v>
      </c>
      <c r="B52" s="22" t="s">
        <v>17</v>
      </c>
      <c r="C52" s="23"/>
      <c r="D52" s="24"/>
      <c r="E52" s="8" t="s">
        <v>14</v>
      </c>
      <c r="F52" s="8" t="s">
        <v>21</v>
      </c>
      <c r="G52" s="2">
        <v>2200</v>
      </c>
      <c r="H52" s="10">
        <v>200</v>
      </c>
      <c r="I52" s="39">
        <f t="shared" si="0"/>
        <v>440</v>
      </c>
    </row>
    <row r="53" spans="1:9" s="12" customFormat="1" ht="19.899999999999999" customHeight="1">
      <c r="A53" s="2" t="s">
        <v>60</v>
      </c>
      <c r="B53" s="22" t="s">
        <v>17</v>
      </c>
      <c r="C53" s="23"/>
      <c r="D53" s="24"/>
      <c r="E53" s="8" t="s">
        <v>14</v>
      </c>
      <c r="F53" s="8" t="s">
        <v>21</v>
      </c>
      <c r="G53" s="2">
        <v>900</v>
      </c>
      <c r="H53" s="10">
        <v>200</v>
      </c>
      <c r="I53" s="39">
        <f t="shared" si="0"/>
        <v>180</v>
      </c>
    </row>
    <row r="54" spans="1:9" s="12" customFormat="1" ht="19.899999999999999" customHeight="1">
      <c r="A54" s="2" t="s">
        <v>61</v>
      </c>
      <c r="B54" s="22" t="s">
        <v>17</v>
      </c>
      <c r="C54" s="23"/>
      <c r="D54" s="24"/>
      <c r="E54" s="8" t="s">
        <v>14</v>
      </c>
      <c r="F54" s="8" t="s">
        <v>21</v>
      </c>
      <c r="G54" s="2">
        <v>600</v>
      </c>
      <c r="H54" s="10">
        <v>25</v>
      </c>
      <c r="I54" s="39">
        <f t="shared" si="0"/>
        <v>15</v>
      </c>
    </row>
    <row r="55" spans="1:9" s="12" customFormat="1" ht="19.899999999999999" customHeight="1">
      <c r="A55" s="2" t="s">
        <v>62</v>
      </c>
      <c r="B55" s="22" t="s">
        <v>17</v>
      </c>
      <c r="C55" s="23"/>
      <c r="D55" s="24"/>
      <c r="E55" s="8" t="s">
        <v>14</v>
      </c>
      <c r="F55" s="8" t="s">
        <v>21</v>
      </c>
      <c r="G55" s="2">
        <v>600</v>
      </c>
      <c r="H55" s="10">
        <v>35</v>
      </c>
      <c r="I55" s="39">
        <f t="shared" si="0"/>
        <v>21</v>
      </c>
    </row>
    <row r="56" spans="1:9" s="12" customFormat="1" ht="19.899999999999999" customHeight="1">
      <c r="A56" s="2" t="s">
        <v>63</v>
      </c>
      <c r="B56" s="22" t="s">
        <v>17</v>
      </c>
      <c r="C56" s="23"/>
      <c r="D56" s="24"/>
      <c r="E56" s="8" t="s">
        <v>14</v>
      </c>
      <c r="F56" s="8" t="s">
        <v>21</v>
      </c>
      <c r="G56" s="2">
        <v>1800</v>
      </c>
      <c r="H56" s="10">
        <v>150</v>
      </c>
      <c r="I56" s="39">
        <f t="shared" si="0"/>
        <v>270</v>
      </c>
    </row>
    <row r="57" spans="1:9" s="12" customFormat="1" ht="19.899999999999999" customHeight="1">
      <c r="A57" s="2" t="s">
        <v>64</v>
      </c>
      <c r="B57" s="22" t="s">
        <v>17</v>
      </c>
      <c r="C57" s="23"/>
      <c r="D57" s="24"/>
      <c r="E57" s="8" t="s">
        <v>14</v>
      </c>
      <c r="F57" s="8" t="s">
        <v>21</v>
      </c>
      <c r="G57" s="2">
        <v>1600</v>
      </c>
      <c r="H57" s="10">
        <v>150</v>
      </c>
      <c r="I57" s="39">
        <f t="shared" si="0"/>
        <v>240</v>
      </c>
    </row>
    <row r="58" spans="1:9" s="12" customFormat="1" ht="19.899999999999999" customHeight="1">
      <c r="A58" s="2" t="s">
        <v>65</v>
      </c>
      <c r="B58" s="22" t="s">
        <v>17</v>
      </c>
      <c r="C58" s="23"/>
      <c r="D58" s="24"/>
      <c r="E58" s="8" t="s">
        <v>14</v>
      </c>
      <c r="F58" s="8" t="s">
        <v>21</v>
      </c>
      <c r="G58" s="2">
        <v>2200</v>
      </c>
      <c r="H58" s="10">
        <v>200</v>
      </c>
      <c r="I58" s="39">
        <f t="shared" si="0"/>
        <v>440</v>
      </c>
    </row>
    <row r="59" spans="1:9" s="12" customFormat="1" ht="19.899999999999999" customHeight="1">
      <c r="A59" s="2" t="s">
        <v>66</v>
      </c>
      <c r="B59" s="22" t="s">
        <v>17</v>
      </c>
      <c r="C59" s="23"/>
      <c r="D59" s="24"/>
      <c r="E59" s="8" t="s">
        <v>14</v>
      </c>
      <c r="F59" s="8" t="s">
        <v>21</v>
      </c>
      <c r="G59" s="2">
        <v>1800</v>
      </c>
      <c r="H59" s="10">
        <v>150</v>
      </c>
      <c r="I59" s="39">
        <f t="shared" si="0"/>
        <v>270</v>
      </c>
    </row>
    <row r="60" spans="1:9" s="12" customFormat="1" ht="19.899999999999999" customHeight="1">
      <c r="A60" s="2" t="s">
        <v>67</v>
      </c>
      <c r="B60" s="22" t="s">
        <v>17</v>
      </c>
      <c r="C60" s="23"/>
      <c r="D60" s="24"/>
      <c r="E60" s="8" t="s">
        <v>14</v>
      </c>
      <c r="F60" s="8" t="s">
        <v>21</v>
      </c>
      <c r="G60" s="2">
        <v>800</v>
      </c>
      <c r="H60" s="10">
        <v>100</v>
      </c>
      <c r="I60" s="39">
        <f t="shared" si="0"/>
        <v>80</v>
      </c>
    </row>
    <row r="61" spans="1:9" s="12" customFormat="1" ht="19.899999999999999" customHeight="1">
      <c r="A61" s="2" t="s">
        <v>68</v>
      </c>
      <c r="B61" s="22" t="s">
        <v>17</v>
      </c>
      <c r="C61" s="23"/>
      <c r="D61" s="24"/>
      <c r="E61" s="8" t="s">
        <v>14</v>
      </c>
      <c r="F61" s="8" t="s">
        <v>21</v>
      </c>
      <c r="G61" s="2">
        <v>1200</v>
      </c>
      <c r="H61" s="10">
        <v>100</v>
      </c>
      <c r="I61" s="39">
        <f t="shared" si="0"/>
        <v>120</v>
      </c>
    </row>
    <row r="62" spans="1:9" s="12" customFormat="1" ht="19.899999999999999" customHeight="1">
      <c r="A62" s="2" t="s">
        <v>69</v>
      </c>
      <c r="B62" s="22" t="s">
        <v>17</v>
      </c>
      <c r="C62" s="23"/>
      <c r="D62" s="24"/>
      <c r="E62" s="8" t="s">
        <v>14</v>
      </c>
      <c r="F62" s="8" t="s">
        <v>21</v>
      </c>
      <c r="G62" s="2">
        <v>800</v>
      </c>
      <c r="H62" s="10">
        <v>200</v>
      </c>
      <c r="I62" s="39">
        <f t="shared" si="0"/>
        <v>160</v>
      </c>
    </row>
    <row r="63" spans="1:9" s="12" customFormat="1" ht="19.899999999999999" customHeight="1">
      <c r="A63" s="2" t="s">
        <v>70</v>
      </c>
      <c r="B63" s="22" t="s">
        <v>17</v>
      </c>
      <c r="C63" s="23"/>
      <c r="D63" s="24"/>
      <c r="E63" s="8" t="s">
        <v>14</v>
      </c>
      <c r="F63" s="8" t="s">
        <v>21</v>
      </c>
      <c r="G63" s="2">
        <v>900</v>
      </c>
      <c r="H63" s="10">
        <v>50</v>
      </c>
      <c r="I63" s="39">
        <f t="shared" si="0"/>
        <v>45</v>
      </c>
    </row>
    <row r="64" spans="1:9" s="12" customFormat="1" ht="19.899999999999999" customHeight="1">
      <c r="A64" s="2" t="s">
        <v>71</v>
      </c>
      <c r="B64" s="22" t="s">
        <v>17</v>
      </c>
      <c r="C64" s="23"/>
      <c r="D64" s="24"/>
      <c r="E64" s="8" t="s">
        <v>14</v>
      </c>
      <c r="F64" s="8" t="s">
        <v>21</v>
      </c>
      <c r="G64" s="2">
        <v>1700</v>
      </c>
      <c r="H64" s="10">
        <v>75</v>
      </c>
      <c r="I64" s="39">
        <f t="shared" si="0"/>
        <v>127.5</v>
      </c>
    </row>
    <row r="65" spans="1:11" s="12" customFormat="1" ht="19.899999999999999" customHeight="1">
      <c r="A65" s="2" t="s">
        <v>72</v>
      </c>
      <c r="B65" s="22" t="s">
        <v>17</v>
      </c>
      <c r="C65" s="23"/>
      <c r="D65" s="24"/>
      <c r="E65" s="8" t="s">
        <v>14</v>
      </c>
      <c r="F65" s="8" t="s">
        <v>21</v>
      </c>
      <c r="G65" s="2">
        <v>900</v>
      </c>
      <c r="H65" s="10">
        <v>150</v>
      </c>
      <c r="I65" s="39">
        <f t="shared" si="0"/>
        <v>135</v>
      </c>
    </row>
    <row r="66" spans="1:11" s="12" customFormat="1" ht="19.899999999999999" customHeight="1">
      <c r="A66" s="2" t="s">
        <v>73</v>
      </c>
      <c r="B66" s="22" t="s">
        <v>17</v>
      </c>
      <c r="C66" s="23"/>
      <c r="D66" s="24"/>
      <c r="E66" s="8" t="s">
        <v>14</v>
      </c>
      <c r="F66" s="8" t="s">
        <v>21</v>
      </c>
      <c r="G66" s="2">
        <v>5000</v>
      </c>
      <c r="H66" s="10">
        <v>50</v>
      </c>
      <c r="I66" s="39">
        <f t="shared" si="0"/>
        <v>250</v>
      </c>
      <c r="K66" s="14">
        <f>SUM(I45:I66)</f>
        <v>4899.5</v>
      </c>
    </row>
    <row r="67" spans="1:11" s="12" customFormat="1" ht="19.899999999999999" customHeight="1">
      <c r="A67" s="2" t="s">
        <v>115</v>
      </c>
      <c r="B67" s="22" t="s">
        <v>129</v>
      </c>
      <c r="C67" s="23"/>
      <c r="D67" s="24"/>
      <c r="E67" s="8" t="s">
        <v>14</v>
      </c>
      <c r="F67" s="8" t="s">
        <v>21</v>
      </c>
      <c r="G67" s="2">
        <v>400</v>
      </c>
      <c r="H67" s="10">
        <v>530</v>
      </c>
      <c r="I67" s="39">
        <f t="shared" si="0"/>
        <v>212</v>
      </c>
      <c r="J67" s="15"/>
    </row>
    <row r="68" spans="1:11" s="12" customFormat="1" ht="19.899999999999999" customHeight="1">
      <c r="A68" s="2" t="s">
        <v>116</v>
      </c>
      <c r="B68" s="22" t="s">
        <v>129</v>
      </c>
      <c r="C68" s="23"/>
      <c r="D68" s="24"/>
      <c r="E68" s="8" t="s">
        <v>14</v>
      </c>
      <c r="F68" s="8" t="s">
        <v>21</v>
      </c>
      <c r="G68" s="2">
        <v>400</v>
      </c>
      <c r="H68" s="10">
        <v>350</v>
      </c>
      <c r="I68" s="39">
        <f t="shared" si="0"/>
        <v>140</v>
      </c>
      <c r="J68" s="15"/>
    </row>
    <row r="69" spans="1:11" s="12" customFormat="1" ht="19.899999999999999" customHeight="1">
      <c r="A69" s="2" t="s">
        <v>117</v>
      </c>
      <c r="B69" s="22" t="s">
        <v>129</v>
      </c>
      <c r="C69" s="23"/>
      <c r="D69" s="24"/>
      <c r="E69" s="8" t="s">
        <v>14</v>
      </c>
      <c r="F69" s="8" t="s">
        <v>21</v>
      </c>
      <c r="G69" s="2">
        <v>350</v>
      </c>
      <c r="H69" s="10">
        <v>500</v>
      </c>
      <c r="I69" s="39">
        <f t="shared" si="0"/>
        <v>175</v>
      </c>
      <c r="J69" s="15"/>
    </row>
    <row r="70" spans="1:11" s="12" customFormat="1" ht="19.899999999999999" customHeight="1">
      <c r="A70" s="2" t="s">
        <v>118</v>
      </c>
      <c r="B70" s="22" t="s">
        <v>129</v>
      </c>
      <c r="C70" s="23"/>
      <c r="D70" s="24"/>
      <c r="E70" s="8" t="s">
        <v>14</v>
      </c>
      <c r="F70" s="8" t="s">
        <v>21</v>
      </c>
      <c r="G70" s="2">
        <v>350</v>
      </c>
      <c r="H70" s="10">
        <v>500</v>
      </c>
      <c r="I70" s="39">
        <f t="shared" si="0"/>
        <v>175</v>
      </c>
      <c r="J70" s="15"/>
    </row>
    <row r="71" spans="1:11" s="12" customFormat="1" ht="19.899999999999999" customHeight="1">
      <c r="A71" s="2" t="s">
        <v>119</v>
      </c>
      <c r="B71" s="22" t="s">
        <v>129</v>
      </c>
      <c r="C71" s="23"/>
      <c r="D71" s="24"/>
      <c r="E71" s="8" t="s">
        <v>14</v>
      </c>
      <c r="F71" s="8" t="s">
        <v>21</v>
      </c>
      <c r="G71" s="2">
        <v>350</v>
      </c>
      <c r="H71" s="10">
        <v>427</v>
      </c>
      <c r="I71" s="39">
        <f t="shared" si="0"/>
        <v>149.44999999999999</v>
      </c>
      <c r="J71" s="15"/>
    </row>
    <row r="72" spans="1:11" s="12" customFormat="1" ht="19.899999999999999" customHeight="1">
      <c r="A72" s="2" t="s">
        <v>120</v>
      </c>
      <c r="B72" s="22" t="s">
        <v>129</v>
      </c>
      <c r="C72" s="23"/>
      <c r="D72" s="24"/>
      <c r="E72" s="8" t="s">
        <v>14</v>
      </c>
      <c r="F72" s="8" t="s">
        <v>21</v>
      </c>
      <c r="G72" s="2">
        <v>350</v>
      </c>
      <c r="H72" s="10">
        <v>411</v>
      </c>
      <c r="I72" s="39">
        <f t="shared" si="0"/>
        <v>143.85</v>
      </c>
      <c r="J72" s="15"/>
    </row>
    <row r="73" spans="1:11" s="12" customFormat="1" ht="19.899999999999999" customHeight="1">
      <c r="A73" s="2" t="s">
        <v>121</v>
      </c>
      <c r="B73" s="22" t="s">
        <v>129</v>
      </c>
      <c r="C73" s="23"/>
      <c r="D73" s="24"/>
      <c r="E73" s="8" t="s">
        <v>14</v>
      </c>
      <c r="F73" s="8" t="s">
        <v>21</v>
      </c>
      <c r="G73" s="2">
        <v>3000</v>
      </c>
      <c r="H73" s="10">
        <v>50</v>
      </c>
      <c r="I73" s="39">
        <f t="shared" si="0"/>
        <v>150</v>
      </c>
      <c r="J73" s="15"/>
    </row>
    <row r="74" spans="1:11" s="12" customFormat="1" ht="19.899999999999999" customHeight="1">
      <c r="A74" s="2" t="s">
        <v>122</v>
      </c>
      <c r="B74" s="22" t="s">
        <v>129</v>
      </c>
      <c r="C74" s="23"/>
      <c r="D74" s="24"/>
      <c r="E74" s="8" t="s">
        <v>14</v>
      </c>
      <c r="F74" s="8" t="s">
        <v>21</v>
      </c>
      <c r="G74" s="2">
        <v>350</v>
      </c>
      <c r="H74" s="10">
        <v>535</v>
      </c>
      <c r="I74" s="39">
        <f t="shared" si="0"/>
        <v>187.25</v>
      </c>
      <c r="J74" s="15"/>
    </row>
    <row r="75" spans="1:11" s="12" customFormat="1" ht="19.899999999999999" customHeight="1">
      <c r="A75" s="2" t="s">
        <v>123</v>
      </c>
      <c r="B75" s="22" t="s">
        <v>129</v>
      </c>
      <c r="C75" s="23"/>
      <c r="D75" s="24"/>
      <c r="E75" s="8" t="s">
        <v>14</v>
      </c>
      <c r="F75" s="8" t="s">
        <v>21</v>
      </c>
      <c r="G75" s="2">
        <v>350</v>
      </c>
      <c r="H75" s="10">
        <v>535</v>
      </c>
      <c r="I75" s="39">
        <f t="shared" si="0"/>
        <v>187.25</v>
      </c>
      <c r="J75" s="15"/>
    </row>
    <row r="76" spans="1:11" s="12" customFormat="1" ht="19.899999999999999" customHeight="1">
      <c r="A76" s="2" t="s">
        <v>124</v>
      </c>
      <c r="B76" s="22" t="s">
        <v>129</v>
      </c>
      <c r="C76" s="23"/>
      <c r="D76" s="24"/>
      <c r="E76" s="8" t="s">
        <v>14</v>
      </c>
      <c r="F76" s="8" t="s">
        <v>21</v>
      </c>
      <c r="G76" s="2">
        <v>350</v>
      </c>
      <c r="H76" s="10">
        <v>480</v>
      </c>
      <c r="I76" s="39">
        <f t="shared" si="0"/>
        <v>168</v>
      </c>
      <c r="J76" s="15"/>
    </row>
    <row r="77" spans="1:11" s="12" customFormat="1" ht="19.899999999999999" customHeight="1">
      <c r="A77" s="2" t="s">
        <v>125</v>
      </c>
      <c r="B77" s="22" t="s">
        <v>129</v>
      </c>
      <c r="C77" s="23"/>
      <c r="D77" s="24"/>
      <c r="E77" s="8" t="s">
        <v>14</v>
      </c>
      <c r="F77" s="8" t="s">
        <v>21</v>
      </c>
      <c r="G77" s="2">
        <v>350</v>
      </c>
      <c r="H77" s="10">
        <v>450</v>
      </c>
      <c r="I77" s="39">
        <f t="shared" si="0"/>
        <v>157.5</v>
      </c>
      <c r="J77" s="15"/>
    </row>
    <row r="78" spans="1:11" s="12" customFormat="1" ht="19.899999999999999" customHeight="1">
      <c r="A78" s="2" t="s">
        <v>126</v>
      </c>
      <c r="B78" s="22" t="s">
        <v>129</v>
      </c>
      <c r="C78" s="23"/>
      <c r="D78" s="24"/>
      <c r="E78" s="8" t="s">
        <v>14</v>
      </c>
      <c r="F78" s="8" t="s">
        <v>21</v>
      </c>
      <c r="G78" s="2">
        <v>2200</v>
      </c>
      <c r="H78" s="10">
        <v>540</v>
      </c>
      <c r="I78" s="39">
        <f t="shared" si="0"/>
        <v>1188</v>
      </c>
      <c r="J78" s="15"/>
    </row>
    <row r="79" spans="1:11" s="12" customFormat="1" ht="19.899999999999999" customHeight="1">
      <c r="A79" s="2" t="s">
        <v>127</v>
      </c>
      <c r="B79" s="22" t="s">
        <v>129</v>
      </c>
      <c r="C79" s="23"/>
      <c r="D79" s="24"/>
      <c r="E79" s="8" t="s">
        <v>14</v>
      </c>
      <c r="F79" s="8" t="s">
        <v>21</v>
      </c>
      <c r="G79" s="2">
        <v>500</v>
      </c>
      <c r="H79" s="10">
        <v>699</v>
      </c>
      <c r="I79" s="39">
        <f t="shared" si="0"/>
        <v>349.5</v>
      </c>
      <c r="J79" s="15"/>
    </row>
    <row r="80" spans="1:11" s="12" customFormat="1" ht="19.899999999999999" customHeight="1">
      <c r="A80" s="2" t="s">
        <v>128</v>
      </c>
      <c r="B80" s="22" t="s">
        <v>129</v>
      </c>
      <c r="C80" s="23"/>
      <c r="D80" s="24"/>
      <c r="E80" s="8" t="s">
        <v>14</v>
      </c>
      <c r="F80" s="8" t="s">
        <v>21</v>
      </c>
      <c r="G80" s="2">
        <v>2000</v>
      </c>
      <c r="H80" s="10">
        <v>620</v>
      </c>
      <c r="I80" s="39">
        <f t="shared" si="0"/>
        <v>1240</v>
      </c>
      <c r="J80" s="15"/>
      <c r="K80" s="14">
        <f>SUM(I67:I80)</f>
        <v>4622.8</v>
      </c>
    </row>
    <row r="81" spans="1:11" s="12" customFormat="1" ht="19.899999999999999" customHeight="1">
      <c r="A81" s="2" t="s">
        <v>24</v>
      </c>
      <c r="B81" s="22" t="s">
        <v>23</v>
      </c>
      <c r="C81" s="23"/>
      <c r="D81" s="24"/>
      <c r="E81" s="8" t="s">
        <v>14</v>
      </c>
      <c r="F81" s="8" t="s">
        <v>21</v>
      </c>
      <c r="G81" s="2">
        <v>5000</v>
      </c>
      <c r="H81" s="10">
        <v>500</v>
      </c>
      <c r="I81" s="39">
        <f t="shared" si="0"/>
        <v>2500</v>
      </c>
    </row>
    <row r="82" spans="1:11" s="12" customFormat="1" ht="19.899999999999999" customHeight="1">
      <c r="A82" s="2" t="s">
        <v>74</v>
      </c>
      <c r="B82" s="22" t="s">
        <v>23</v>
      </c>
      <c r="C82" s="23"/>
      <c r="D82" s="24"/>
      <c r="E82" s="8" t="s">
        <v>14</v>
      </c>
      <c r="F82" s="8" t="s">
        <v>21</v>
      </c>
      <c r="G82" s="2">
        <v>600</v>
      </c>
      <c r="H82" s="10">
        <v>150</v>
      </c>
      <c r="I82" s="39">
        <f t="shared" si="0"/>
        <v>90</v>
      </c>
    </row>
    <row r="83" spans="1:11" s="12" customFormat="1" ht="19.899999999999999" customHeight="1">
      <c r="A83" s="2" t="s">
        <v>75</v>
      </c>
      <c r="B83" s="22" t="s">
        <v>23</v>
      </c>
      <c r="C83" s="23"/>
      <c r="D83" s="24"/>
      <c r="E83" s="8" t="s">
        <v>14</v>
      </c>
      <c r="F83" s="8" t="s">
        <v>21</v>
      </c>
      <c r="G83" s="2">
        <v>600</v>
      </c>
      <c r="H83" s="10">
        <v>150</v>
      </c>
      <c r="I83" s="39">
        <f t="shared" si="0"/>
        <v>90</v>
      </c>
    </row>
    <row r="84" spans="1:11" s="12" customFormat="1" ht="19.899999999999999" customHeight="1">
      <c r="A84" s="2" t="s">
        <v>76</v>
      </c>
      <c r="B84" s="22" t="s">
        <v>23</v>
      </c>
      <c r="C84" s="23"/>
      <c r="D84" s="24"/>
      <c r="E84" s="8" t="s">
        <v>14</v>
      </c>
      <c r="F84" s="8" t="s">
        <v>21</v>
      </c>
      <c r="G84" s="2">
        <v>600</v>
      </c>
      <c r="H84" s="10">
        <v>150</v>
      </c>
      <c r="I84" s="39">
        <f t="shared" si="0"/>
        <v>90</v>
      </c>
    </row>
    <row r="85" spans="1:11" s="12" customFormat="1" ht="19.899999999999999" customHeight="1">
      <c r="A85" s="2" t="s">
        <v>77</v>
      </c>
      <c r="B85" s="22" t="s">
        <v>23</v>
      </c>
      <c r="C85" s="23"/>
      <c r="D85" s="24"/>
      <c r="E85" s="8" t="s">
        <v>14</v>
      </c>
      <c r="F85" s="8" t="s">
        <v>21</v>
      </c>
      <c r="G85" s="2">
        <v>5500</v>
      </c>
      <c r="H85" s="10">
        <v>200</v>
      </c>
      <c r="I85" s="39">
        <f t="shared" si="0"/>
        <v>1100</v>
      </c>
    </row>
    <row r="86" spans="1:11" s="12" customFormat="1" ht="19.899999999999999" customHeight="1">
      <c r="A86" s="2" t="s">
        <v>78</v>
      </c>
      <c r="B86" s="22" t="s">
        <v>23</v>
      </c>
      <c r="C86" s="23"/>
      <c r="D86" s="24"/>
      <c r="E86" s="8" t="s">
        <v>14</v>
      </c>
      <c r="F86" s="8" t="s">
        <v>21</v>
      </c>
      <c r="G86" s="2">
        <v>4000</v>
      </c>
      <c r="H86" s="10">
        <v>200</v>
      </c>
      <c r="I86" s="39">
        <f t="shared" si="0"/>
        <v>800</v>
      </c>
    </row>
    <row r="87" spans="1:11" s="12" customFormat="1" ht="19.899999999999999" customHeight="1">
      <c r="A87" s="2" t="s">
        <v>79</v>
      </c>
      <c r="B87" s="22" t="s">
        <v>23</v>
      </c>
      <c r="C87" s="23"/>
      <c r="D87" s="24"/>
      <c r="E87" s="8" t="s">
        <v>14</v>
      </c>
      <c r="F87" s="8" t="s">
        <v>21</v>
      </c>
      <c r="G87" s="2">
        <v>2950</v>
      </c>
      <c r="H87" s="10">
        <v>500</v>
      </c>
      <c r="I87" s="39">
        <f t="shared" si="0"/>
        <v>1475</v>
      </c>
      <c r="K87" s="14">
        <f>SUM(I81:I87)</f>
        <v>6145</v>
      </c>
    </row>
    <row r="88" spans="1:11" s="12" customFormat="1" ht="19.899999999999999" customHeight="1">
      <c r="A88" s="2" t="s">
        <v>29</v>
      </c>
      <c r="B88" s="22" t="s">
        <v>28</v>
      </c>
      <c r="C88" s="23"/>
      <c r="D88" s="24"/>
      <c r="E88" s="8" t="s">
        <v>14</v>
      </c>
      <c r="F88" s="8" t="s">
        <v>21</v>
      </c>
      <c r="G88" s="2">
        <v>3700</v>
      </c>
      <c r="H88" s="10">
        <v>200</v>
      </c>
      <c r="I88" s="39">
        <f t="shared" si="0"/>
        <v>740</v>
      </c>
    </row>
    <row r="89" spans="1:11" s="12" customFormat="1" ht="19.899999999999999" customHeight="1">
      <c r="A89" s="2" t="s">
        <v>80</v>
      </c>
      <c r="B89" s="22" t="s">
        <v>28</v>
      </c>
      <c r="C89" s="23"/>
      <c r="D89" s="24"/>
      <c r="E89" s="8" t="s">
        <v>14</v>
      </c>
      <c r="F89" s="8" t="s">
        <v>21</v>
      </c>
      <c r="G89" s="2">
        <v>5700</v>
      </c>
      <c r="H89" s="10">
        <v>100</v>
      </c>
      <c r="I89" s="39">
        <f t="shared" si="0"/>
        <v>570</v>
      </c>
      <c r="K89" s="14">
        <f>I88+I89</f>
        <v>1310</v>
      </c>
    </row>
    <row r="90" spans="1:11" s="12" customFormat="1" ht="19.899999999999999" customHeight="1">
      <c r="A90" s="2" t="s">
        <v>30</v>
      </c>
      <c r="B90" s="22" t="s">
        <v>25</v>
      </c>
      <c r="C90" s="23"/>
      <c r="D90" s="24"/>
      <c r="E90" s="8" t="s">
        <v>14</v>
      </c>
      <c r="F90" s="8" t="s">
        <v>21</v>
      </c>
      <c r="G90" s="2">
        <v>1600</v>
      </c>
      <c r="H90" s="10">
        <v>200</v>
      </c>
      <c r="I90" s="39">
        <f t="shared" si="0"/>
        <v>320</v>
      </c>
    </row>
    <row r="91" spans="1:11" s="12" customFormat="1" ht="19.899999999999999" customHeight="1">
      <c r="A91" s="2" t="s">
        <v>81</v>
      </c>
      <c r="B91" s="22" t="s">
        <v>25</v>
      </c>
      <c r="C91" s="23"/>
      <c r="D91" s="24"/>
      <c r="E91" s="8" t="s">
        <v>14</v>
      </c>
      <c r="F91" s="8" t="s">
        <v>21</v>
      </c>
      <c r="G91" s="2">
        <v>1650</v>
      </c>
      <c r="H91" s="10">
        <v>200</v>
      </c>
      <c r="I91" s="39">
        <f t="shared" si="0"/>
        <v>330</v>
      </c>
    </row>
    <row r="92" spans="1:11" s="12" customFormat="1" ht="19.899999999999999" customHeight="1">
      <c r="A92" s="2" t="s">
        <v>82</v>
      </c>
      <c r="B92" s="22" t="s">
        <v>25</v>
      </c>
      <c r="C92" s="23"/>
      <c r="D92" s="24"/>
      <c r="E92" s="8" t="s">
        <v>14</v>
      </c>
      <c r="F92" s="8" t="s">
        <v>21</v>
      </c>
      <c r="G92" s="2">
        <v>1300</v>
      </c>
      <c r="H92" s="10">
        <v>200</v>
      </c>
      <c r="I92" s="39">
        <f t="shared" si="0"/>
        <v>260</v>
      </c>
    </row>
    <row r="93" spans="1:11" s="12" customFormat="1" ht="19.899999999999999" customHeight="1">
      <c r="A93" s="2" t="s">
        <v>83</v>
      </c>
      <c r="B93" s="22" t="s">
        <v>25</v>
      </c>
      <c r="C93" s="23"/>
      <c r="D93" s="24"/>
      <c r="E93" s="8" t="s">
        <v>14</v>
      </c>
      <c r="F93" s="8" t="s">
        <v>21</v>
      </c>
      <c r="G93" s="2">
        <v>2700</v>
      </c>
      <c r="H93" s="10">
        <v>301</v>
      </c>
      <c r="I93" s="39">
        <f t="shared" si="0"/>
        <v>812.7</v>
      </c>
      <c r="K93" s="14">
        <f>I90+I91+I92+I93</f>
        <v>1722.7</v>
      </c>
    </row>
    <row r="94" spans="1:11" s="12" customFormat="1" ht="19.899999999999999" customHeight="1">
      <c r="A94" s="2" t="s">
        <v>27</v>
      </c>
      <c r="B94" s="22" t="s">
        <v>26</v>
      </c>
      <c r="C94" s="23"/>
      <c r="D94" s="24"/>
      <c r="E94" s="8" t="s">
        <v>14</v>
      </c>
      <c r="F94" s="8" t="s">
        <v>21</v>
      </c>
      <c r="G94" s="2">
        <v>2200</v>
      </c>
      <c r="H94" s="10">
        <v>200</v>
      </c>
      <c r="I94" s="39">
        <f t="shared" si="0"/>
        <v>440</v>
      </c>
      <c r="K94" s="14">
        <f>I94</f>
        <v>440</v>
      </c>
    </row>
    <row r="95" spans="1:11" s="12" customFormat="1" ht="19.899999999999999" customHeight="1">
      <c r="A95" s="2" t="s">
        <v>185</v>
      </c>
      <c r="B95" s="22" t="s">
        <v>186</v>
      </c>
      <c r="C95" s="23"/>
      <c r="D95" s="24"/>
      <c r="E95" s="8" t="s">
        <v>216</v>
      </c>
      <c r="F95" s="8" t="s">
        <v>21</v>
      </c>
      <c r="G95" s="2">
        <v>3500</v>
      </c>
      <c r="H95" s="10">
        <v>500</v>
      </c>
      <c r="I95" s="39">
        <f t="shared" si="0"/>
        <v>1750</v>
      </c>
      <c r="K95" s="14"/>
    </row>
    <row r="96" spans="1:11" s="12" customFormat="1" ht="19.899999999999999" customHeight="1">
      <c r="A96" s="2" t="s">
        <v>187</v>
      </c>
      <c r="B96" s="22" t="s">
        <v>186</v>
      </c>
      <c r="C96" s="23"/>
      <c r="D96" s="24"/>
      <c r="E96" s="20" t="s">
        <v>216</v>
      </c>
      <c r="F96" s="8" t="s">
        <v>21</v>
      </c>
      <c r="G96" s="2">
        <v>950</v>
      </c>
      <c r="H96" s="10">
        <v>300</v>
      </c>
      <c r="I96" s="39">
        <f t="shared" si="0"/>
        <v>285</v>
      </c>
      <c r="K96" s="14"/>
    </row>
    <row r="97" spans="1:11" s="12" customFormat="1" ht="19.899999999999999" customHeight="1">
      <c r="A97" s="2" t="s">
        <v>188</v>
      </c>
      <c r="B97" s="22" t="s">
        <v>186</v>
      </c>
      <c r="C97" s="23"/>
      <c r="D97" s="24"/>
      <c r="E97" s="20" t="s">
        <v>216</v>
      </c>
      <c r="F97" s="8" t="s">
        <v>21</v>
      </c>
      <c r="G97" s="2">
        <v>950</v>
      </c>
      <c r="H97" s="10">
        <v>300</v>
      </c>
      <c r="I97" s="39">
        <f t="shared" si="0"/>
        <v>285</v>
      </c>
      <c r="K97" s="14"/>
    </row>
    <row r="98" spans="1:11" s="12" customFormat="1" ht="19.899999999999999" customHeight="1">
      <c r="A98" s="2" t="s">
        <v>189</v>
      </c>
      <c r="B98" s="22" t="s">
        <v>186</v>
      </c>
      <c r="C98" s="23"/>
      <c r="D98" s="24"/>
      <c r="E98" s="20" t="s">
        <v>216</v>
      </c>
      <c r="F98" s="8" t="s">
        <v>21</v>
      </c>
      <c r="G98" s="2">
        <v>950</v>
      </c>
      <c r="H98" s="10">
        <v>300</v>
      </c>
      <c r="I98" s="39">
        <f t="shared" si="0"/>
        <v>285</v>
      </c>
      <c r="K98" s="14"/>
    </row>
    <row r="99" spans="1:11" s="12" customFormat="1" ht="19.899999999999999" customHeight="1">
      <c r="A99" s="2" t="s">
        <v>190</v>
      </c>
      <c r="B99" s="22" t="s">
        <v>186</v>
      </c>
      <c r="C99" s="23"/>
      <c r="D99" s="24"/>
      <c r="E99" s="20" t="s">
        <v>216</v>
      </c>
      <c r="F99" s="8" t="s">
        <v>21</v>
      </c>
      <c r="G99" s="2">
        <v>950</v>
      </c>
      <c r="H99" s="10">
        <v>300</v>
      </c>
      <c r="I99" s="39">
        <f t="shared" si="0"/>
        <v>285</v>
      </c>
      <c r="K99" s="14"/>
    </row>
    <row r="100" spans="1:11" s="12" customFormat="1" ht="19.899999999999999" customHeight="1">
      <c r="A100" s="2" t="s">
        <v>191</v>
      </c>
      <c r="B100" s="22" t="s">
        <v>186</v>
      </c>
      <c r="C100" s="23"/>
      <c r="D100" s="24"/>
      <c r="E100" s="20" t="s">
        <v>216</v>
      </c>
      <c r="F100" s="8" t="s">
        <v>21</v>
      </c>
      <c r="G100" s="2">
        <v>950</v>
      </c>
      <c r="H100" s="10">
        <v>300</v>
      </c>
      <c r="I100" s="39">
        <f t="shared" si="0"/>
        <v>285</v>
      </c>
      <c r="K100" s="14"/>
    </row>
    <row r="101" spans="1:11" s="12" customFormat="1" ht="19.899999999999999" customHeight="1">
      <c r="A101" s="2" t="s">
        <v>192</v>
      </c>
      <c r="B101" s="22" t="s">
        <v>186</v>
      </c>
      <c r="C101" s="23"/>
      <c r="D101" s="24"/>
      <c r="E101" s="20" t="s">
        <v>216</v>
      </c>
      <c r="F101" s="8" t="s">
        <v>21</v>
      </c>
      <c r="G101" s="2">
        <v>950</v>
      </c>
      <c r="H101" s="10">
        <v>300</v>
      </c>
      <c r="I101" s="39">
        <f t="shared" si="0"/>
        <v>285</v>
      </c>
      <c r="K101" s="14"/>
    </row>
    <row r="102" spans="1:11" s="12" customFormat="1" ht="19.899999999999999" customHeight="1">
      <c r="A102" s="2" t="s">
        <v>193</v>
      </c>
      <c r="B102" s="22" t="s">
        <v>186</v>
      </c>
      <c r="C102" s="23"/>
      <c r="D102" s="24"/>
      <c r="E102" s="20" t="s">
        <v>216</v>
      </c>
      <c r="F102" s="8" t="s">
        <v>21</v>
      </c>
      <c r="G102" s="2">
        <v>950</v>
      </c>
      <c r="H102" s="10">
        <v>300</v>
      </c>
      <c r="I102" s="39">
        <f t="shared" si="0"/>
        <v>285</v>
      </c>
      <c r="K102" s="14"/>
    </row>
    <row r="103" spans="1:11" s="12" customFormat="1" ht="19.899999999999999" customHeight="1">
      <c r="A103" s="2" t="s">
        <v>194</v>
      </c>
      <c r="B103" s="22" t="s">
        <v>186</v>
      </c>
      <c r="C103" s="23"/>
      <c r="D103" s="24"/>
      <c r="E103" s="20" t="s">
        <v>216</v>
      </c>
      <c r="F103" s="8" t="s">
        <v>21</v>
      </c>
      <c r="G103" s="2">
        <v>950</v>
      </c>
      <c r="H103" s="10">
        <v>300</v>
      </c>
      <c r="I103" s="39">
        <f t="shared" si="0"/>
        <v>285</v>
      </c>
      <c r="K103" s="14"/>
    </row>
    <row r="104" spans="1:11" s="12" customFormat="1" ht="19.899999999999999" customHeight="1">
      <c r="A104" s="2" t="s">
        <v>195</v>
      </c>
      <c r="B104" s="22" t="s">
        <v>186</v>
      </c>
      <c r="C104" s="23"/>
      <c r="D104" s="24"/>
      <c r="E104" s="20" t="s">
        <v>216</v>
      </c>
      <c r="F104" s="8" t="s">
        <v>21</v>
      </c>
      <c r="G104" s="2">
        <v>950</v>
      </c>
      <c r="H104" s="10">
        <v>300</v>
      </c>
      <c r="I104" s="39">
        <f t="shared" si="0"/>
        <v>285</v>
      </c>
      <c r="K104" s="14">
        <f>SUM(I95:I104)</f>
        <v>4315</v>
      </c>
    </row>
    <row r="105" spans="1:11" s="12" customFormat="1" ht="19.899999999999999" customHeight="1">
      <c r="A105" s="2" t="s">
        <v>196</v>
      </c>
      <c r="B105" s="22" t="s">
        <v>197</v>
      </c>
      <c r="C105" s="23"/>
      <c r="D105" s="24"/>
      <c r="E105" s="8" t="s">
        <v>14</v>
      </c>
      <c r="F105" s="8" t="s">
        <v>21</v>
      </c>
      <c r="G105" s="2">
        <v>5500</v>
      </c>
      <c r="H105" s="10">
        <v>200</v>
      </c>
      <c r="I105" s="39">
        <f t="shared" si="0"/>
        <v>1100</v>
      </c>
      <c r="K105" s="14"/>
    </row>
    <row r="106" spans="1:11" s="12" customFormat="1" ht="19.899999999999999" customHeight="1">
      <c r="A106" s="2" t="s">
        <v>198</v>
      </c>
      <c r="B106" s="22" t="s">
        <v>197</v>
      </c>
      <c r="C106" s="23"/>
      <c r="D106" s="24"/>
      <c r="E106" s="8" t="s">
        <v>14</v>
      </c>
      <c r="F106" s="8" t="s">
        <v>21</v>
      </c>
      <c r="G106" s="2">
        <v>590</v>
      </c>
      <c r="H106" s="10">
        <v>100</v>
      </c>
      <c r="I106" s="39">
        <f t="shared" si="0"/>
        <v>59</v>
      </c>
      <c r="K106" s="14"/>
    </row>
    <row r="107" spans="1:11" s="12" customFormat="1" ht="19.899999999999999" customHeight="1">
      <c r="A107" s="2" t="s">
        <v>199</v>
      </c>
      <c r="B107" s="22" t="s">
        <v>197</v>
      </c>
      <c r="C107" s="23"/>
      <c r="D107" s="24"/>
      <c r="E107" s="8" t="s">
        <v>14</v>
      </c>
      <c r="F107" s="8" t="s">
        <v>21</v>
      </c>
      <c r="G107" s="2">
        <v>590</v>
      </c>
      <c r="H107" s="10">
        <v>100</v>
      </c>
      <c r="I107" s="39">
        <f t="shared" si="0"/>
        <v>59</v>
      </c>
      <c r="K107" s="14"/>
    </row>
    <row r="108" spans="1:11" s="12" customFormat="1" ht="19.899999999999999" customHeight="1">
      <c r="A108" s="2" t="s">
        <v>200</v>
      </c>
      <c r="B108" s="22" t="s">
        <v>197</v>
      </c>
      <c r="C108" s="23"/>
      <c r="D108" s="24"/>
      <c r="E108" s="8" t="s">
        <v>14</v>
      </c>
      <c r="F108" s="8" t="s">
        <v>21</v>
      </c>
      <c r="G108" s="2">
        <v>590</v>
      </c>
      <c r="H108" s="10">
        <v>100</v>
      </c>
      <c r="I108" s="39">
        <f t="shared" si="0"/>
        <v>59</v>
      </c>
      <c r="K108" s="14"/>
    </row>
    <row r="109" spans="1:11" s="12" customFormat="1" ht="19.899999999999999" customHeight="1">
      <c r="A109" s="2" t="s">
        <v>201</v>
      </c>
      <c r="B109" s="22" t="s">
        <v>197</v>
      </c>
      <c r="C109" s="23"/>
      <c r="D109" s="24"/>
      <c r="E109" s="8" t="s">
        <v>14</v>
      </c>
      <c r="F109" s="8" t="s">
        <v>21</v>
      </c>
      <c r="G109" s="2">
        <v>590</v>
      </c>
      <c r="H109" s="10">
        <v>100</v>
      </c>
      <c r="I109" s="39">
        <f t="shared" si="0"/>
        <v>59</v>
      </c>
      <c r="K109" s="14"/>
    </row>
    <row r="110" spans="1:11" s="12" customFormat="1" ht="19.899999999999999" customHeight="1">
      <c r="A110" s="2" t="s">
        <v>202</v>
      </c>
      <c r="B110" s="22" t="s">
        <v>197</v>
      </c>
      <c r="C110" s="23"/>
      <c r="D110" s="24"/>
      <c r="E110" s="8" t="s">
        <v>14</v>
      </c>
      <c r="F110" s="8" t="s">
        <v>21</v>
      </c>
      <c r="G110" s="2">
        <v>1300</v>
      </c>
      <c r="H110" s="10">
        <v>100</v>
      </c>
      <c r="I110" s="39">
        <f t="shared" si="0"/>
        <v>130</v>
      </c>
      <c r="K110" s="14"/>
    </row>
    <row r="111" spans="1:11" s="12" customFormat="1" ht="19.899999999999999" customHeight="1">
      <c r="A111" s="2" t="s">
        <v>203</v>
      </c>
      <c r="B111" s="22" t="s">
        <v>197</v>
      </c>
      <c r="C111" s="23"/>
      <c r="D111" s="24"/>
      <c r="E111" s="8" t="s">
        <v>14</v>
      </c>
      <c r="F111" s="8" t="s">
        <v>21</v>
      </c>
      <c r="G111" s="2">
        <v>590</v>
      </c>
      <c r="H111" s="10">
        <v>100</v>
      </c>
      <c r="I111" s="39">
        <f t="shared" si="0"/>
        <v>59</v>
      </c>
      <c r="K111" s="14"/>
    </row>
    <row r="112" spans="1:11" s="12" customFormat="1" ht="19.899999999999999" customHeight="1">
      <c r="A112" s="2" t="s">
        <v>204</v>
      </c>
      <c r="B112" s="22" t="s">
        <v>197</v>
      </c>
      <c r="C112" s="23"/>
      <c r="D112" s="24"/>
      <c r="E112" s="8" t="s">
        <v>14</v>
      </c>
      <c r="F112" s="8" t="s">
        <v>21</v>
      </c>
      <c r="G112" s="2">
        <v>590</v>
      </c>
      <c r="H112" s="10">
        <v>100</v>
      </c>
      <c r="I112" s="39">
        <f t="shared" si="0"/>
        <v>59</v>
      </c>
      <c r="K112" s="14"/>
    </row>
    <row r="113" spans="1:11" s="12" customFormat="1" ht="19.899999999999999" customHeight="1">
      <c r="A113" s="2" t="s">
        <v>205</v>
      </c>
      <c r="B113" s="22" t="s">
        <v>197</v>
      </c>
      <c r="C113" s="23"/>
      <c r="D113" s="24"/>
      <c r="E113" s="8" t="s">
        <v>14</v>
      </c>
      <c r="F113" s="8" t="s">
        <v>21</v>
      </c>
      <c r="G113" s="2">
        <v>590</v>
      </c>
      <c r="H113" s="10">
        <v>100</v>
      </c>
      <c r="I113" s="39">
        <f t="shared" si="0"/>
        <v>59</v>
      </c>
      <c r="K113" s="14"/>
    </row>
    <row r="114" spans="1:11" s="12" customFormat="1" ht="19.899999999999999" customHeight="1">
      <c r="A114" s="2" t="s">
        <v>206</v>
      </c>
      <c r="B114" s="22" t="s">
        <v>197</v>
      </c>
      <c r="C114" s="23"/>
      <c r="D114" s="24"/>
      <c r="E114" s="8" t="s">
        <v>14</v>
      </c>
      <c r="F114" s="8" t="s">
        <v>21</v>
      </c>
      <c r="G114" s="2">
        <v>590</v>
      </c>
      <c r="H114" s="10">
        <v>100</v>
      </c>
      <c r="I114" s="39">
        <f t="shared" si="0"/>
        <v>59</v>
      </c>
      <c r="K114" s="14">
        <f>SUM(I105:I114)</f>
        <v>1702</v>
      </c>
    </row>
    <row r="115" spans="1:11" s="12" customFormat="1" ht="19.899999999999999" customHeight="1">
      <c r="A115" s="2" t="s">
        <v>207</v>
      </c>
      <c r="B115" s="22" t="s">
        <v>214</v>
      </c>
      <c r="C115" s="23"/>
      <c r="D115" s="24"/>
      <c r="E115" s="8" t="s">
        <v>14</v>
      </c>
      <c r="F115" s="8" t="s">
        <v>21</v>
      </c>
      <c r="G115" s="2">
        <v>800</v>
      </c>
      <c r="H115" s="10">
        <v>100</v>
      </c>
      <c r="I115" s="39">
        <f t="shared" si="0"/>
        <v>80</v>
      </c>
      <c r="K115" s="14"/>
    </row>
    <row r="116" spans="1:11" s="12" customFormat="1" ht="19.899999999999999" customHeight="1">
      <c r="A116" s="2" t="s">
        <v>208</v>
      </c>
      <c r="B116" s="22" t="s">
        <v>214</v>
      </c>
      <c r="C116" s="23"/>
      <c r="D116" s="24"/>
      <c r="E116" s="8" t="s">
        <v>14</v>
      </c>
      <c r="F116" s="8" t="s">
        <v>21</v>
      </c>
      <c r="G116" s="2">
        <v>4900</v>
      </c>
      <c r="H116" s="10">
        <v>307</v>
      </c>
      <c r="I116" s="39">
        <f t="shared" si="0"/>
        <v>1504.3</v>
      </c>
      <c r="K116" s="14"/>
    </row>
    <row r="117" spans="1:11" s="12" customFormat="1" ht="19.899999999999999" customHeight="1">
      <c r="A117" s="2" t="s">
        <v>209</v>
      </c>
      <c r="B117" s="22" t="s">
        <v>214</v>
      </c>
      <c r="C117" s="23"/>
      <c r="D117" s="24"/>
      <c r="E117" s="8" t="s">
        <v>14</v>
      </c>
      <c r="F117" s="8" t="s">
        <v>21</v>
      </c>
      <c r="G117" s="2">
        <v>1000</v>
      </c>
      <c r="H117" s="10">
        <v>200</v>
      </c>
      <c r="I117" s="39">
        <f t="shared" si="0"/>
        <v>200</v>
      </c>
      <c r="K117" s="14"/>
    </row>
    <row r="118" spans="1:11" s="12" customFormat="1" ht="19.899999999999999" customHeight="1">
      <c r="A118" s="2" t="s">
        <v>210</v>
      </c>
      <c r="B118" s="22" t="s">
        <v>214</v>
      </c>
      <c r="C118" s="23"/>
      <c r="D118" s="24"/>
      <c r="E118" s="8" t="s">
        <v>14</v>
      </c>
      <c r="F118" s="8" t="s">
        <v>21</v>
      </c>
      <c r="G118" s="2">
        <v>1500</v>
      </c>
      <c r="H118" s="10">
        <v>200</v>
      </c>
      <c r="I118" s="39">
        <f t="shared" si="0"/>
        <v>300</v>
      </c>
      <c r="K118" s="14"/>
    </row>
    <row r="119" spans="1:11" s="12" customFormat="1" ht="19.899999999999999" customHeight="1">
      <c r="A119" s="2" t="s">
        <v>211</v>
      </c>
      <c r="B119" s="22" t="s">
        <v>214</v>
      </c>
      <c r="C119" s="23"/>
      <c r="D119" s="24"/>
      <c r="E119" s="8" t="s">
        <v>14</v>
      </c>
      <c r="F119" s="8" t="s">
        <v>21</v>
      </c>
      <c r="G119" s="2">
        <v>1800</v>
      </c>
      <c r="H119" s="10">
        <v>200</v>
      </c>
      <c r="I119" s="39">
        <f t="shared" si="0"/>
        <v>360</v>
      </c>
      <c r="K119" s="14"/>
    </row>
    <row r="120" spans="1:11" s="12" customFormat="1" ht="19.899999999999999" customHeight="1">
      <c r="A120" s="2" t="s">
        <v>212</v>
      </c>
      <c r="B120" s="22" t="s">
        <v>214</v>
      </c>
      <c r="C120" s="23"/>
      <c r="D120" s="24"/>
      <c r="E120" s="8" t="s">
        <v>14</v>
      </c>
      <c r="F120" s="8" t="s">
        <v>21</v>
      </c>
      <c r="G120" s="2">
        <v>1000</v>
      </c>
      <c r="H120" s="10">
        <v>200</v>
      </c>
      <c r="I120" s="39">
        <f t="shared" si="0"/>
        <v>200</v>
      </c>
      <c r="K120" s="14"/>
    </row>
    <row r="121" spans="1:11" s="12" customFormat="1" ht="19.899999999999999" customHeight="1">
      <c r="A121" s="2" t="s">
        <v>213</v>
      </c>
      <c r="B121" s="22" t="s">
        <v>214</v>
      </c>
      <c r="C121" s="23"/>
      <c r="D121" s="24"/>
      <c r="E121" s="8" t="s">
        <v>14</v>
      </c>
      <c r="F121" s="8" t="s">
        <v>21</v>
      </c>
      <c r="G121" s="2">
        <v>3000</v>
      </c>
      <c r="H121" s="10">
        <v>200</v>
      </c>
      <c r="I121" s="39">
        <f t="shared" si="0"/>
        <v>600</v>
      </c>
      <c r="K121" s="14">
        <f>SUM(I115:I121)</f>
        <v>3244.3</v>
      </c>
    </row>
    <row r="122" spans="1:11" s="12" customFormat="1" ht="19.899999999999999" customHeight="1">
      <c r="A122" s="2" t="s">
        <v>22</v>
      </c>
      <c r="B122" s="22" t="s">
        <v>20</v>
      </c>
      <c r="C122" s="23"/>
      <c r="D122" s="24"/>
      <c r="E122" s="8" t="s">
        <v>14</v>
      </c>
      <c r="F122" s="8" t="s">
        <v>21</v>
      </c>
      <c r="G122" s="2">
        <v>3700</v>
      </c>
      <c r="H122" s="10">
        <v>200</v>
      </c>
      <c r="I122" s="39">
        <f t="shared" si="0"/>
        <v>740</v>
      </c>
      <c r="J122" s="15"/>
    </row>
    <row r="123" spans="1:11" s="12" customFormat="1" ht="19.899999999999999" customHeight="1">
      <c r="A123" s="2" t="s">
        <v>84</v>
      </c>
      <c r="B123" s="22" t="s">
        <v>20</v>
      </c>
      <c r="C123" s="23"/>
      <c r="D123" s="24"/>
      <c r="E123" s="8" t="s">
        <v>14</v>
      </c>
      <c r="F123" s="8" t="s">
        <v>21</v>
      </c>
      <c r="G123" s="2">
        <v>1500</v>
      </c>
      <c r="H123" s="10">
        <v>100</v>
      </c>
      <c r="I123" s="39">
        <f t="shared" si="0"/>
        <v>150</v>
      </c>
      <c r="J123" s="15"/>
    </row>
    <row r="124" spans="1:11" s="12" customFormat="1" ht="19.899999999999999" customHeight="1">
      <c r="A124" s="2" t="s">
        <v>85</v>
      </c>
      <c r="B124" s="22" t="s">
        <v>20</v>
      </c>
      <c r="C124" s="23"/>
      <c r="D124" s="24"/>
      <c r="E124" s="8" t="s">
        <v>14</v>
      </c>
      <c r="F124" s="8" t="s">
        <v>21</v>
      </c>
      <c r="G124" s="2">
        <v>800</v>
      </c>
      <c r="H124" s="10">
        <v>300</v>
      </c>
      <c r="I124" s="39">
        <f t="shared" si="0"/>
        <v>240</v>
      </c>
      <c r="J124" s="15"/>
    </row>
    <row r="125" spans="1:11" s="12" customFormat="1" ht="19.899999999999999" customHeight="1">
      <c r="A125" s="2" t="s">
        <v>86</v>
      </c>
      <c r="B125" s="22" t="s">
        <v>20</v>
      </c>
      <c r="C125" s="23"/>
      <c r="D125" s="24"/>
      <c r="E125" s="8" t="s">
        <v>14</v>
      </c>
      <c r="F125" s="8" t="s">
        <v>21</v>
      </c>
      <c r="G125" s="2">
        <v>800</v>
      </c>
      <c r="H125" s="10">
        <v>100</v>
      </c>
      <c r="I125" s="39">
        <f t="shared" si="0"/>
        <v>80</v>
      </c>
      <c r="J125" s="15"/>
    </row>
    <row r="126" spans="1:11" s="12" customFormat="1" ht="19.899999999999999" customHeight="1">
      <c r="A126" s="2" t="s">
        <v>87</v>
      </c>
      <c r="B126" s="22" t="s">
        <v>20</v>
      </c>
      <c r="C126" s="23"/>
      <c r="D126" s="24"/>
      <c r="E126" s="8" t="s">
        <v>14</v>
      </c>
      <c r="F126" s="8" t="s">
        <v>21</v>
      </c>
      <c r="G126" s="2">
        <v>800</v>
      </c>
      <c r="H126" s="10">
        <v>60</v>
      </c>
      <c r="I126" s="39">
        <f t="shared" si="0"/>
        <v>48</v>
      </c>
      <c r="J126" s="15"/>
    </row>
    <row r="127" spans="1:11" s="12" customFormat="1" ht="19.899999999999999" customHeight="1">
      <c r="A127" s="2" t="s">
        <v>88</v>
      </c>
      <c r="B127" s="22" t="s">
        <v>20</v>
      </c>
      <c r="C127" s="23"/>
      <c r="D127" s="24"/>
      <c r="E127" s="8" t="s">
        <v>14</v>
      </c>
      <c r="F127" s="8" t="s">
        <v>21</v>
      </c>
      <c r="G127" s="2">
        <v>3250</v>
      </c>
      <c r="H127" s="10">
        <v>80</v>
      </c>
      <c r="I127" s="39">
        <f t="shared" si="0"/>
        <v>260</v>
      </c>
      <c r="J127" s="15"/>
    </row>
    <row r="128" spans="1:11" s="12" customFormat="1" ht="19.899999999999999" customHeight="1">
      <c r="A128" s="2" t="s">
        <v>89</v>
      </c>
      <c r="B128" s="22" t="s">
        <v>20</v>
      </c>
      <c r="C128" s="23"/>
      <c r="D128" s="24"/>
      <c r="E128" s="8" t="s">
        <v>14</v>
      </c>
      <c r="F128" s="8" t="s">
        <v>21</v>
      </c>
      <c r="G128" s="2">
        <v>8900</v>
      </c>
      <c r="H128" s="10">
        <v>100</v>
      </c>
      <c r="I128" s="39">
        <f t="shared" si="0"/>
        <v>890</v>
      </c>
      <c r="J128" s="15"/>
    </row>
    <row r="129" spans="1:10" s="12" customFormat="1" ht="19.899999999999999" customHeight="1">
      <c r="A129" s="2" t="s">
        <v>90</v>
      </c>
      <c r="B129" s="22" t="s">
        <v>20</v>
      </c>
      <c r="C129" s="23"/>
      <c r="D129" s="24"/>
      <c r="E129" s="8" t="s">
        <v>14</v>
      </c>
      <c r="F129" s="8" t="s">
        <v>21</v>
      </c>
      <c r="G129" s="2">
        <v>1900</v>
      </c>
      <c r="H129" s="10">
        <v>100</v>
      </c>
      <c r="I129" s="39">
        <f t="shared" si="0"/>
        <v>190</v>
      </c>
      <c r="J129" s="15"/>
    </row>
    <row r="130" spans="1:10" s="12" customFormat="1" ht="19.899999999999999" customHeight="1">
      <c r="A130" s="2" t="s">
        <v>91</v>
      </c>
      <c r="B130" s="22" t="s">
        <v>20</v>
      </c>
      <c r="C130" s="23"/>
      <c r="D130" s="24"/>
      <c r="E130" s="8" t="s">
        <v>14</v>
      </c>
      <c r="F130" s="8" t="s">
        <v>21</v>
      </c>
      <c r="G130" s="2">
        <v>2900</v>
      </c>
      <c r="H130" s="10">
        <v>200</v>
      </c>
      <c r="I130" s="39">
        <f t="shared" si="0"/>
        <v>580</v>
      </c>
      <c r="J130" s="15"/>
    </row>
    <row r="131" spans="1:10" s="12" customFormat="1" ht="19.899999999999999" customHeight="1">
      <c r="A131" s="2" t="s">
        <v>92</v>
      </c>
      <c r="B131" s="22" t="s">
        <v>20</v>
      </c>
      <c r="C131" s="23"/>
      <c r="D131" s="24"/>
      <c r="E131" s="8" t="s">
        <v>14</v>
      </c>
      <c r="F131" s="8" t="s">
        <v>21</v>
      </c>
      <c r="G131" s="2">
        <v>1550</v>
      </c>
      <c r="H131" s="10">
        <v>105</v>
      </c>
      <c r="I131" s="39">
        <f t="shared" si="0"/>
        <v>162.75</v>
      </c>
      <c r="J131" s="15"/>
    </row>
    <row r="132" spans="1:10" s="12" customFormat="1" ht="19.899999999999999" customHeight="1">
      <c r="A132" s="2" t="s">
        <v>93</v>
      </c>
      <c r="B132" s="22" t="s">
        <v>20</v>
      </c>
      <c r="C132" s="23"/>
      <c r="D132" s="24"/>
      <c r="E132" s="8" t="s">
        <v>14</v>
      </c>
      <c r="F132" s="8" t="s">
        <v>21</v>
      </c>
      <c r="G132" s="2">
        <v>3500</v>
      </c>
      <c r="H132" s="10">
        <v>100</v>
      </c>
      <c r="I132" s="39">
        <f t="shared" si="0"/>
        <v>350</v>
      </c>
      <c r="J132" s="15"/>
    </row>
    <row r="133" spans="1:10" s="12" customFormat="1" ht="19.899999999999999" customHeight="1">
      <c r="A133" s="2" t="s">
        <v>94</v>
      </c>
      <c r="B133" s="22" t="s">
        <v>20</v>
      </c>
      <c r="C133" s="23"/>
      <c r="D133" s="24"/>
      <c r="E133" s="8" t="s">
        <v>14</v>
      </c>
      <c r="F133" s="8" t="s">
        <v>21</v>
      </c>
      <c r="G133" s="2">
        <v>3500</v>
      </c>
      <c r="H133" s="10">
        <v>300</v>
      </c>
      <c r="I133" s="39">
        <f t="shared" si="0"/>
        <v>1050</v>
      </c>
      <c r="J133" s="15"/>
    </row>
    <row r="134" spans="1:10" s="12" customFormat="1" ht="19.899999999999999" customHeight="1">
      <c r="A134" s="2" t="s">
        <v>95</v>
      </c>
      <c r="B134" s="22" t="s">
        <v>20</v>
      </c>
      <c r="C134" s="23"/>
      <c r="D134" s="24"/>
      <c r="E134" s="8" t="s">
        <v>14</v>
      </c>
      <c r="F134" s="8" t="s">
        <v>21</v>
      </c>
      <c r="G134" s="2">
        <v>3500</v>
      </c>
      <c r="H134" s="10">
        <v>100</v>
      </c>
      <c r="I134" s="39">
        <f t="shared" si="0"/>
        <v>350</v>
      </c>
      <c r="J134" s="15"/>
    </row>
    <row r="135" spans="1:10" s="12" customFormat="1" ht="19.899999999999999" customHeight="1">
      <c r="A135" s="2" t="s">
        <v>96</v>
      </c>
      <c r="B135" s="22" t="s">
        <v>20</v>
      </c>
      <c r="C135" s="23"/>
      <c r="D135" s="24"/>
      <c r="E135" s="8" t="s">
        <v>14</v>
      </c>
      <c r="F135" s="8" t="s">
        <v>21</v>
      </c>
      <c r="G135" s="2">
        <v>2950</v>
      </c>
      <c r="H135" s="10">
        <v>200</v>
      </c>
      <c r="I135" s="39">
        <f t="shared" si="0"/>
        <v>590</v>
      </c>
      <c r="J135" s="15"/>
    </row>
    <row r="136" spans="1:10" s="12" customFormat="1" ht="19.899999999999999" customHeight="1">
      <c r="A136" s="2" t="s">
        <v>97</v>
      </c>
      <c r="B136" s="22" t="s">
        <v>20</v>
      </c>
      <c r="C136" s="23"/>
      <c r="D136" s="24"/>
      <c r="E136" s="8" t="s">
        <v>14</v>
      </c>
      <c r="F136" s="8" t="s">
        <v>21</v>
      </c>
      <c r="G136" s="2">
        <v>2000</v>
      </c>
      <c r="H136" s="10">
        <v>200</v>
      </c>
      <c r="I136" s="39">
        <f t="shared" si="0"/>
        <v>400</v>
      </c>
      <c r="J136" s="15"/>
    </row>
    <row r="137" spans="1:10" s="12" customFormat="1" ht="19.899999999999999" customHeight="1">
      <c r="A137" s="2" t="s">
        <v>98</v>
      </c>
      <c r="B137" s="22" t="s">
        <v>20</v>
      </c>
      <c r="C137" s="23"/>
      <c r="D137" s="24"/>
      <c r="E137" s="8" t="s">
        <v>14</v>
      </c>
      <c r="F137" s="8" t="s">
        <v>21</v>
      </c>
      <c r="G137" s="2">
        <v>2550</v>
      </c>
      <c r="H137" s="10">
        <v>199</v>
      </c>
      <c r="I137" s="39">
        <f t="shared" si="0"/>
        <v>507.45</v>
      </c>
      <c r="J137" s="15"/>
    </row>
    <row r="138" spans="1:10" s="12" customFormat="1" ht="19.899999999999999" customHeight="1">
      <c r="A138" s="2" t="s">
        <v>99</v>
      </c>
      <c r="B138" s="22" t="s">
        <v>20</v>
      </c>
      <c r="C138" s="23"/>
      <c r="D138" s="24"/>
      <c r="E138" s="8" t="s">
        <v>14</v>
      </c>
      <c r="F138" s="8" t="s">
        <v>21</v>
      </c>
      <c r="G138" s="2">
        <v>3000</v>
      </c>
      <c r="H138" s="10">
        <v>200</v>
      </c>
      <c r="I138" s="39">
        <f t="shared" si="0"/>
        <v>600</v>
      </c>
      <c r="J138" s="15"/>
    </row>
    <row r="139" spans="1:10" s="12" customFormat="1" ht="19.899999999999999" customHeight="1">
      <c r="A139" s="2" t="s">
        <v>100</v>
      </c>
      <c r="B139" s="22" t="s">
        <v>20</v>
      </c>
      <c r="C139" s="23"/>
      <c r="D139" s="24"/>
      <c r="E139" s="8" t="s">
        <v>14</v>
      </c>
      <c r="F139" s="8" t="s">
        <v>21</v>
      </c>
      <c r="G139" s="2">
        <v>2500</v>
      </c>
      <c r="H139" s="10">
        <v>200</v>
      </c>
      <c r="I139" s="39">
        <f t="shared" si="0"/>
        <v>500</v>
      </c>
      <c r="J139" s="15"/>
    </row>
    <row r="140" spans="1:10" s="12" customFormat="1" ht="19.899999999999999" customHeight="1">
      <c r="A140" s="2" t="s">
        <v>101</v>
      </c>
      <c r="B140" s="22" t="s">
        <v>20</v>
      </c>
      <c r="C140" s="23"/>
      <c r="D140" s="24"/>
      <c r="E140" s="8" t="s">
        <v>14</v>
      </c>
      <c r="F140" s="8" t="s">
        <v>21</v>
      </c>
      <c r="G140" s="2">
        <v>6000</v>
      </c>
      <c r="H140" s="10">
        <v>200</v>
      </c>
      <c r="I140" s="39">
        <f t="shared" si="0"/>
        <v>1200</v>
      </c>
      <c r="J140" s="15"/>
    </row>
    <row r="141" spans="1:10" s="12" customFormat="1" ht="19.899999999999999" customHeight="1">
      <c r="A141" s="2" t="s">
        <v>102</v>
      </c>
      <c r="B141" s="22" t="s">
        <v>20</v>
      </c>
      <c r="C141" s="23"/>
      <c r="D141" s="24"/>
      <c r="E141" s="8" t="s">
        <v>14</v>
      </c>
      <c r="F141" s="8" t="s">
        <v>21</v>
      </c>
      <c r="G141" s="2">
        <v>2400</v>
      </c>
      <c r="H141" s="10">
        <v>500</v>
      </c>
      <c r="I141" s="39">
        <f t="shared" si="0"/>
        <v>1200</v>
      </c>
      <c r="J141" s="15"/>
    </row>
    <row r="142" spans="1:10" s="12" customFormat="1" ht="19.899999999999999" customHeight="1">
      <c r="A142" s="2" t="s">
        <v>103</v>
      </c>
      <c r="B142" s="22" t="s">
        <v>20</v>
      </c>
      <c r="C142" s="23"/>
      <c r="D142" s="24"/>
      <c r="E142" s="8" t="s">
        <v>14</v>
      </c>
      <c r="F142" s="8" t="s">
        <v>21</v>
      </c>
      <c r="G142" s="2">
        <v>2800</v>
      </c>
      <c r="H142" s="10">
        <v>150</v>
      </c>
      <c r="I142" s="39">
        <f t="shared" si="0"/>
        <v>420</v>
      </c>
      <c r="J142" s="15"/>
    </row>
    <row r="143" spans="1:10" s="12" customFormat="1" ht="19.899999999999999" customHeight="1">
      <c r="A143" s="2" t="s">
        <v>104</v>
      </c>
      <c r="B143" s="22" t="s">
        <v>20</v>
      </c>
      <c r="C143" s="23"/>
      <c r="D143" s="24"/>
      <c r="E143" s="8" t="s">
        <v>14</v>
      </c>
      <c r="F143" s="8" t="s">
        <v>21</v>
      </c>
      <c r="G143" s="2">
        <v>4000</v>
      </c>
      <c r="H143" s="10">
        <v>150</v>
      </c>
      <c r="I143" s="39">
        <f t="shared" si="0"/>
        <v>600</v>
      </c>
      <c r="J143" s="15"/>
    </row>
    <row r="144" spans="1:10" s="12" customFormat="1" ht="19.899999999999999" customHeight="1">
      <c r="A144" s="2" t="s">
        <v>105</v>
      </c>
      <c r="B144" s="22" t="s">
        <v>20</v>
      </c>
      <c r="C144" s="23"/>
      <c r="D144" s="24"/>
      <c r="E144" s="8" t="s">
        <v>14</v>
      </c>
      <c r="F144" s="8" t="s">
        <v>21</v>
      </c>
      <c r="G144" s="2">
        <v>6000</v>
      </c>
      <c r="H144" s="10">
        <v>200</v>
      </c>
      <c r="I144" s="39">
        <f t="shared" si="0"/>
        <v>1200</v>
      </c>
      <c r="J144" s="15"/>
    </row>
    <row r="145" spans="1:10" s="12" customFormat="1" ht="19.899999999999999" customHeight="1">
      <c r="A145" s="2" t="s">
        <v>106</v>
      </c>
      <c r="B145" s="22" t="s">
        <v>20</v>
      </c>
      <c r="C145" s="23"/>
      <c r="D145" s="24"/>
      <c r="E145" s="8" t="s">
        <v>14</v>
      </c>
      <c r="F145" s="8" t="s">
        <v>21</v>
      </c>
      <c r="G145" s="2">
        <v>4000</v>
      </c>
      <c r="H145" s="10">
        <v>150</v>
      </c>
      <c r="I145" s="39">
        <f t="shared" si="0"/>
        <v>600</v>
      </c>
      <c r="J145" s="15"/>
    </row>
    <row r="146" spans="1:10" s="12" customFormat="1" ht="19.899999999999999" customHeight="1">
      <c r="A146" s="2" t="s">
        <v>107</v>
      </c>
      <c r="B146" s="22" t="s">
        <v>20</v>
      </c>
      <c r="C146" s="23"/>
      <c r="D146" s="24"/>
      <c r="E146" s="8" t="s">
        <v>14</v>
      </c>
      <c r="F146" s="8" t="s">
        <v>21</v>
      </c>
      <c r="G146" s="2">
        <v>6000</v>
      </c>
      <c r="H146" s="10">
        <v>200</v>
      </c>
      <c r="I146" s="39">
        <f t="shared" si="0"/>
        <v>1200</v>
      </c>
      <c r="J146" s="15"/>
    </row>
    <row r="147" spans="1:10" s="12" customFormat="1" ht="19.899999999999999" customHeight="1">
      <c r="A147" s="2" t="s">
        <v>108</v>
      </c>
      <c r="B147" s="22" t="s">
        <v>20</v>
      </c>
      <c r="C147" s="23"/>
      <c r="D147" s="24"/>
      <c r="E147" s="8" t="s">
        <v>14</v>
      </c>
      <c r="F147" s="8" t="s">
        <v>21</v>
      </c>
      <c r="G147" s="2">
        <v>6000</v>
      </c>
      <c r="H147" s="10">
        <v>50</v>
      </c>
      <c r="I147" s="39">
        <f t="shared" si="0"/>
        <v>300</v>
      </c>
      <c r="J147" s="15"/>
    </row>
    <row r="148" spans="1:10" s="12" customFormat="1" ht="19.899999999999999" customHeight="1">
      <c r="A148" s="2" t="s">
        <v>109</v>
      </c>
      <c r="B148" s="22" t="s">
        <v>20</v>
      </c>
      <c r="C148" s="23"/>
      <c r="D148" s="24"/>
      <c r="E148" s="8" t="s">
        <v>14</v>
      </c>
      <c r="F148" s="8" t="s">
        <v>21</v>
      </c>
      <c r="G148" s="2">
        <v>48000</v>
      </c>
      <c r="H148" s="10">
        <v>40</v>
      </c>
      <c r="I148" s="39">
        <f t="shared" si="0"/>
        <v>1920</v>
      </c>
      <c r="J148" s="15"/>
    </row>
    <row r="149" spans="1:10" s="12" customFormat="1" ht="19.899999999999999" customHeight="1">
      <c r="A149" s="2" t="s">
        <v>110</v>
      </c>
      <c r="B149" s="22" t="s">
        <v>20</v>
      </c>
      <c r="C149" s="23"/>
      <c r="D149" s="24"/>
      <c r="E149" s="8" t="s">
        <v>14</v>
      </c>
      <c r="F149" s="8" t="s">
        <v>21</v>
      </c>
      <c r="G149" s="2">
        <v>4200</v>
      </c>
      <c r="H149" s="10">
        <v>200</v>
      </c>
      <c r="I149" s="39">
        <f t="shared" si="0"/>
        <v>840</v>
      </c>
      <c r="J149" s="15"/>
    </row>
    <row r="150" spans="1:10" s="12" customFormat="1" ht="19.899999999999999" customHeight="1">
      <c r="A150" s="2" t="s">
        <v>111</v>
      </c>
      <c r="B150" s="22" t="s">
        <v>20</v>
      </c>
      <c r="C150" s="23"/>
      <c r="D150" s="24"/>
      <c r="E150" s="8" t="s">
        <v>14</v>
      </c>
      <c r="F150" s="8" t="s">
        <v>21</v>
      </c>
      <c r="G150" s="2">
        <v>3500</v>
      </c>
      <c r="H150" s="10">
        <v>200</v>
      </c>
      <c r="I150" s="39">
        <f t="shared" si="0"/>
        <v>700</v>
      </c>
      <c r="J150" s="15"/>
    </row>
    <row r="151" spans="1:10" s="12" customFormat="1" ht="19.899999999999999" customHeight="1">
      <c r="A151" s="2" t="s">
        <v>112</v>
      </c>
      <c r="B151" s="22" t="s">
        <v>20</v>
      </c>
      <c r="C151" s="23"/>
      <c r="D151" s="24"/>
      <c r="E151" s="8" t="s">
        <v>14</v>
      </c>
      <c r="F151" s="8" t="s">
        <v>21</v>
      </c>
      <c r="G151" s="2">
        <v>2500</v>
      </c>
      <c r="H151" s="10">
        <v>350</v>
      </c>
      <c r="I151" s="39">
        <f t="shared" si="0"/>
        <v>875</v>
      </c>
    </row>
    <row r="152" spans="1:10" s="12" customFormat="1" ht="19.899999999999999" customHeight="1">
      <c r="A152" s="2" t="s">
        <v>113</v>
      </c>
      <c r="B152" s="22" t="s">
        <v>20</v>
      </c>
      <c r="C152" s="23"/>
      <c r="D152" s="24"/>
      <c r="E152" s="8" t="s">
        <v>14</v>
      </c>
      <c r="F152" s="8" t="s">
        <v>21</v>
      </c>
      <c r="G152" s="2">
        <v>600</v>
      </c>
      <c r="H152" s="10">
        <v>200</v>
      </c>
      <c r="I152" s="39">
        <f t="shared" si="0"/>
        <v>120</v>
      </c>
    </row>
    <row r="153" spans="1:10" s="12" customFormat="1" ht="16.899999999999999" customHeight="1">
      <c r="A153" s="2" t="s">
        <v>114</v>
      </c>
      <c r="B153" s="22" t="s">
        <v>20</v>
      </c>
      <c r="C153" s="23"/>
      <c r="D153" s="24"/>
      <c r="E153" s="8" t="s">
        <v>14</v>
      </c>
      <c r="F153" s="8" t="s">
        <v>21</v>
      </c>
      <c r="G153" s="2">
        <v>600</v>
      </c>
      <c r="H153" s="10">
        <v>200</v>
      </c>
      <c r="I153" s="39">
        <f t="shared" si="0"/>
        <v>120</v>
      </c>
      <c r="J153" s="13"/>
    </row>
    <row r="154" spans="1:10" s="12" customFormat="1" ht="16.899999999999999" customHeight="1">
      <c r="A154" s="2" t="s">
        <v>130</v>
      </c>
      <c r="B154" s="22" t="s">
        <v>20</v>
      </c>
      <c r="C154" s="23"/>
      <c r="D154" s="24"/>
      <c r="E154" s="8" t="s">
        <v>14</v>
      </c>
      <c r="F154" s="8" t="s">
        <v>21</v>
      </c>
      <c r="G154" s="2">
        <v>600</v>
      </c>
      <c r="H154" s="10">
        <v>200</v>
      </c>
      <c r="I154" s="39">
        <f t="shared" si="0"/>
        <v>120</v>
      </c>
      <c r="J154" s="13"/>
    </row>
    <row r="155" spans="1:10" s="12" customFormat="1" ht="16.899999999999999" customHeight="1">
      <c r="A155" s="2" t="s">
        <v>131</v>
      </c>
      <c r="B155" s="22" t="s">
        <v>20</v>
      </c>
      <c r="C155" s="23"/>
      <c r="D155" s="24"/>
      <c r="E155" s="8" t="s">
        <v>14</v>
      </c>
      <c r="F155" s="8" t="s">
        <v>21</v>
      </c>
      <c r="G155" s="2">
        <v>1500</v>
      </c>
      <c r="H155" s="10">
        <v>300</v>
      </c>
      <c r="I155" s="39">
        <f t="shared" si="0"/>
        <v>450</v>
      </c>
      <c r="J155" s="13"/>
    </row>
    <row r="156" spans="1:10" s="12" customFormat="1" ht="16.899999999999999" customHeight="1">
      <c r="A156" s="2" t="s">
        <v>132</v>
      </c>
      <c r="B156" s="22" t="s">
        <v>20</v>
      </c>
      <c r="C156" s="23"/>
      <c r="D156" s="24"/>
      <c r="E156" s="8" t="s">
        <v>14</v>
      </c>
      <c r="F156" s="8" t="s">
        <v>21</v>
      </c>
      <c r="G156" s="2">
        <v>500</v>
      </c>
      <c r="H156" s="10">
        <v>200</v>
      </c>
      <c r="I156" s="39">
        <f t="shared" si="0"/>
        <v>100</v>
      </c>
      <c r="J156" s="13"/>
    </row>
    <row r="157" spans="1:10" s="12" customFormat="1" ht="16.899999999999999" customHeight="1">
      <c r="A157" s="2" t="s">
        <v>166</v>
      </c>
      <c r="B157" s="22" t="s">
        <v>20</v>
      </c>
      <c r="C157" s="23"/>
      <c r="D157" s="24"/>
      <c r="E157" s="8" t="s">
        <v>14</v>
      </c>
      <c r="F157" s="8" t="s">
        <v>21</v>
      </c>
      <c r="G157" s="2">
        <v>500</v>
      </c>
      <c r="H157" s="10">
        <v>200</v>
      </c>
      <c r="I157" s="39">
        <f t="shared" si="0"/>
        <v>100</v>
      </c>
      <c r="J157" s="13"/>
    </row>
    <row r="158" spans="1:10" s="12" customFormat="1" ht="16.899999999999999" customHeight="1">
      <c r="A158" s="2" t="s">
        <v>167</v>
      </c>
      <c r="B158" s="22" t="s">
        <v>20</v>
      </c>
      <c r="C158" s="23"/>
      <c r="D158" s="24"/>
      <c r="E158" s="8" t="s">
        <v>14</v>
      </c>
      <c r="F158" s="8" t="s">
        <v>21</v>
      </c>
      <c r="G158" s="2">
        <v>1600</v>
      </c>
      <c r="H158" s="10">
        <v>200</v>
      </c>
      <c r="I158" s="39">
        <f t="shared" si="0"/>
        <v>320</v>
      </c>
      <c r="J158" s="13"/>
    </row>
    <row r="159" spans="1:10" s="12" customFormat="1" ht="16.899999999999999" customHeight="1">
      <c r="A159" s="2" t="s">
        <v>168</v>
      </c>
      <c r="B159" s="22" t="s">
        <v>20</v>
      </c>
      <c r="C159" s="23"/>
      <c r="D159" s="24"/>
      <c r="E159" s="8" t="s">
        <v>14</v>
      </c>
      <c r="F159" s="8" t="s">
        <v>21</v>
      </c>
      <c r="G159" s="2">
        <v>2500</v>
      </c>
      <c r="H159" s="10">
        <v>20</v>
      </c>
      <c r="I159" s="39">
        <f t="shared" si="0"/>
        <v>50</v>
      </c>
      <c r="J159" s="13"/>
    </row>
    <row r="160" spans="1:10" s="12" customFormat="1" ht="16.899999999999999" customHeight="1">
      <c r="A160" s="2" t="s">
        <v>169</v>
      </c>
      <c r="B160" s="22" t="s">
        <v>20</v>
      </c>
      <c r="C160" s="23"/>
      <c r="D160" s="24"/>
      <c r="E160" s="8" t="s">
        <v>14</v>
      </c>
      <c r="F160" s="8" t="s">
        <v>21</v>
      </c>
      <c r="G160" s="2">
        <v>2500</v>
      </c>
      <c r="H160" s="10">
        <v>50</v>
      </c>
      <c r="I160" s="39">
        <f t="shared" si="0"/>
        <v>125</v>
      </c>
      <c r="J160" s="13"/>
    </row>
    <row r="161" spans="1:11" s="12" customFormat="1" ht="16.899999999999999" customHeight="1">
      <c r="A161" s="2" t="s">
        <v>170</v>
      </c>
      <c r="B161" s="22" t="s">
        <v>20</v>
      </c>
      <c r="C161" s="23"/>
      <c r="D161" s="24"/>
      <c r="E161" s="8" t="s">
        <v>14</v>
      </c>
      <c r="F161" s="8" t="s">
        <v>21</v>
      </c>
      <c r="G161" s="2">
        <v>2500</v>
      </c>
      <c r="H161" s="10">
        <v>50</v>
      </c>
      <c r="I161" s="39">
        <f t="shared" si="0"/>
        <v>125</v>
      </c>
      <c r="J161" s="13"/>
    </row>
    <row r="162" spans="1:11" s="12" customFormat="1" ht="16.899999999999999" customHeight="1">
      <c r="A162" s="2" t="s">
        <v>171</v>
      </c>
      <c r="B162" s="22" t="s">
        <v>20</v>
      </c>
      <c r="C162" s="23"/>
      <c r="D162" s="24"/>
      <c r="E162" s="8" t="s">
        <v>14</v>
      </c>
      <c r="F162" s="8" t="s">
        <v>21</v>
      </c>
      <c r="G162" s="2">
        <v>2500</v>
      </c>
      <c r="H162" s="10">
        <v>50</v>
      </c>
      <c r="I162" s="39">
        <f t="shared" si="0"/>
        <v>125</v>
      </c>
      <c r="J162" s="13"/>
    </row>
    <row r="163" spans="1:11" s="12" customFormat="1" ht="16.899999999999999" customHeight="1">
      <c r="A163" s="2" t="s">
        <v>172</v>
      </c>
      <c r="B163" s="22" t="s">
        <v>20</v>
      </c>
      <c r="C163" s="23"/>
      <c r="D163" s="24"/>
      <c r="E163" s="8" t="s">
        <v>14</v>
      </c>
      <c r="F163" s="8" t="s">
        <v>21</v>
      </c>
      <c r="G163" s="2">
        <v>1000</v>
      </c>
      <c r="H163" s="10">
        <v>205</v>
      </c>
      <c r="I163" s="39">
        <f t="shared" si="0"/>
        <v>205</v>
      </c>
      <c r="J163" s="13"/>
    </row>
    <row r="164" spans="1:11" s="12" customFormat="1" ht="16.899999999999999" customHeight="1">
      <c r="A164" s="2" t="s">
        <v>173</v>
      </c>
      <c r="B164" s="22" t="s">
        <v>20</v>
      </c>
      <c r="C164" s="23"/>
      <c r="D164" s="24"/>
      <c r="E164" s="8" t="s">
        <v>14</v>
      </c>
      <c r="F164" s="8" t="s">
        <v>21</v>
      </c>
      <c r="G164" s="2">
        <v>1000</v>
      </c>
      <c r="H164" s="10">
        <v>205</v>
      </c>
      <c r="I164" s="39">
        <f t="shared" si="0"/>
        <v>205</v>
      </c>
      <c r="J164" s="13"/>
    </row>
    <row r="165" spans="1:11" s="12" customFormat="1" ht="16.899999999999999" customHeight="1">
      <c r="A165" s="2" t="s">
        <v>174</v>
      </c>
      <c r="B165" s="22" t="s">
        <v>20</v>
      </c>
      <c r="C165" s="23"/>
      <c r="D165" s="24"/>
      <c r="E165" s="8" t="s">
        <v>14</v>
      </c>
      <c r="F165" s="8" t="s">
        <v>21</v>
      </c>
      <c r="G165" s="2">
        <v>5300</v>
      </c>
      <c r="H165" s="10">
        <v>140</v>
      </c>
      <c r="I165" s="39">
        <f t="shared" si="0"/>
        <v>742</v>
      </c>
      <c r="J165" s="13"/>
    </row>
    <row r="166" spans="1:11" s="12" customFormat="1" ht="16.899999999999999" customHeight="1">
      <c r="A166" s="2" t="s">
        <v>175</v>
      </c>
      <c r="B166" s="22" t="s">
        <v>20</v>
      </c>
      <c r="C166" s="23"/>
      <c r="D166" s="24"/>
      <c r="E166" s="8" t="s">
        <v>14</v>
      </c>
      <c r="F166" s="8" t="s">
        <v>21</v>
      </c>
      <c r="G166" s="2">
        <v>3300</v>
      </c>
      <c r="H166" s="10">
        <v>100</v>
      </c>
      <c r="I166" s="39">
        <f t="shared" si="0"/>
        <v>330</v>
      </c>
      <c r="J166" s="13"/>
    </row>
    <row r="167" spans="1:11" s="12" customFormat="1" ht="16.899999999999999" customHeight="1">
      <c r="A167" s="2" t="s">
        <v>176</v>
      </c>
      <c r="B167" s="22" t="s">
        <v>20</v>
      </c>
      <c r="C167" s="23"/>
      <c r="D167" s="24"/>
      <c r="E167" s="8" t="s">
        <v>14</v>
      </c>
      <c r="F167" s="8" t="s">
        <v>21</v>
      </c>
      <c r="G167" s="2">
        <v>2200</v>
      </c>
      <c r="H167" s="10">
        <v>100</v>
      </c>
      <c r="I167" s="39">
        <f t="shared" si="0"/>
        <v>220</v>
      </c>
      <c r="J167" s="13"/>
    </row>
    <row r="168" spans="1:11" s="12" customFormat="1" ht="16.899999999999999" customHeight="1">
      <c r="A168" s="2" t="s">
        <v>177</v>
      </c>
      <c r="B168" s="22" t="s">
        <v>20</v>
      </c>
      <c r="C168" s="23"/>
      <c r="D168" s="24"/>
      <c r="E168" s="8" t="s">
        <v>14</v>
      </c>
      <c r="F168" s="8" t="s">
        <v>21</v>
      </c>
      <c r="G168" s="2">
        <v>3000</v>
      </c>
      <c r="H168" s="10">
        <v>100</v>
      </c>
      <c r="I168" s="39">
        <f t="shared" si="0"/>
        <v>300</v>
      </c>
      <c r="J168" s="13"/>
    </row>
    <row r="169" spans="1:11" s="12" customFormat="1" ht="16.899999999999999" customHeight="1">
      <c r="A169" s="2" t="s">
        <v>178</v>
      </c>
      <c r="B169" s="22" t="s">
        <v>20</v>
      </c>
      <c r="C169" s="23"/>
      <c r="D169" s="24"/>
      <c r="E169" s="8" t="s">
        <v>14</v>
      </c>
      <c r="F169" s="8" t="s">
        <v>21</v>
      </c>
      <c r="G169" s="2">
        <v>3300</v>
      </c>
      <c r="H169" s="10">
        <v>200</v>
      </c>
      <c r="I169" s="39">
        <f t="shared" si="0"/>
        <v>660</v>
      </c>
      <c r="J169" s="13"/>
    </row>
    <row r="170" spans="1:11" s="12" customFormat="1" ht="16.899999999999999" customHeight="1">
      <c r="A170" s="2" t="s">
        <v>179</v>
      </c>
      <c r="B170" s="22" t="s">
        <v>20</v>
      </c>
      <c r="C170" s="23"/>
      <c r="D170" s="24"/>
      <c r="E170" s="8" t="s">
        <v>14</v>
      </c>
      <c r="F170" s="8" t="s">
        <v>21</v>
      </c>
      <c r="G170" s="2">
        <v>3300</v>
      </c>
      <c r="H170" s="10">
        <v>200</v>
      </c>
      <c r="I170" s="39">
        <f t="shared" si="0"/>
        <v>660</v>
      </c>
      <c r="J170" s="13"/>
    </row>
    <row r="171" spans="1:11" s="12" customFormat="1" ht="16.899999999999999" customHeight="1">
      <c r="A171" s="2" t="s">
        <v>180</v>
      </c>
      <c r="B171" s="22" t="s">
        <v>20</v>
      </c>
      <c r="C171" s="23"/>
      <c r="D171" s="24"/>
      <c r="E171" s="8" t="s">
        <v>14</v>
      </c>
      <c r="F171" s="8" t="s">
        <v>21</v>
      </c>
      <c r="G171" s="2">
        <v>4500</v>
      </c>
      <c r="H171" s="10">
        <v>200</v>
      </c>
      <c r="I171" s="39">
        <f t="shared" si="0"/>
        <v>900</v>
      </c>
      <c r="J171" s="13"/>
    </row>
    <row r="172" spans="1:11" s="12" customFormat="1" ht="16.899999999999999" customHeight="1">
      <c r="A172" s="2" t="s">
        <v>181</v>
      </c>
      <c r="B172" s="22" t="s">
        <v>20</v>
      </c>
      <c r="C172" s="23"/>
      <c r="D172" s="24"/>
      <c r="E172" s="8" t="s">
        <v>14</v>
      </c>
      <c r="F172" s="8" t="s">
        <v>21</v>
      </c>
      <c r="G172" s="2">
        <v>8000</v>
      </c>
      <c r="H172" s="10">
        <v>150</v>
      </c>
      <c r="I172" s="39">
        <f t="shared" si="0"/>
        <v>1200</v>
      </c>
      <c r="J172" s="13"/>
    </row>
    <row r="173" spans="1:11" s="12" customFormat="1" ht="16.899999999999999" customHeight="1">
      <c r="A173" s="2" t="s">
        <v>182</v>
      </c>
      <c r="B173" s="22" t="s">
        <v>20</v>
      </c>
      <c r="C173" s="23"/>
      <c r="D173" s="24"/>
      <c r="E173" s="8" t="s">
        <v>14</v>
      </c>
      <c r="F173" s="8" t="s">
        <v>21</v>
      </c>
      <c r="G173" s="2">
        <v>3000</v>
      </c>
      <c r="H173" s="10">
        <v>100</v>
      </c>
      <c r="I173" s="39">
        <f t="shared" si="0"/>
        <v>300</v>
      </c>
      <c r="J173" s="13"/>
    </row>
    <row r="174" spans="1:11" s="12" customFormat="1" ht="16.899999999999999" customHeight="1">
      <c r="A174" s="2" t="s">
        <v>183</v>
      </c>
      <c r="B174" s="22" t="s">
        <v>20</v>
      </c>
      <c r="C174" s="23"/>
      <c r="D174" s="24"/>
      <c r="E174" s="8" t="s">
        <v>14</v>
      </c>
      <c r="F174" s="8" t="s">
        <v>21</v>
      </c>
      <c r="G174" s="2">
        <v>3000</v>
      </c>
      <c r="H174" s="10">
        <v>100</v>
      </c>
      <c r="I174" s="39">
        <f t="shared" si="0"/>
        <v>300</v>
      </c>
      <c r="J174" s="13"/>
    </row>
    <row r="175" spans="1:11" s="12" customFormat="1" ht="16.899999999999999" customHeight="1">
      <c r="A175" s="2" t="s">
        <v>184</v>
      </c>
      <c r="B175" s="22" t="s">
        <v>20</v>
      </c>
      <c r="C175" s="23"/>
      <c r="D175" s="24"/>
      <c r="E175" s="8" t="s">
        <v>14</v>
      </c>
      <c r="F175" s="8" t="s">
        <v>21</v>
      </c>
      <c r="G175" s="2">
        <v>1500</v>
      </c>
      <c r="H175" s="10">
        <v>100</v>
      </c>
      <c r="I175" s="39">
        <f t="shared" si="0"/>
        <v>150</v>
      </c>
      <c r="J175" s="13">
        <f>I122+I123+I124+I125+I126+I127+I128+I129+I130+I131+I132+I133+I134+I135+I136+I137+I138+I139+I140+I141+I142+I143+I144+I145+I146+I147+I148+I149+I150+I151+I152+I153+I154+I155+I175</f>
        <v>19703.2</v>
      </c>
      <c r="K175" s="19">
        <f>SUM(I122:I175)</f>
        <v>26670.2</v>
      </c>
    </row>
    <row r="176" spans="1:11" ht="32.25" customHeight="1">
      <c r="A176" s="5" t="s">
        <v>159</v>
      </c>
      <c r="B176" s="25" t="s">
        <v>160</v>
      </c>
      <c r="C176" s="26"/>
      <c r="D176" s="26"/>
      <c r="E176" s="26"/>
      <c r="F176" s="26"/>
      <c r="G176" s="26"/>
      <c r="H176" s="27"/>
      <c r="I176" s="4">
        <f>I177</f>
        <v>0</v>
      </c>
    </row>
    <row r="177" spans="1:10" ht="32.25" customHeight="1">
      <c r="A177" s="6"/>
      <c r="B177" s="28" t="s">
        <v>13</v>
      </c>
      <c r="C177" s="28"/>
      <c r="D177" s="28"/>
      <c r="E177" s="6"/>
      <c r="F177" s="6"/>
      <c r="G177" s="7"/>
      <c r="H177" s="6"/>
      <c r="I177" s="11">
        <v>0</v>
      </c>
      <c r="J177" s="16" t="e">
        <f>J175+#REF!+#REF!+#REF!+#REF!+#REF!+#REF!+#REF!</f>
        <v>#REF!</v>
      </c>
    </row>
    <row r="178" spans="1:10" ht="41.45" customHeight="1">
      <c r="A178" s="8" t="s">
        <v>161</v>
      </c>
      <c r="B178" s="30" t="s">
        <v>215</v>
      </c>
      <c r="C178" s="30"/>
      <c r="D178" s="30"/>
      <c r="E178" s="21" t="s">
        <v>216</v>
      </c>
      <c r="F178" s="8" t="s">
        <v>162</v>
      </c>
      <c r="G178" s="9">
        <v>130000</v>
      </c>
      <c r="H178" s="10">
        <f>-1</f>
        <v>-1</v>
      </c>
      <c r="I178" s="11">
        <v>-130</v>
      </c>
    </row>
    <row r="179" spans="1:10" ht="32.25" customHeight="1">
      <c r="A179" s="2" t="s">
        <v>163</v>
      </c>
      <c r="B179" s="22" t="s">
        <v>164</v>
      </c>
      <c r="C179" s="23"/>
      <c r="D179" s="24"/>
      <c r="E179" s="21" t="s">
        <v>216</v>
      </c>
      <c r="F179" s="8" t="s">
        <v>162</v>
      </c>
      <c r="G179" s="9">
        <v>130000</v>
      </c>
      <c r="H179" s="17"/>
      <c r="I179" s="11">
        <v>130</v>
      </c>
    </row>
  </sheetData>
  <mergeCells count="180"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33:D133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H1:I1"/>
    <mergeCell ref="G2:I2"/>
    <mergeCell ref="G3:I3"/>
    <mergeCell ref="A4:I4"/>
    <mergeCell ref="A5:H5"/>
    <mergeCell ref="I5:I6"/>
    <mergeCell ref="B6:D6"/>
    <mergeCell ref="B20:D20"/>
    <mergeCell ref="B9:H9"/>
    <mergeCell ref="B178:D178"/>
    <mergeCell ref="B35:D35"/>
    <mergeCell ref="B36:D36"/>
    <mergeCell ref="A7:H7"/>
    <mergeCell ref="D8:H8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38:D38"/>
    <mergeCell ref="B57:D57"/>
    <mergeCell ref="B58:D58"/>
    <mergeCell ref="B49:D49"/>
    <mergeCell ref="B44:D44"/>
    <mergeCell ref="B55:D55"/>
    <mergeCell ref="B56:D56"/>
    <mergeCell ref="B46:D46"/>
    <mergeCell ref="B47:D47"/>
    <mergeCell ref="B48:D48"/>
    <mergeCell ref="B50:D50"/>
    <mergeCell ref="B51:D51"/>
    <mergeCell ref="B52:D52"/>
    <mergeCell ref="B53:D53"/>
    <mergeCell ref="B54:D54"/>
    <mergeCell ref="B59:D59"/>
    <mergeCell ref="B21:D21"/>
    <mergeCell ref="B45:D45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9:D39"/>
    <mergeCell ref="B40:D40"/>
    <mergeCell ref="B41:D41"/>
    <mergeCell ref="B42:D42"/>
    <mergeCell ref="B43:D43"/>
    <mergeCell ref="B37:D37"/>
    <mergeCell ref="B91:D91"/>
    <mergeCell ref="B92:D92"/>
    <mergeCell ref="B63:D63"/>
    <mergeCell ref="B64:D64"/>
    <mergeCell ref="B65:D65"/>
    <mergeCell ref="B66:D66"/>
    <mergeCell ref="B60:D60"/>
    <mergeCell ref="B61:D61"/>
    <mergeCell ref="B62:D62"/>
    <mergeCell ref="B70:D70"/>
    <mergeCell ref="B71:D71"/>
    <mergeCell ref="B85:D85"/>
    <mergeCell ref="B86:D86"/>
    <mergeCell ref="B87:D87"/>
    <mergeCell ref="B88:D88"/>
    <mergeCell ref="B81:D81"/>
    <mergeCell ref="B82:D82"/>
    <mergeCell ref="B84:D84"/>
    <mergeCell ref="B83:D83"/>
    <mergeCell ref="B90:D90"/>
    <mergeCell ref="B72:D72"/>
    <mergeCell ref="B73:D73"/>
    <mergeCell ref="B74:D74"/>
    <mergeCell ref="B69:D69"/>
    <mergeCell ref="B67:D67"/>
    <mergeCell ref="B68:D68"/>
    <mergeCell ref="B80:D80"/>
    <mergeCell ref="B75:D75"/>
    <mergeCell ref="B76:D76"/>
    <mergeCell ref="B77:D77"/>
    <mergeCell ref="B78:D78"/>
    <mergeCell ref="B79:D79"/>
    <mergeCell ref="B89:D89"/>
    <mergeCell ref="B93:D93"/>
    <mergeCell ref="B94:D94"/>
    <mergeCell ref="B129:D129"/>
    <mergeCell ref="B130:D130"/>
    <mergeCell ref="B131:D131"/>
    <mergeCell ref="B132:D132"/>
    <mergeCell ref="B124:D124"/>
    <mergeCell ref="B125:D125"/>
    <mergeCell ref="B122:D122"/>
    <mergeCell ref="B123:D123"/>
    <mergeCell ref="B126:D126"/>
    <mergeCell ref="B127:D127"/>
    <mergeCell ref="B128:D128"/>
    <mergeCell ref="B100:D100"/>
    <mergeCell ref="B101:D101"/>
    <mergeCell ref="B102:D102"/>
    <mergeCell ref="B103:D103"/>
    <mergeCell ref="B104:D104"/>
    <mergeCell ref="B95:D95"/>
    <mergeCell ref="B96:D96"/>
    <mergeCell ref="B97:D97"/>
    <mergeCell ref="B98:D98"/>
    <mergeCell ref="B99:D99"/>
    <mergeCell ref="B139:D139"/>
    <mergeCell ref="B134:D134"/>
    <mergeCell ref="B135:D135"/>
    <mergeCell ref="B136:D136"/>
    <mergeCell ref="B145:D145"/>
    <mergeCell ref="B146:D146"/>
    <mergeCell ref="B147:D147"/>
    <mergeCell ref="B148:D148"/>
    <mergeCell ref="B149:D149"/>
    <mergeCell ref="B137:D137"/>
    <mergeCell ref="B138:D138"/>
    <mergeCell ref="B176:H176"/>
    <mergeCell ref="B177:D177"/>
    <mergeCell ref="B179:D179"/>
    <mergeCell ref="B154:D154"/>
    <mergeCell ref="B155:D155"/>
    <mergeCell ref="B175:D175"/>
    <mergeCell ref="B150:D150"/>
    <mergeCell ref="B151:D151"/>
    <mergeCell ref="B152:D152"/>
    <mergeCell ref="B156:D156"/>
    <mergeCell ref="B157:D157"/>
    <mergeCell ref="B158:D158"/>
    <mergeCell ref="B159:D159"/>
    <mergeCell ref="B160:D160"/>
    <mergeCell ref="B161:D161"/>
    <mergeCell ref="B162:D162"/>
    <mergeCell ref="B163:D163"/>
    <mergeCell ref="B164:D164"/>
    <mergeCell ref="B171:D171"/>
    <mergeCell ref="B172:D172"/>
    <mergeCell ref="B173:D173"/>
    <mergeCell ref="B174:D174"/>
    <mergeCell ref="B165:D165"/>
    <mergeCell ref="B166:D166"/>
    <mergeCell ref="B167:D167"/>
    <mergeCell ref="B168:D168"/>
    <mergeCell ref="B169:D169"/>
    <mergeCell ref="B170:D170"/>
    <mergeCell ref="B153:D153"/>
    <mergeCell ref="B140:D140"/>
    <mergeCell ref="B141:D141"/>
    <mergeCell ref="B142:D142"/>
    <mergeCell ref="B143:D143"/>
    <mergeCell ref="B144:D144"/>
  </mergeCells>
  <phoneticPr fontId="13" type="noConversion"/>
  <pageMargins left="0.7" right="0.7" top="0.75" bottom="0.49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Հավելված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https://mul2.gov.am/tasks/294595/oneclick/3Havelvac.xlsx?token=ae199eaff532f43e396e9816c246ab44</cp:keywords>
  <cp:lastModifiedBy>Home</cp:lastModifiedBy>
  <dcterms:modified xsi:type="dcterms:W3CDTF">2020-07-03T14:38:14Z</dcterms:modified>
</cp:coreProperties>
</file>