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Z:\Hasmik Aperyan\Կառավարության որոշման նախագծեր\Himnanorogum_Ուշի\"/>
    </mc:Choice>
  </mc:AlternateContent>
  <bookViews>
    <workbookView xWindow="0" yWindow="0" windowWidth="20400" windowHeight="7755" tabRatio="423" activeTab="7"/>
  </bookViews>
  <sheets>
    <sheet name="1" sheetId="45" r:id="rId1"/>
    <sheet name="2" sheetId="50" r:id="rId2"/>
    <sheet name="3" sheetId="46" r:id="rId3"/>
    <sheet name="4" sheetId="36" r:id="rId4"/>
    <sheet name="5" sheetId="37" r:id="rId5"/>
    <sheet name="6" sheetId="42" r:id="rId6"/>
    <sheet name="7" sheetId="44" r:id="rId7"/>
    <sheet name="8" sheetId="43" r:id="rId8"/>
    <sheet name="9" sheetId="48" r:id="rId9"/>
  </sheets>
  <definedNames>
    <definedName name="_xlnm._FilterDatabase" localSheetId="1" hidden="1">'2'!$A$1:$M$45</definedName>
    <definedName name="AgencyCode" localSheetId="0">#REF!</definedName>
    <definedName name="AgencyCode" localSheetId="2">#REF!</definedName>
    <definedName name="AgencyCode" localSheetId="5">#REF!</definedName>
    <definedName name="AgencyCode">#REF!</definedName>
    <definedName name="AgencyName" localSheetId="0">#REF!</definedName>
    <definedName name="AgencyName" localSheetId="2">#REF!</definedName>
    <definedName name="AgencyName" localSheetId="5">#REF!</definedName>
    <definedName name="AgencyName">#REF!</definedName>
    <definedName name="Functional1" localSheetId="0">#REF!</definedName>
    <definedName name="Functional1" localSheetId="2">#REF!</definedName>
    <definedName name="Functional1" localSheetId="5">#REF!</definedName>
    <definedName name="Functional1">#REF!</definedName>
    <definedName name="PANature" localSheetId="0">#REF!</definedName>
    <definedName name="PANature" localSheetId="2">#REF!</definedName>
    <definedName name="PANature" localSheetId="5">#REF!</definedName>
    <definedName name="PANature">#REF!</definedName>
    <definedName name="PAType" localSheetId="0">#REF!</definedName>
    <definedName name="PAType" localSheetId="2">#REF!</definedName>
    <definedName name="PAType" localSheetId="5">#REF!</definedName>
    <definedName name="PAType">#REF!</definedName>
    <definedName name="Performance2" localSheetId="0">#REF!</definedName>
    <definedName name="Performance2" localSheetId="2">#REF!</definedName>
    <definedName name="Performance2" localSheetId="5">#REF!</definedName>
    <definedName name="Performance2">#REF!</definedName>
    <definedName name="PerformanceType" localSheetId="0">#REF!</definedName>
    <definedName name="PerformanceType" localSheetId="2">#REF!</definedName>
    <definedName name="PerformanceType" localSheetId="5">#REF!</definedName>
    <definedName name="PerformanceType">#REF!</definedName>
    <definedName name="_xlnm.Print_Area" localSheetId="1">'2'!$A$1:$I$45</definedName>
    <definedName name="_xlnm.Print_Titles" localSheetId="0">'1'!$8:$9</definedName>
    <definedName name="_xlnm.Print_Titles" localSheetId="1">'2'!$8:$10</definedName>
    <definedName name="_xlnm.Print_Titles" localSheetId="2">'3'!#REF!</definedName>
    <definedName name="_xlnm.Print_Titles" localSheetId="3">'4'!$8:$9</definedName>
    <definedName name="_xlnm.Print_Titles" localSheetId="4">'5'!$6:$8</definedName>
    <definedName name="_xlnm.Print_Titles" localSheetId="5">'6'!$7:$8</definedName>
    <definedName name="Z_12CCAAEB_1EC8_4349_AB8D_64BBAC6406A3_.wvu.FilterData" localSheetId="1" hidden="1">'2'!$A$1:$B$45</definedName>
    <definedName name="Z_170B6AE7_622B_4AF6_97D3_6FED907C2C00_.wvu.FilterData" localSheetId="1" hidden="1">'2'!$A$1:$B$45</definedName>
    <definedName name="Z_17E9CF5D_0017_4B3F_B8F4_D51211315D22_.wvu.FilterData" localSheetId="1" hidden="1">'2'!$A$1:$I$45</definedName>
    <definedName name="Z_1C87CEDA_8CE8_4806_AB34_F3EEAC0A613F_.wvu.FilterData" localSheetId="1" hidden="1">'2'!$A$1:$B$45</definedName>
    <definedName name="Z_1D15A7B6_2AD9_40A6_8BCB_53B9E549B32A_.wvu.FilterData" localSheetId="1" hidden="1">'2'!$A$1:$B$45</definedName>
    <definedName name="Z_1FBC8682_CDF9_4C27_8473_E9702E022C66_.wvu.FilterData" localSheetId="1" hidden="1">'2'!$A$1:$B$45</definedName>
    <definedName name="Z_21428E03_393C_4D54_B57C_B3D0633EFEE3_.wvu.FilterData" localSheetId="1" hidden="1">'2'!$A$1:$B$45</definedName>
    <definedName name="Z_2282CBBB_4FE8_406F_B755_960633DE045F_.wvu.FilterData" localSheetId="1" hidden="1">'2'!$A$1:$I$45</definedName>
    <definedName name="Z_32637E83_0C5C_4BF6_B01F_214A62BF85B4_.wvu.FilterData" localSheetId="1" hidden="1">'2'!$A$1:$B$45</definedName>
    <definedName name="Z_329C8D35_DEEF_4490_82A8_A7682433A90F_.wvu.FilterData" localSheetId="1" hidden="1">'2'!$A$1:$B$45</definedName>
    <definedName name="Z_33CEF0DB_608E_4DCD_8885_48F235C0C724_.wvu.FilterData" localSheetId="1" hidden="1">'2'!$A$1:$I$45</definedName>
    <definedName name="Z_34F5D05D_F970_4671_8BE7_F8DF94E6D6AF_.wvu.FilterData" localSheetId="1" hidden="1">'2'!$A$1:$B$45</definedName>
    <definedName name="Z_3823FA4F_8296_4D5C_9E72_79D3A3A6D106_.wvu.FilterData" localSheetId="1" hidden="1">'2'!$A$1:$B$45</definedName>
    <definedName name="Z_39097021_C4C4_4A7D_8A7A_7C1018DB8F95_.wvu.FilterData" localSheetId="1" hidden="1">'2'!$A$1:$B$45</definedName>
    <definedName name="Z_4634DF22_DC8F_4D19_9697_6AD123DA321F_.wvu.FilterData" localSheetId="1" hidden="1">'2'!$A$1:$B$45</definedName>
    <definedName name="Z_48164132_6D4B_4563_A48C_20D0780D8122_.wvu.FilterData" localSheetId="1" hidden="1">'2'!$A$1:$B$45</definedName>
    <definedName name="Z_4CE710E0_E0DB_47D4_BEDB_07D6AFEE6236_.wvu.FilterData" localSheetId="1" hidden="1">'2'!$A$1:$I$45</definedName>
    <definedName name="Z_5709450C_89C6_4B2D_B665_9E9D913E169B_.wvu.FilterData" localSheetId="1" hidden="1">'2'!$A$1:$B$45</definedName>
    <definedName name="Z_57E1A64D_9B41_4D85_A57C_C04312D5CC9C_.wvu.FilterData" localSheetId="1" hidden="1">'2'!$A$1:$B$45</definedName>
    <definedName name="Z_5D75B506_2B2F_48C0_AA3D_DB2CD28E40C4_.wvu.FilterData" localSheetId="1" hidden="1">'2'!$A$1:$I$45</definedName>
    <definedName name="Z_5D75B506_2B2F_48C0_AA3D_DB2CD28E40C4_.wvu.PrintArea" localSheetId="1" hidden="1">'2'!$A$1:$I$45</definedName>
    <definedName name="Z_5D75B506_2B2F_48C0_AA3D_DB2CD28E40C4_.wvu.PrintTitles" localSheetId="1" hidden="1">'2'!$8:$10</definedName>
    <definedName name="Z_655DBD37_03EC_412C_B9F0_5F10F2966341_.wvu.FilterData" localSheetId="1" hidden="1">'2'!$A$1:$I$45</definedName>
    <definedName name="Z_655DBD37_03EC_412C_B9F0_5F10F2966341_.wvu.PrintArea" localSheetId="1" hidden="1">'2'!$A$1:$I$45</definedName>
    <definedName name="Z_655DBD37_03EC_412C_B9F0_5F10F2966341_.wvu.PrintTitles" localSheetId="1" hidden="1">'2'!$8:$10</definedName>
    <definedName name="Z_68196425_4055_48E6_BF61_499475041400_.wvu.FilterData" localSheetId="1" hidden="1">'2'!$A$1:$B$45</definedName>
    <definedName name="Z_6AA1DF72_18B7_4B63_AC4B_94B815A82D74_.wvu.FilterData" localSheetId="1" hidden="1">'2'!$A$1:$B$45</definedName>
    <definedName name="Z_74D41457_B738_447E_8379_13B29FC953CC_.wvu.FilterData" localSheetId="1" hidden="1">'2'!$A$1:$B$45</definedName>
    <definedName name="Z_75687093_12B7_4585_A655_6DECD4865A8C_.wvu.FilterData" localSheetId="1" hidden="1">'2'!$A$1:$I$45</definedName>
    <definedName name="Z_761328E1_B8DA_402A_B584_45E3DDF5E7FE_.wvu.FilterData" localSheetId="1" hidden="1">'2'!$A$1:$B$45</definedName>
    <definedName name="Z_7E6AADFC_41F7_40E0_B875_9D916D6A2B9E_.wvu.FilterData" localSheetId="1" hidden="1">'2'!$A$1:$I$45</definedName>
    <definedName name="Z_800C1398_CE10_4554_AEE1_A02FE4E4186D_.wvu.FilterData" localSheetId="1" hidden="1">'2'!$A$1:$B$45</definedName>
    <definedName name="Z_8DE2C574_C054_4E0D_831E_F2F9D6B28E14_.wvu.FilterData" localSheetId="1" hidden="1">'2'!$A$1:$B$45</definedName>
    <definedName name="Z_909A9556_9201_4464_8B77_7A8210D7B766_.wvu.FilterData" localSheetId="1" hidden="1">'2'!$A$1:$I$45</definedName>
    <definedName name="Z_909A9556_9201_4464_8B77_7A8210D7B766_.wvu.PrintArea" localSheetId="1" hidden="1">'2'!$A$1:$I$45</definedName>
    <definedName name="Z_909A9556_9201_4464_8B77_7A8210D7B766_.wvu.PrintTitles" localSheetId="1" hidden="1">'2'!$8:$10</definedName>
    <definedName name="Z_9F580BB8_21A8_4327_8F4A_650F38FF81D1_.wvu.FilterData" localSheetId="1" hidden="1">'2'!$A$1:$B$45</definedName>
    <definedName name="Z_A36F7EEC_2FF7_4CCC_BEB5_BA1EDF494538_.wvu.FilterData" localSheetId="1" hidden="1">'2'!$A$1:$B$45</definedName>
    <definedName name="Z_A4808011_46EC_413F_853E_C8277AA4BDEA_.wvu.FilterData" localSheetId="1" hidden="1">'2'!$A$1:$B$45</definedName>
    <definedName name="Z_A4FE1ABD_6583_433C_8B4F_4C0F82012A69_.wvu.FilterData" localSheetId="1" hidden="1">'2'!$A$1:$B$45</definedName>
    <definedName name="Z_A76E6884_79E6_4F5A_92D6_60DDF4EF3708_.wvu.FilterData" localSheetId="1" hidden="1">'2'!$A$1:$I$45</definedName>
    <definedName name="Z_A8EF804B_D083_4633_BA10_160C3BA44EA5_.wvu.FilterData" localSheetId="1" hidden="1">'2'!$A$1:$B$45</definedName>
    <definedName name="Z_A91FBFF7_75FE_4F47_94F8_0AB53C2D94C9_.wvu.FilterData" localSheetId="1" hidden="1">'2'!$A$1:$B$45</definedName>
    <definedName name="Z_AB968A12_258A_4CBC_BCCA_DA6BE838CF0A_.wvu.FilterData" localSheetId="1" hidden="1">'2'!$A$1:$B$45</definedName>
    <definedName name="Z_AC37E426_38FF_4D03_922A_E9830A1DA1FF_.wvu.FilterData" localSheetId="1" hidden="1">'2'!$A$1:$I$45</definedName>
    <definedName name="Z_B1DD789D_F508_4C4F_8415_121179AB5D10_.wvu.FilterData" localSheetId="1" hidden="1">'2'!$A$1:$B$45</definedName>
    <definedName name="Z_BB95C660_B640_46DA_AEDF_2EFA54B6AA86_.wvu.FilterData" localSheetId="1" hidden="1">'2'!$A$1:$B$45</definedName>
    <definedName name="Z_BCBC9589_496C_4222_B934_202A6E890ECE_.wvu.FilterData" localSheetId="1" hidden="1">'2'!$A$1:$I$45</definedName>
    <definedName name="Z_BCFEC8DE_35D3_4B12_8F8C_FB01BE49516B_.wvu.FilterData" localSheetId="1" hidden="1">'2'!$A$1:$B$45</definedName>
    <definedName name="Z_CB92334E_2EF5_495D_B151_019FFFCE3E09_.wvu.FilterData" localSheetId="1" hidden="1">'2'!$A$1:$I$45</definedName>
    <definedName name="Z_CDED5F51_C29E_4C73_B094_D70DDFF427E0_.wvu.FilterData" localSheetId="1" hidden="1">'2'!$A$1:$B$45</definedName>
    <definedName name="Z_D0B243C8_C3D4_45A7_96B0_A60B5E81BFB2_.wvu.FilterData" localSheetId="1" hidden="1">'2'!$A$1:$B$45</definedName>
    <definedName name="Z_D3E32567_8C79_4853_A86C_2BE8246340F9_.wvu.FilterData" localSheetId="1" hidden="1">'2'!$A$1:$B$45</definedName>
    <definedName name="Z_D95FE460_1BA1_43DD_B249_243747BE3A4D_.wvu.PrintTitles" localSheetId="1" hidden="1">'2'!$8:$10</definedName>
    <definedName name="Z_DA0CFA94_486C_45F1_B25F_137624B94E1B_.wvu.FilterData" localSheetId="1" hidden="1">'2'!$A$1:$B$45</definedName>
    <definedName name="Z_DA5860A4_651C_469C_9CDA_1744A212D704_.wvu.PrintTitles" localSheetId="1" hidden="1">'2'!$8:$10</definedName>
    <definedName name="Z_E1FF650A_D89A_415D_AA59_E98FBE3B646D_.wvu.FilterData" localSheetId="1" hidden="1">'2'!$A$1:$B$45</definedName>
    <definedName name="Z_E7389F81_A9F5_4A4D_BFDF_47D60596D05A_.wvu.FilterData" localSheetId="1" hidden="1">'2'!$A$1:$B$45</definedName>
    <definedName name="Z_EB4A827F_C4BC_42B7_B392_245CA7D0C351_.wvu.FilterData" localSheetId="1" hidden="1">'2'!$A$1:$B$45</definedName>
    <definedName name="Z_EB90D5D9_55B7_4442_92D5_234D8479F935_.wvu.FilterData" localSheetId="1" hidden="1">'2'!$A$1:$B$45</definedName>
    <definedName name="Z_EC9CFF77_FD3D_4F08_A98F_D2758D2B12BE_.wvu.FilterData" localSheetId="1" hidden="1">'2'!$A$1:$I$45</definedName>
    <definedName name="Z_EC9CFF77_FD3D_4F08_A98F_D2758D2B12BE_.wvu.PrintArea" localSheetId="1" hidden="1">'2'!$A$1:$I$45</definedName>
    <definedName name="Z_EC9CFF77_FD3D_4F08_A98F_D2758D2B12BE_.wvu.PrintTitles" localSheetId="1" hidden="1">'2'!$8:$10</definedName>
    <definedName name="Z_FF1E2005_8C5C_4C8F_8835_E712657D02D7_.wvu.FilterData" localSheetId="1" hidden="1">'2'!$A$1:$B$45</definedName>
  </definedNames>
  <calcPr calcId="152511"/>
</workbook>
</file>

<file path=xl/calcChain.xml><?xml version="1.0" encoding="utf-8"?>
<calcChain xmlns="http://schemas.openxmlformats.org/spreadsheetml/2006/main">
  <c r="I15" i="50" l="1"/>
  <c r="H15" i="50"/>
  <c r="G15" i="50"/>
  <c r="F15" i="50"/>
  <c r="E15" i="50"/>
  <c r="D15" i="50"/>
  <c r="D17" i="43" l="1"/>
  <c r="E13" i="46" l="1"/>
  <c r="F13" i="46"/>
  <c r="G13" i="46"/>
  <c r="H13" i="46"/>
  <c r="I13" i="46"/>
  <c r="J13" i="46"/>
  <c r="E14" i="46"/>
  <c r="F14" i="46"/>
  <c r="G14" i="46"/>
  <c r="H14" i="46"/>
  <c r="I14" i="46"/>
  <c r="J14" i="46"/>
  <c r="E14" i="50"/>
  <c r="H14" i="50"/>
  <c r="G17" i="48" l="1"/>
  <c r="D73" i="44" l="1"/>
  <c r="C73" i="44"/>
  <c r="D58" i="44"/>
  <c r="C58" i="44"/>
  <c r="D34" i="44"/>
  <c r="C34" i="44"/>
  <c r="D24" i="44"/>
  <c r="C24" i="44"/>
  <c r="D19" i="44"/>
  <c r="F32" i="45"/>
  <c r="E32" i="45"/>
  <c r="H12" i="36"/>
  <c r="G12" i="36"/>
  <c r="D19" i="42"/>
  <c r="H27" i="36"/>
  <c r="G27" i="36"/>
  <c r="H26" i="36"/>
  <c r="G26" i="36"/>
  <c r="H25" i="36"/>
  <c r="G25" i="36"/>
  <c r="H24" i="36"/>
  <c r="G24" i="36"/>
  <c r="H22" i="36"/>
  <c r="G22" i="36"/>
  <c r="H20" i="36"/>
  <c r="G20" i="36"/>
  <c r="E20" i="45"/>
  <c r="C47" i="44" s="1"/>
  <c r="G22" i="50"/>
  <c r="D22" i="50"/>
  <c r="I21" i="50"/>
  <c r="H21" i="50"/>
  <c r="G21" i="50" s="1"/>
  <c r="F21" i="50"/>
  <c r="E21" i="50"/>
  <c r="E17" i="50" s="1"/>
  <c r="E19" i="50" s="1"/>
  <c r="I17" i="50"/>
  <c r="I19" i="50" s="1"/>
  <c r="F17" i="50"/>
  <c r="F19" i="50" s="1"/>
  <c r="F20" i="45" l="1"/>
  <c r="D47" i="44" s="1"/>
  <c r="D17" i="50"/>
  <c r="D19" i="50"/>
  <c r="H17" i="50"/>
  <c r="G17" i="50" s="1"/>
  <c r="D21" i="50"/>
  <c r="H19" i="50"/>
  <c r="G19" i="50" s="1"/>
  <c r="D20" i="42" l="1"/>
  <c r="F19" i="37"/>
  <c r="H18" i="37"/>
  <c r="E18" i="37"/>
  <c r="E20" i="42"/>
  <c r="F18" i="37" l="1"/>
  <c r="D19" i="37"/>
  <c r="G18" i="37"/>
  <c r="D18" i="37" s="1"/>
  <c r="E58" i="45" l="1"/>
  <c r="E51" i="45" s="1"/>
  <c r="F58" i="45"/>
  <c r="F51" i="45" s="1"/>
  <c r="G36" i="36"/>
  <c r="G35" i="36" s="1"/>
  <c r="G34" i="36" s="1"/>
  <c r="G33" i="36" s="1"/>
  <c r="G31" i="36" s="1"/>
  <c r="G29" i="36" s="1"/>
  <c r="H36" i="36"/>
  <c r="H35" i="36" s="1"/>
  <c r="H34" i="36" s="1"/>
  <c r="H33" i="36" s="1"/>
  <c r="H31" i="36" s="1"/>
  <c r="H29" i="36" s="1"/>
  <c r="G66" i="36"/>
  <c r="G65" i="36" s="1"/>
  <c r="G64" i="36" s="1"/>
  <c r="G63" i="36" s="1"/>
  <c r="G61" i="36" s="1"/>
  <c r="G59" i="36" s="1"/>
  <c r="E45" i="45" s="1"/>
  <c r="H66" i="36"/>
  <c r="H65" i="36" s="1"/>
  <c r="H64" i="36" s="1"/>
  <c r="H63" i="36" s="1"/>
  <c r="H61" i="36" s="1"/>
  <c r="H59" i="36" s="1"/>
  <c r="F45" i="45" s="1"/>
  <c r="G83" i="36"/>
  <c r="G82" i="36" s="1"/>
  <c r="G81" i="36" s="1"/>
  <c r="G80" i="36" s="1"/>
  <c r="G78" i="36" s="1"/>
  <c r="G76" i="36" s="1"/>
  <c r="G74" i="36" s="1"/>
  <c r="G72" i="36" s="1"/>
  <c r="G70" i="36" s="1"/>
  <c r="G68" i="36" s="1"/>
  <c r="H83" i="36"/>
  <c r="H82" i="36" s="1"/>
  <c r="H81" i="36" s="1"/>
  <c r="H80" i="36" s="1"/>
  <c r="H78" i="36" s="1"/>
  <c r="H76" i="36" s="1"/>
  <c r="H74" i="36" s="1"/>
  <c r="H72" i="36" s="1"/>
  <c r="H70" i="36" s="1"/>
  <c r="H68" i="36" s="1"/>
  <c r="H22" i="46"/>
  <c r="E22" i="46"/>
  <c r="J21" i="46"/>
  <c r="J17" i="46" s="1"/>
  <c r="I21" i="46"/>
  <c r="I17" i="46" s="1"/>
  <c r="I15" i="46" s="1"/>
  <c r="G21" i="46"/>
  <c r="G17" i="46" s="1"/>
  <c r="F21" i="46"/>
  <c r="F17" i="46"/>
  <c r="F15" i="46" s="1"/>
  <c r="G28" i="50"/>
  <c r="D28" i="50"/>
  <c r="I27" i="50"/>
  <c r="H27" i="50"/>
  <c r="F27" i="50"/>
  <c r="E27" i="50"/>
  <c r="I23" i="50"/>
  <c r="I25" i="50" s="1"/>
  <c r="H23" i="50"/>
  <c r="F23" i="50"/>
  <c r="F25" i="50" s="1"/>
  <c r="E23" i="50"/>
  <c r="G19" i="46" l="1"/>
  <c r="G15" i="46"/>
  <c r="E21" i="46"/>
  <c r="H18" i="36"/>
  <c r="H16" i="36" s="1"/>
  <c r="H14" i="36" s="1"/>
  <c r="G18" i="36"/>
  <c r="G16" i="36" s="1"/>
  <c r="G14" i="36" s="1"/>
  <c r="E26" i="45"/>
  <c r="E13" i="45" s="1"/>
  <c r="E12" i="45" s="1"/>
  <c r="F26" i="45"/>
  <c r="F13" i="45" s="1"/>
  <c r="F12" i="45" s="1"/>
  <c r="D23" i="50"/>
  <c r="D27" i="50"/>
  <c r="G23" i="50"/>
  <c r="G27" i="50"/>
  <c r="J19" i="46"/>
  <c r="H19" i="46" s="1"/>
  <c r="J15" i="46"/>
  <c r="J11" i="46"/>
  <c r="H17" i="46"/>
  <c r="H21" i="46"/>
  <c r="E19" i="46"/>
  <c r="E17" i="46"/>
  <c r="E25" i="50"/>
  <c r="D25" i="50" s="1"/>
  <c r="H25" i="50"/>
  <c r="G25" i="50" s="1"/>
  <c r="G11" i="46" l="1"/>
  <c r="F11" i="46"/>
  <c r="H15" i="46"/>
  <c r="E15" i="46"/>
  <c r="G45" i="50"/>
  <c r="D45" i="50"/>
  <c r="G44" i="50"/>
  <c r="D44" i="50"/>
  <c r="G43" i="50"/>
  <c r="D43" i="50"/>
  <c r="I42" i="50"/>
  <c r="I38" i="50" s="1"/>
  <c r="I40" i="50" s="1"/>
  <c r="H42" i="50"/>
  <c r="H38" i="50" s="1"/>
  <c r="F42" i="50"/>
  <c r="F38" i="50" s="1"/>
  <c r="E42" i="50"/>
  <c r="G37" i="50"/>
  <c r="D37" i="50"/>
  <c r="I36" i="50"/>
  <c r="I32" i="50" s="1"/>
  <c r="I34" i="50" s="1"/>
  <c r="H36" i="50"/>
  <c r="H32" i="50" s="1"/>
  <c r="F36" i="50"/>
  <c r="E36" i="50"/>
  <c r="F32" i="50"/>
  <c r="F34" i="50" s="1"/>
  <c r="I11" i="46" l="1"/>
  <c r="D36" i="50"/>
  <c r="G38" i="50"/>
  <c r="G42" i="50"/>
  <c r="F40" i="50"/>
  <c r="F30" i="50"/>
  <c r="F14" i="50" s="1"/>
  <c r="D42" i="50"/>
  <c r="E11" i="46"/>
  <c r="G36" i="50"/>
  <c r="H11" i="46"/>
  <c r="G32" i="50"/>
  <c r="G30" i="50" s="1"/>
  <c r="G14" i="50" s="1"/>
  <c r="H34" i="50"/>
  <c r="G34" i="50" s="1"/>
  <c r="H40" i="50"/>
  <c r="G40" i="50" s="1"/>
  <c r="H30" i="50"/>
  <c r="E32" i="50"/>
  <c r="E34" i="50" s="1"/>
  <c r="D34" i="50" s="1"/>
  <c r="E38" i="50"/>
  <c r="E40" i="50" s="1"/>
  <c r="I30" i="50"/>
  <c r="I14" i="50" s="1"/>
  <c r="D40" i="50" l="1"/>
  <c r="H13" i="50"/>
  <c r="H11" i="50" s="1"/>
  <c r="F13" i="50"/>
  <c r="F11" i="50" s="1"/>
  <c r="G13" i="50"/>
  <c r="D38" i="50"/>
  <c r="D32" i="50"/>
  <c r="E30" i="50"/>
  <c r="I13" i="50"/>
  <c r="I11" i="50" s="1"/>
  <c r="D30" i="50" l="1"/>
  <c r="E13" i="50"/>
  <c r="E11" i="50" s="1"/>
  <c r="D11" i="50" s="1"/>
  <c r="G11" i="50"/>
  <c r="F17" i="37"/>
  <c r="G11" i="37"/>
  <c r="H11" i="37"/>
  <c r="E11" i="37"/>
  <c r="E13" i="37"/>
  <c r="G13" i="37"/>
  <c r="H13" i="37"/>
  <c r="E15" i="37"/>
  <c r="G15" i="37"/>
  <c r="H15" i="37"/>
  <c r="D14" i="50" l="1"/>
  <c r="D13" i="50" s="1"/>
  <c r="F16" i="37"/>
  <c r="E18" i="42"/>
  <c r="E15" i="42" l="1"/>
  <c r="E17" i="42"/>
  <c r="F15" i="37"/>
  <c r="F13" i="37" s="1"/>
  <c r="D18" i="42"/>
  <c r="D13" i="37" l="1"/>
  <c r="F11" i="37"/>
  <c r="D17" i="42"/>
  <c r="D15" i="42" s="1"/>
  <c r="G16" i="48"/>
  <c r="G14" i="48"/>
  <c r="G13" i="48"/>
  <c r="G12" i="48" l="1"/>
  <c r="G15" i="48"/>
  <c r="G11" i="48" l="1"/>
  <c r="G10" i="48" l="1"/>
  <c r="G9" i="48" s="1"/>
  <c r="G16" i="37" l="1"/>
  <c r="H16" i="37"/>
  <c r="E16" i="37"/>
  <c r="D17" i="37" l="1"/>
  <c r="D16" i="37"/>
  <c r="D13" i="42" l="1"/>
  <c r="D11" i="42" l="1"/>
  <c r="G57" i="36"/>
  <c r="E39" i="45" s="1"/>
  <c r="E13" i="42"/>
  <c r="E11" i="42" l="1"/>
  <c r="H57" i="36"/>
  <c r="F39" i="45" s="1"/>
  <c r="D15" i="37"/>
  <c r="H56" i="36" l="1"/>
  <c r="H55" i="36" s="1"/>
  <c r="H54" i="36" s="1"/>
  <c r="H53" i="36" s="1"/>
  <c r="H51" i="36" s="1"/>
  <c r="H46" i="36" s="1"/>
  <c r="H44" i="36" s="1"/>
  <c r="G56" i="36"/>
  <c r="G55" i="36" s="1"/>
  <c r="G54" i="36" s="1"/>
  <c r="G53" i="36" s="1"/>
  <c r="G51" i="36" s="1"/>
  <c r="G46" i="36" s="1"/>
  <c r="G44" i="36" s="1"/>
  <c r="F10" i="45"/>
  <c r="E10" i="45"/>
  <c r="D9" i="42" l="1"/>
  <c r="E9" i="42" l="1"/>
  <c r="H9" i="37"/>
  <c r="G9" i="37"/>
  <c r="E9" i="37"/>
  <c r="H50" i="36" l="1"/>
  <c r="H48" i="36" s="1"/>
  <c r="H42" i="36" l="1"/>
  <c r="H40" i="36" s="1"/>
  <c r="G50" i="36"/>
  <c r="G48" i="36" s="1"/>
  <c r="G42" i="36"/>
  <c r="G40" i="36" s="1"/>
  <c r="G38" i="36" l="1"/>
  <c r="H38" i="36"/>
  <c r="H10" i="36" l="1"/>
  <c r="G10" i="36"/>
  <c r="D11" i="37" l="1"/>
  <c r="F9" i="37"/>
  <c r="D9" i="37" s="1"/>
</calcChain>
</file>

<file path=xl/sharedStrings.xml><?xml version="1.0" encoding="utf-8"?>
<sst xmlns="http://schemas.openxmlformats.org/spreadsheetml/2006/main" count="587" uniqueCount="227">
  <si>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</si>
  <si>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</si>
  <si>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</si>
  <si>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</si>
  <si>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</si>
  <si>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</si>
  <si>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</si>
  <si>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</si>
  <si>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</si>
  <si>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</si>
  <si>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</si>
  <si>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</si>
  <si>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</si>
  <si>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</si>
  <si>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</si>
  <si>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</si>
  <si>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</si>
  <si>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</si>
  <si>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</si>
  <si>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</si>
  <si>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</si>
  <si>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</si>
  <si>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կառավարություն</t>
  </si>
  <si>
    <t>հազար դրամներով</t>
  </si>
  <si>
    <t xml:space="preserve"> Միջոցա ռում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</si>
  <si>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</si>
  <si>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</si>
  <si>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</si>
  <si>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</si>
  <si>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</si>
  <si>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</si>
  <si>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</si>
  <si>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</si>
  <si>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</si>
  <si>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</si>
  <si>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</si>
  <si>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</si>
  <si>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</si>
  <si>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</si>
  <si>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</si>
  <si>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</si>
  <si>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</si>
  <si>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</si>
  <si>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 xml:space="preserve"> ՄԱՍ 2. ՊԵՏԱԿԱՆ ՄԱՐՄՆԻ ԳԾՈՎ ԱՐԴՅՈՒՆՔԱՅԻՆ (ԿԱՏԱՐՈՂԱԿԱՆ) ՑՈՒՑԱՆԻՇՆԵՐԸ </t>
  </si>
  <si>
    <t xml:space="preserve"> - Նախագծահետազոտական ծախսեր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</si>
  <si>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</si>
  <si>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</si>
  <si>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</si>
  <si>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</si>
  <si>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</si>
  <si>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</si>
  <si>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</si>
  <si>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</si>
  <si>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</si>
  <si>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</si>
  <si>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</si>
  <si>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</si>
  <si>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</si>
  <si>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</si>
  <si>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</si>
  <si>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</si>
  <si>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</si>
  <si>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>Ցուցանիշների փոփոխությունը (ավելացումները նշված են դրական նշանով, իսկ նվազեցումները` փակագծերում)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</si>
  <si>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</si>
  <si>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</si>
  <si>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</si>
  <si>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 xml:space="preserve"> Հիմնանորոգվող ավտոճանապարհների երկարությունը/կիլոմետր/ այդ թվում՛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</si>
  <si>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</si>
  <si>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</si>
  <si>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</si>
  <si>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Աշխատանքների ավարտվածության աստիճան, % </t>
  </si>
  <si>
    <t>Հավելված N5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</si>
  <si>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</si>
  <si>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</si>
  <si>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 xml:space="preserve">ՀՀ կառավարության  2020 թվականի </t>
  </si>
  <si>
    <t>Հավելված N6</t>
  </si>
  <si>
    <t>Հավելված N7</t>
  </si>
  <si>
    <t>Հավելված N3</t>
  </si>
  <si>
    <t>Հավելված N2</t>
  </si>
  <si>
    <t>Հավելված N1</t>
  </si>
  <si>
    <t>ՀԱՅԱՍՏԱՆԻ ՀԱՆՐԱՊԵՏՈՒԹՅԱՆ ԿԱՌԱՎԱՐՈՒԹՅԱՆ 2019 ԹՎԱԿԱՆԻ ԴԵԿՏԵՄԲԵՐԻ 26-Ի  N 1919-Ն ՈՐՈՇՄԱՆ N 5 ՀԱՎԵԼՎԱԾԻ N 2 ԱՂՅՈՒՍԱԿՈՒՄ ԿԱՏԱՐՎՈՂ ՓՈՓՈԽՈՒԹՅՈՒՆՆԵՐԸ ԵՎ ԼՐԱՑՈՒՄՆԵՐԸ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</si>
  <si>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</si>
  <si>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</si>
  <si>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</si>
  <si>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Ճանապարհային ցանցի բարելավում և անվտանգ երթևեկության ապահովում</t>
  </si>
  <si>
    <t xml:space="preserve"> Վերջնական արդյունքի նկարագրությունը`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</si>
  <si>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</si>
  <si>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</si>
  <si>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</si>
  <si>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</si>
  <si>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</si>
  <si>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</si>
  <si>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>«ՀԱՅԱՍՏԱՆԻ ՀԱՆՐԱՊԵՏՈՒԹՅԱՆ 2020 ԹՎԱԿԱՆԻ ՊԵՏԱԿԱՆ ԲՅՈՒՋԵԻ ՄԱՍԻՆ» ՀԱՅԱՍՏԱՆԻ ՀԱՆՐԱՊԵՏՈՒԹՅԱՆ
ՕՐԵՆՔԻ N 1 ՀԱՎԵԼՎԱԾԻ N 3 ԱՂՅՈՒՍԱԿՈՒՄ ԿԱՏԱՐՎՈՂ ՎԵՐԱԲԱՇԽՈՒՄԸ</t>
  </si>
  <si>
    <t>Հավելված N8</t>
  </si>
  <si>
    <t>ՀՀ կառավարության  2020 թվականի</t>
  </si>
  <si>
    <t>ՀԱՅԱՍՏԱՆԻ ՀԱՆՐԱՊԵՏՈՒԹՅԱՆ ԿԱՌԱՎԱՐՈՒԹՅԱՆ 2019 ԹՎԱԿԱՆԻ ԴԵԿՏԵՄԲԵՐԻ 26-Ի N 1919-Ն ՈՐՈՇՄԱՆ N 10 ՀԱՎԵԼՎԱԾՈՒՄ ԿԱՏԱՐՎՈՂ ԼՐԱՑՈՒՄՆԵՐԸ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</si>
  <si>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</si>
  <si>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</si>
  <si>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</si>
  <si>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</si>
  <si>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</si>
  <si>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</si>
  <si>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</si>
  <si>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</si>
  <si>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</si>
  <si>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</si>
  <si>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</si>
  <si>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ԱՇԽԱՏԱՆՔՆԵՐ</t>
  </si>
  <si>
    <t>ճանապարհների վերանորոգման աշխատանքներ</t>
  </si>
  <si>
    <t>ԲՄ</t>
  </si>
  <si>
    <t>դրամ</t>
  </si>
  <si>
    <t xml:space="preserve"> ՄԱՍ III. ԾԱՌԱՅՈՒԹՅՈՒՆՆԵՐ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</si>
  <si>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</si>
  <si>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>Մ- 3, Թուրքիայի սահման-Մարգարա-Վանաձոր-Տաշիր-Վրաստանի սահման</t>
  </si>
  <si>
    <t>կմ45+300-կմ53+000 հատվածի հիմնանորոգում</t>
  </si>
  <si>
    <t>Մ-9, Մ-1-Թալին-Քարակերտ-Թուրքիայի սահման</t>
  </si>
  <si>
    <t>կմ 1+300-կմ 3+600 հատվածի հիմնանորոգում</t>
  </si>
  <si>
    <t>Աղյուսակ 1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</si>
  <si>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</si>
  <si>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</si>
  <si>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</si>
  <si>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</si>
  <si>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>ՄԱ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</si>
  <si>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</si>
  <si>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</si>
  <si>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Ինն ամիս</t>
  </si>
  <si>
    <t>Տարի</t>
  </si>
  <si>
    <t>Միջոց_x000D_
առում</t>
  </si>
  <si>
    <t xml:space="preserve"> Ընդամենը </t>
  </si>
  <si>
    <t xml:space="preserve"> այդ թվում </t>
  </si>
  <si>
    <t xml:space="preserve"> Դրամաշնոր_x000D_
հային միջոցներ </t>
  </si>
  <si>
    <t>Համաֆինանս
ավորում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</si>
  <si>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</si>
  <si>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</si>
  <si>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</si>
  <si>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</si>
  <si>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Ջրամատակարարաման և ջրահեռացման բարելավում</t>
  </si>
  <si>
    <t>Գերմանիայի զարգացման և Եվրոպական միության հարևանության ներդրումային բանկի_x000D_ աջակցությամբ իրականացվող ջրամատակարարման և ջրահեռացման ենթակառուցվածքների_x000D_ դրամաշնորհային ծրագիր` երրորդ փուլ</t>
  </si>
  <si>
    <t>ՀՀ տարածքային կառավարման և ենթակառուցվածքների  նախարարության ջրային կոմիտե</t>
  </si>
  <si>
    <t>այդ թվում` բյուջետային ծախսերի տնտեսագիտական դասակարգման հոդվածներ</t>
  </si>
  <si>
    <t>ՈՉ ՖԻՆԱՆՍԱԿԱՆ ԱԿՏԻՎՆԵՐԻ ԳԾՈՎ ԾԱԽՍԵՐ</t>
  </si>
  <si>
    <t>- Շենքերի և շինությունների շինարարություն</t>
  </si>
  <si>
    <t>- Շենքերի և շինությունների կապիտալ վերանորոգում</t>
  </si>
  <si>
    <t>Միջո
ց_x000D_առում</t>
  </si>
  <si>
    <t xml:space="preserve"> Վարկային
միջոցներ </t>
  </si>
  <si>
    <t xml:space="preserve"> Համաֆինան
սավորում </t>
  </si>
  <si>
    <t>Ճանապարհային ցանցի բարելավում</t>
  </si>
  <si>
    <t>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</si>
  <si>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>Ասիական զարգացման բանկի աջակցությամբ իրականացվող Հյուսիս-հարավ միջանցքի զարգացման վարկային ծրագիր, Տրանշ 3</t>
  </si>
  <si>
    <t>-Այլ մեքենաներ և սարքավորումներ</t>
  </si>
  <si>
    <t>Ոռոգման համակարգի առողջացում</t>
  </si>
  <si>
    <t xml:space="preserve">
31006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</si>
  <si>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ենթակառուցվածքնների հիմնանորոգում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</si>
  <si>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</si>
  <si>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</si>
  <si>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</si>
  <si>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</si>
  <si>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31006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</si>
  <si>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</si>
  <si>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փուլ_x000D_
</t>
  </si>
  <si>
    <t xml:space="preserve"> Պետական մարմինների կողմից օգտագործվող ոչ ֆինանսական ակտիվների հետ գործառնություններ</t>
  </si>
  <si>
    <t xml:space="preserve"> 21004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</si>
  <si>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</si>
  <si>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 xml:space="preserve"> Ճանապարհաշինական աշխատանքներ</t>
  </si>
  <si>
    <t xml:space="preserve"> 1072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</si>
  <si>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</si>
  <si>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</si>
  <si>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</si>
  <si>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12001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</si>
  <si>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</si>
  <si>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կառուցում_x000D_
</t>
  </si>
  <si>
    <t xml:space="preserve"> Տրանսֆերտների տրամադրում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</si>
  <si>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</si>
  <si>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</si>
  <si>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</si>
  <si>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այդ թվում` ըստ կատարողների</t>
  </si>
  <si>
    <t xml:space="preserve"> ՀՀ  տարածքային կառավարման և ենթակառուցվածքների նախարարության ջրային կոմիտե</t>
  </si>
  <si>
    <t xml:space="preserve"> այդ թվում` բյուջետային ծախսերի տնտեսագիտական դասակարգման հոդվածներ</t>
  </si>
  <si>
    <t xml:space="preserve"> - Շենքերի և շինությունների շինարարություն</t>
  </si>
  <si>
    <t xml:space="preserve"> 06</t>
  </si>
  <si>
    <t xml:space="preserve"> ԲՆԱԿԱՐԱՆԱՅԻՆ ՇԻՆԱՐԱՐՈՒԹՅՈՒՆ ԵՎ ԿՈՄՈՒՆԱԼ ԾԱՌԱՅՈՒԹՅՈՒՆՆԵՐ</t>
  </si>
  <si>
    <t xml:space="preserve"> 03</t>
  </si>
  <si>
    <t xml:space="preserve"> Ջրամատակարարում</t>
  </si>
  <si>
    <t>Հավելված N9</t>
  </si>
  <si>
    <t xml:space="preserve">
-ի  N       -Ն որոշման </t>
  </si>
  <si>
    <t>ՀՀ կառավարության 2020 թվականի</t>
  </si>
  <si>
    <t xml:space="preserve"> ՀՀ  տարածքային կառավարման և ենթակառուցվածքների նախարարության ջրային կոմիտե </t>
  </si>
  <si>
    <t xml:space="preserve"> 1004 </t>
  </si>
  <si>
    <t xml:space="preserve"> Ոռոգման համակարգի առողջացում </t>
  </si>
  <si>
    <t xml:space="preserve"> 31006 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</si>
  <si>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 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</si>
  <si>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փուլ_x000D_
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</si>
  <si>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</si>
  <si>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</si>
  <si>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Մասնագիտացված միավոր </t>
  </si>
  <si>
    <t xml:space="preserve"> Թունելի կառուցում, կմ </t>
  </si>
  <si>
    <t xml:space="preserve"> Ջրի փոխադրման համակարգի կառուցում, կմ </t>
  </si>
  <si>
    <t>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տնտեսության_x000D_ ենթակառուցվածքների հիմնանորոգում</t>
  </si>
  <si>
    <t xml:space="preserve"> 31004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</si>
  <si>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t>
  </si>
  <si>
    <t xml:space="preserve"> Գերմանիայի զարգացման վարկերի բանկի աջակցությամբ իրականացվող Ախուրյան գետի ջրային ռեսուրսների ինտեգրված կառավարման ծրագիր_x000D_
</t>
  </si>
  <si>
    <t xml:space="preserve"> 31004 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</si>
  <si>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 </t>
  </si>
  <si>
    <t xml:space="preserve"> Գերմանիայի զարգացման վարկերի բանկի աջակցությամբ իրականացվող Ախուրյան գետի ջրային ռեսուրսների ինտեգրված կառավարման ծրագիր_x000D_
 </t>
  </si>
  <si>
    <t xml:space="preserve"> Նոր կառուցվող պատվարի երկարություն, մ </t>
  </si>
  <si>
    <t xml:space="preserve">  </t>
  </si>
  <si>
    <t xml:space="preserve"> 21004 </t>
  </si>
  <si>
    <t xml:space="preserve"> Ճանապարհաշինական աշխատանքներ </t>
  </si>
  <si>
    <t xml:space="preserve"> Կապալի պայմանագրերի քանակը </t>
  </si>
  <si>
    <t xml:space="preserve"> 1072 </t>
  </si>
  <si>
    <t xml:space="preserve"> Ջրամատակարարաման և ջրահեռացման բարելավում </t>
  </si>
  <si>
    <t xml:space="preserve"> 12001 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</si>
  <si>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 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</si>
  <si>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կառուցում_x000D_
 </t>
  </si>
  <si>
    <t xml:space="preserve"> Տրանսֆերտների տրամադրում </t>
  </si>
  <si>
    <t xml:space="preserve"> Միջոցառումն իրականացնողի անվանումը? </t>
  </si>
  <si>
    <t xml:space="preserve"> Նորոգվող ջրագծերի երկարություն, կմ </t>
  </si>
  <si>
    <t xml:space="preserve"> Նորոգվող կոյուղագծերի երկարություն, կմ </t>
  </si>
  <si>
    <t xml:space="preserve"> Նորոգվող տնային միացումներ, հատ </t>
  </si>
  <si>
    <t>«ՀԱՅԱՍՏԱՆԻ ՀԱՆՐԱՊԵՏՈՒԹՅԱՆ 2020 ԹՎԱԿԱՆԻ ՊԵՏԱԿԱՆ ԲՅՈՒՋԵԻ ՄԱՍԻՆ» ՀԱՅԱՍՏԱՆԻ ՀԱՆՐԱՊԵՏՈՒԹՅԱՆ ՕՐԵՆՔԻ N 1 ՀԱՎԵԼՎԱԾԻ N 4 ԱՂՅՈՒՍԱԿՈՒՄ ԿԱՏԱՐՎՈՂ ՎԵՐԱԲԱՇԽՈՒՄԸ ԵՎ ՀԱՅԱՍՏԱՆԻ ՀԱՆՐԱՊԵՏՈՒԹՅԱՆ ԿԱՌԱՎԱՐՈՒԹՅԱՆ 2019 ԹՎԱԿԱՆԻ ԴԵԿՏԵՄԲԵՐԻ 26-Ի  N 1919-Ն ՈՐՈՇՄԱՆ N 5 ՀԱՎԵԼՎԱԾԻ N 3 ԱՂՅՈՒՍԱԿՈՒՄ ԿԱՏԱՐՎՈՂ ՓՈՓՈԽՈՒԹՅՈՒՆՆԵՐԸ</t>
  </si>
  <si>
    <t>«ՀԱՅԱՍՏԱՆԻ ՀԱՆՐԱՊԵՏՈՒԹՅԱՆ 2020 ԹՎԱԿԱՆԻ ՊԵՏԱԿԱՆ ԲՅՈՒՋԵԻ ՄԱՍԻՆ» ՀԱՅԱՍՏԱՆԻ ՀԱՆՐԱՊԵՏՈՒԹՅԱՆ ՕՐԵՆՔԻ N 1 ՀԱՎԵԼՎԱԾԻ N 5 ԱՂՅՈՒՍԱԿՈՒՄ ԿԱՏԱՐՎՈՂ ՎԵՐԱԲԱՇԽՈՒՄԸ ԵՎ ՀԱՅԱՍՏԱՆԻ ՀԱՆՐԱՊԵՏՈՒԹՅԱՆ ԿԱՌԱՎԱՐՈՒԹՅԱՆ 2019 ԹՎԱԿԱՆԻ ԴԵԿՏԵՄԲԵՐԻ 26-Ի  N 1919-Ն ՈՐՈՇՄԱՆ N 5 ՀԱՎԵԼՎԱԾԻ N 4 ԱՂՅՈՒՍԱԿՈՒՄ ԿԱՏԱՐՎՈՂ ՓՈՓՈԽՈՒԹՅՈՒՆՆԵՐԸ</t>
  </si>
  <si>
    <t>հեղինակային հսկողության ծառայություններ</t>
  </si>
  <si>
    <t>«ՀԱՅԱՍՏԱՆԻ ՀԱՆՐԱՊԵՏՈՒԹՅԱՆ 2020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</t>
  </si>
  <si>
    <t>ՀԱՅԱՍՏԱՆԻ ՀԱՆՐԱՊԵՏՈՒԹՅԱՆ ԿԱՌԱՎԱՐՈՒԹՅԱՆ 2019 ԹՎԱԿԱՆԻ ԴԵԿՏԵՄԲԵՐԻ 26-Ի N 1919-Ն ՈՐՈՇՄԱՆ  N 3 ԵՎ N 4 ՀԱՎԵԼՎԱԾՆԵՐՈՒՄ ԿԱՏԱՐՎՈՂ ՓՈՓՈԽՈՒԹՅՈՒՆՆԵՐԸ</t>
  </si>
  <si>
    <t>ՀԱՅԱՍՏԱՆԻ ՀԱՆՐԱՊԵՏՈՒԹՅԱՆ ԿԱՌԱՎԱՐՈՒԹՅԱՆ 2019 ԹՎԱԿԱՆԻ ԴԵԿՏԵՄԲԵՐԻ 26-Ի N 1919-Ն ՈՐՈՇՄԱՆ N 9.1 ՀԱՎԵԼՎԱԾԻ NN 9.1.8 ԵՎ 9.1.26 ԱՂՅՈՒՍԱԿՈՒՄ ԿԱՏԱՐՎՈՂ ՓՈՓՈԽՈՒԹՅՈՒՆՆԵՐԸ</t>
  </si>
  <si>
    <t>ՀԱՅԱՍՏԱՆԻ ՀԱՆՐԱՊԵՏՈՒԹՅԱՆ ԿԱՌԱՎԱՐՈՒԹՅԱՆ 2019 ԹՎԱԿԱՆԻ ԴԵԿՏԵՄԲԵՐԻ 26-Ի N 1919-Ն ՈՐՈՇՄԱՆ N 9 ՀԱՎԵԼՎԱԾԻ N 9.8 ԱՂՅՈՒՍԱԿՈՒՄ ԿԱՏԱՐՎՈՂ ՓՈՓՈԽՈՒԹՅՈՒՆՆԵՐԸ</t>
  </si>
  <si>
    <t xml:space="preserve"> Աղյուսակ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</si>
</sst>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 * #,##0.00_)_€_ ;_ * \(#,##0.00\)_€_ ;_ * &quot;-&quot;??_)_€_ ;_ @_ "/>
    <numFmt numFmtId="164" formatCode="_(* #,##0.00_);_(* \(#,##0.00\);_(* &quot;-&quot;??_);_(@_)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\ _₽_-;\-* #,##0.00\ _₽_-;_-* &quot;-&quot;??\ _₽_-;_-@_-"/>
    <numFmt numFmtId="169" formatCode="#,##0.0_€_);\(#,##0.0_€\)"/>
    <numFmt numFmtId="170" formatCode="_(* #,##0_);_(* \(#,##0\);_(* &quot;-&quot;??_);_(@_)"/>
    <numFmt numFmtId="171" formatCode="_ * #,##0.0_)_€_ ;_ * \(#,##0.0\)_€_ ;_ * &quot;-&quot;?_)_€_ ;_ @_ "/>
    <numFmt numFmtId="172" formatCode="_(* #,##0.0_);_(* \(#,##0.0\);_(* &quot;-&quot;?_);_(@_)"/>
  </numFmts>
  <fonts count="8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sz val="12"/>
      <name val="GHEA Grapalat"/>
      <family val="2"/>
    </font>
    <font>
      <sz val="10"/>
      <name val="Arial Armenian"/>
      <family val="2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1"/>
      <name val="GHEA Grapalat"/>
      <family val="3"/>
    </font>
    <font>
      <sz val="11"/>
      <color theme="1"/>
      <name val="GHEA Grapalat"/>
      <family val="3"/>
    </font>
    <font>
      <sz val="10"/>
      <color indexed="8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3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i/>
      <sz val="10"/>
      <name val="GHEA Grapalat"/>
      <family val="3"/>
    </font>
    <font>
      <sz val="10"/>
      <color rgb="FF000000"/>
      <name val="GHEA Grapalat"/>
      <family val="3"/>
    </font>
    <font>
      <sz val="12"/>
      <color rgb="FF000000"/>
      <name val="GHEA Grapalat"/>
      <family val="3"/>
    </font>
    <font>
      <sz val="10"/>
      <color rgb="FFFF0000"/>
      <name val="GHEA Grapalat"/>
      <family val="3"/>
    </font>
    <font>
      <i/>
      <sz val="10"/>
      <color rgb="FFFF0000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Times New Roman"/>
      <family val="1"/>
    </font>
    <font>
      <i/>
      <sz val="8"/>
      <name val="GHEA Grapalat"/>
      <family val="2"/>
    </font>
    <font>
      <i/>
      <sz val="11"/>
      <color rgb="FF000000"/>
      <name val="GHEA Grapalat"/>
      <family val="3"/>
    </font>
    <font>
      <i/>
      <sz val="11"/>
      <name val="GHEA Grapalat"/>
      <family val="3"/>
    </font>
    <font>
      <i/>
      <sz val="12"/>
      <name val="GHEA Grapalat"/>
      <family val="3"/>
    </font>
    <font>
      <sz val="14"/>
      <color rgb="FF000000"/>
      <name val="GHEA Grapalat"/>
      <family val="3"/>
    </font>
    <font>
      <sz val="14"/>
      <name val="GHEA Grapalat"/>
      <family val="3"/>
    </font>
    <font>
      <sz val="14"/>
      <name val="GHEA Grapalat"/>
      <family val="2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41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7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0" fontId="7" fillId="0" borderId="0">
      <alignment horizontal="left" vertical="top" wrapText="1"/>
    </xf>
    <xf numFmtId="0" fontId="12" fillId="0" borderId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5" fontId="18" fillId="0" borderId="0" applyFill="0" applyBorder="0" applyProtection="0">
      <alignment horizontal="right" vertical="top"/>
    </xf>
    <xf numFmtId="0" fontId="20" fillId="0" borderId="0"/>
    <xf numFmtId="0" fontId="21" fillId="0" borderId="0"/>
    <xf numFmtId="43" fontId="20" fillId="0" borderId="0" applyFont="0" applyFill="0" applyBorder="0" applyAlignment="0" applyProtection="0"/>
    <xf numFmtId="0" fontId="5" fillId="0" borderId="0"/>
    <xf numFmtId="164" fontId="23" fillId="0" borderId="0" applyFont="0" applyFill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4" fillId="33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34" borderId="0" applyNumberFormat="0" applyBorder="0" applyAlignment="0" applyProtection="0"/>
    <xf numFmtId="0" fontId="25" fillId="11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6" fillId="5" borderId="0" applyNumberFormat="0" applyBorder="0" applyAlignment="0" applyProtection="0"/>
    <xf numFmtId="0" fontId="27" fillId="8" borderId="19" applyNumberFormat="0" applyAlignment="0" applyProtection="0"/>
    <xf numFmtId="0" fontId="28" fillId="9" borderId="22" applyNumberFormat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16" applyNumberFormat="0" applyFill="0" applyAlignment="0" applyProtection="0"/>
    <xf numFmtId="0" fontId="32" fillId="0" borderId="17" applyNumberFormat="0" applyFill="0" applyAlignment="0" applyProtection="0"/>
    <xf numFmtId="0" fontId="33" fillId="0" borderId="18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9" applyNumberFormat="0" applyAlignment="0" applyProtection="0"/>
    <xf numFmtId="0" fontId="35" fillId="0" borderId="21" applyNumberFormat="0" applyFill="0" applyAlignment="0" applyProtection="0"/>
    <xf numFmtId="0" fontId="36" fillId="6" borderId="0" applyNumberFormat="0" applyBorder="0" applyAlignment="0" applyProtection="0"/>
    <xf numFmtId="0" fontId="37" fillId="0" borderId="0"/>
    <xf numFmtId="0" fontId="7" fillId="0" borderId="0">
      <alignment horizontal="left" vertical="top" wrapText="1"/>
    </xf>
    <xf numFmtId="0" fontId="3" fillId="0" borderId="0"/>
    <xf numFmtId="0" fontId="38" fillId="0" borderId="0"/>
    <xf numFmtId="0" fontId="24" fillId="10" borderId="23" applyNumberFormat="0" applyFont="0" applyAlignment="0" applyProtection="0"/>
    <xf numFmtId="0" fontId="20" fillId="10" borderId="23" applyNumberFormat="0" applyFont="0" applyAlignment="0" applyProtection="0"/>
    <xf numFmtId="0" fontId="39" fillId="8" borderId="20" applyNumberFormat="0" applyAlignment="0" applyProtection="0"/>
    <xf numFmtId="9" fontId="1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24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/>
    <xf numFmtId="164" fontId="22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2" fillId="0" borderId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4" fillId="0" borderId="0"/>
    <xf numFmtId="0" fontId="12" fillId="0" borderId="0"/>
    <xf numFmtId="0" fontId="45" fillId="6" borderId="0" applyNumberFormat="0" applyBorder="0" applyAlignment="0" applyProtection="0"/>
    <xf numFmtId="0" fontId="22" fillId="0" borderId="0"/>
    <xf numFmtId="0" fontId="38" fillId="35" borderId="0" applyNumberFormat="0" applyBorder="0" applyAlignment="0" applyProtection="0"/>
    <xf numFmtId="0" fontId="38" fillId="36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42" borderId="0" applyNumberFormat="0" applyBorder="0" applyAlignment="0" applyProtection="0"/>
    <xf numFmtId="0" fontId="38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39" borderId="0" applyNumberFormat="0" applyBorder="0" applyAlignment="0" applyProtection="0"/>
    <xf numFmtId="0" fontId="38" fillId="38" borderId="0" applyNumberFormat="0" applyBorder="0" applyAlignment="0" applyProtection="0"/>
    <xf numFmtId="0" fontId="38" fillId="44" borderId="0" applyNumberFormat="0" applyBorder="0" applyAlignment="0" applyProtection="0"/>
    <xf numFmtId="0" fontId="38" fillId="46" borderId="0" applyNumberFormat="0" applyBorder="0" applyAlignment="0" applyProtection="0"/>
    <xf numFmtId="0" fontId="46" fillId="47" borderId="0" applyNumberFormat="0" applyBorder="0" applyAlignment="0" applyProtection="0"/>
    <xf numFmtId="0" fontId="46" fillId="45" borderId="0" applyNumberFormat="0" applyBorder="0" applyAlignment="0" applyProtection="0"/>
    <xf numFmtId="0" fontId="46" fillId="39" borderId="0" applyNumberFormat="0" applyBorder="0" applyAlignment="0" applyProtection="0"/>
    <xf numFmtId="0" fontId="46" fillId="40" borderId="0" applyNumberFormat="0" applyBorder="0" applyAlignment="0" applyProtection="0"/>
    <xf numFmtId="0" fontId="46" fillId="48" borderId="0" applyNumberFormat="0" applyBorder="0" applyAlignment="0" applyProtection="0"/>
    <xf numFmtId="0" fontId="46" fillId="41" borderId="0" applyNumberFormat="0" applyBorder="0" applyAlignment="0" applyProtection="0"/>
    <xf numFmtId="0" fontId="46" fillId="49" borderId="0" applyNumberFormat="0" applyBorder="0" applyAlignment="0" applyProtection="0"/>
    <xf numFmtId="0" fontId="46" fillId="50" borderId="0" applyNumberFormat="0" applyBorder="0" applyAlignment="0" applyProtection="0"/>
    <xf numFmtId="0" fontId="46" fillId="51" borderId="0" applyNumberFormat="0" applyBorder="0" applyAlignment="0" applyProtection="0"/>
    <xf numFmtId="0" fontId="46" fillId="40" borderId="0" applyNumberFormat="0" applyBorder="0" applyAlignment="0" applyProtection="0"/>
    <xf numFmtId="0" fontId="46" fillId="48" borderId="0" applyNumberFormat="0" applyBorder="0" applyAlignment="0" applyProtection="0"/>
    <xf numFmtId="0" fontId="46" fillId="52" borderId="0" applyNumberFormat="0" applyBorder="0" applyAlignment="0" applyProtection="0"/>
    <xf numFmtId="0" fontId="47" fillId="36" borderId="0" applyNumberFormat="0" applyBorder="0" applyAlignment="0" applyProtection="0"/>
    <xf numFmtId="0" fontId="48" fillId="53" borderId="25" applyNumberFormat="0" applyAlignment="0" applyProtection="0"/>
    <xf numFmtId="0" fontId="49" fillId="54" borderId="26" applyNumberFormat="0" applyAlignment="0" applyProtection="0"/>
    <xf numFmtId="164" fontId="12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37" borderId="0" applyNumberFormat="0" applyBorder="0" applyAlignment="0" applyProtection="0"/>
    <xf numFmtId="0" fontId="52" fillId="0" borderId="27" applyNumberFormat="0" applyFill="0" applyAlignment="0" applyProtection="0"/>
    <xf numFmtId="0" fontId="53" fillId="0" borderId="28" applyNumberFormat="0" applyFill="0" applyAlignment="0" applyProtection="0"/>
    <xf numFmtId="0" fontId="54" fillId="0" borderId="29" applyNumberFormat="0" applyFill="0" applyAlignment="0" applyProtection="0"/>
    <xf numFmtId="0" fontId="54" fillId="0" borderId="0" applyNumberFormat="0" applyFill="0" applyBorder="0" applyAlignment="0" applyProtection="0"/>
    <xf numFmtId="0" fontId="55" fillId="43" borderId="25" applyNumberFormat="0" applyAlignment="0" applyProtection="0"/>
    <xf numFmtId="0" fontId="56" fillId="0" borderId="30" applyNumberFormat="0" applyFill="0" applyAlignment="0" applyProtection="0"/>
    <xf numFmtId="0" fontId="57" fillId="55" borderId="0" applyNumberFormat="0" applyBorder="0" applyAlignment="0" applyProtection="0"/>
    <xf numFmtId="1" fontId="63" fillId="0" borderId="0"/>
    <xf numFmtId="1" fontId="63" fillId="0" borderId="0"/>
    <xf numFmtId="1" fontId="63" fillId="0" borderId="0"/>
    <xf numFmtId="0" fontId="20" fillId="0" borderId="0"/>
    <xf numFmtId="0" fontId="3" fillId="0" borderId="0"/>
    <xf numFmtId="0" fontId="3" fillId="0" borderId="0"/>
    <xf numFmtId="0" fontId="12" fillId="56" borderId="31" applyNumberFormat="0" applyFont="0" applyAlignment="0" applyProtection="0"/>
    <xf numFmtId="0" fontId="58" fillId="53" borderId="32" applyNumberFormat="0" applyAlignment="0" applyProtection="0"/>
    <xf numFmtId="0" fontId="62" fillId="0" borderId="0"/>
    <xf numFmtId="0" fontId="62" fillId="0" borderId="0"/>
    <xf numFmtId="0" fontId="62" fillId="0" borderId="0"/>
    <xf numFmtId="0" fontId="59" fillId="0" borderId="0" applyNumberFormat="0" applyFill="0" applyBorder="0" applyAlignment="0" applyProtection="0"/>
    <xf numFmtId="0" fontId="60" fillId="0" borderId="33" applyNumberFormat="0" applyFill="0" applyAlignment="0" applyProtection="0"/>
    <xf numFmtId="0" fontId="61" fillId="0" borderId="0" applyNumberFormat="0" applyFill="0" applyBorder="0" applyAlignment="0" applyProtection="0"/>
    <xf numFmtId="0" fontId="44" fillId="0" borderId="0"/>
    <xf numFmtId="1" fontId="63" fillId="0" borderId="0"/>
    <xf numFmtId="0" fontId="64" fillId="0" borderId="0"/>
    <xf numFmtId="0" fontId="3" fillId="0" borderId="0"/>
    <xf numFmtId="0" fontId="71" fillId="0" borderId="0"/>
    <xf numFmtId="0" fontId="22" fillId="0" borderId="0"/>
    <xf numFmtId="165" fontId="72" fillId="0" borderId="0" applyFill="0" applyBorder="0" applyProtection="0">
      <alignment horizontal="right" vertical="top"/>
    </xf>
  </cellStyleXfs>
  <cellXfs count="284">
    <xf numFmtId="0" fontId="0" fillId="0" borderId="0" xfId="0"/>
    <xf numFmtId="0" fontId="11" fillId="0" borderId="0" xfId="8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9" fillId="0" borderId="0" xfId="8" applyFont="1" applyAlignment="1">
      <alignment horizontal="left" vertical="center" wrapText="1"/>
    </xf>
    <xf numFmtId="0" fontId="11" fillId="0" borderId="0" xfId="8" applyFont="1" applyAlignment="1">
      <alignment horizontal="center" vertical="center" wrapText="1"/>
    </xf>
    <xf numFmtId="0" fontId="10" fillId="0" borderId="0" xfId="9" applyFont="1" applyAlignment="1">
      <alignment vertical="center" wrapText="1"/>
    </xf>
    <xf numFmtId="0" fontId="8" fillId="0" borderId="0" xfId="9" applyFont="1" applyAlignment="1">
      <alignment horizontal="center" vertical="center" wrapText="1"/>
    </xf>
    <xf numFmtId="0" fontId="10" fillId="0" borderId="0" xfId="9" applyFont="1" applyAlignment="1">
      <alignment horizontal="center" vertical="center" wrapText="1"/>
    </xf>
    <xf numFmtId="0" fontId="10" fillId="0" borderId="1" xfId="9" applyFont="1" applyBorder="1" applyAlignment="1">
      <alignment horizontal="center" vertical="center" wrapText="1"/>
    </xf>
    <xf numFmtId="166" fontId="10" fillId="0" borderId="1" xfId="9" applyNumberFormat="1" applyFont="1" applyBorder="1" applyAlignment="1">
      <alignment horizontal="center" vertical="center" wrapText="1"/>
    </xf>
    <xf numFmtId="166" fontId="10" fillId="0" borderId="0" xfId="9" applyNumberFormat="1" applyFont="1" applyAlignment="1">
      <alignment vertical="center" wrapText="1"/>
    </xf>
    <xf numFmtId="0" fontId="10" fillId="0" borderId="13" xfId="9" applyFont="1" applyBorder="1" applyAlignment="1">
      <alignment horizontal="center" vertical="center" wrapText="1"/>
    </xf>
    <xf numFmtId="39" fontId="10" fillId="0" borderId="0" xfId="9" applyNumberFormat="1" applyFont="1" applyAlignment="1">
      <alignment vertical="center" wrapText="1"/>
    </xf>
    <xf numFmtId="0" fontId="13" fillId="0" borderId="0" xfId="8" applyFont="1" applyAlignment="1">
      <alignment horizontal="left" vertical="center" wrapText="1"/>
    </xf>
    <xf numFmtId="0" fontId="6" fillId="0" borderId="0" xfId="0" applyFont="1" applyAlignment="1">
      <alignment horizontal="left" vertical="center" indent="2"/>
    </xf>
    <xf numFmtId="0" fontId="8" fillId="0" borderId="0" xfId="9" applyFont="1" applyAlignment="1">
      <alignment horizontal="left" vertical="top" wrapText="1"/>
    </xf>
    <xf numFmtId="0" fontId="12" fillId="0" borderId="0" xfId="9" applyFont="1" applyAlignment="1">
      <alignment horizontal="left" vertical="top" wrapText="1"/>
    </xf>
    <xf numFmtId="49" fontId="17" fillId="0" borderId="1" xfId="9" applyNumberFormat="1" applyFont="1" applyFill="1" applyBorder="1" applyAlignment="1">
      <alignment horizontal="center" vertical="center" textRotation="90" wrapText="1"/>
    </xf>
    <xf numFmtId="39" fontId="17" fillId="0" borderId="13" xfId="9" applyNumberFormat="1" applyFont="1" applyFill="1" applyBorder="1" applyAlignment="1">
      <alignment horizontal="center" vertical="center" wrapText="1"/>
    </xf>
    <xf numFmtId="166" fontId="17" fillId="0" borderId="13" xfId="9" applyNumberFormat="1" applyFont="1" applyFill="1" applyBorder="1" applyAlignment="1">
      <alignment horizontal="center" vertical="center" wrapText="1"/>
    </xf>
    <xf numFmtId="166" fontId="17" fillId="0" borderId="1" xfId="9" applyNumberFormat="1" applyFont="1" applyFill="1" applyBorder="1" applyAlignment="1">
      <alignment horizontal="center" vertical="center" wrapText="1"/>
    </xf>
    <xf numFmtId="167" fontId="10" fillId="0" borderId="1" xfId="7" applyNumberFormat="1" applyFont="1" applyBorder="1" applyAlignment="1">
      <alignment horizontal="center" vertical="center" wrapText="1"/>
    </xf>
    <xf numFmtId="167" fontId="10" fillId="0" borderId="13" xfId="7" applyNumberFormat="1" applyFont="1" applyBorder="1" applyAlignment="1">
      <alignment horizontal="center" vertical="center" wrapText="1"/>
    </xf>
    <xf numFmtId="0" fontId="10" fillId="0" borderId="0" xfId="8" applyFont="1" applyAlignment="1">
      <alignment horizontal="left" vertical="center" wrapText="1"/>
    </xf>
    <xf numFmtId="0" fontId="10" fillId="0" borderId="0" xfId="8" applyFont="1" applyAlignment="1">
      <alignment horizontal="center" vertical="center" wrapText="1"/>
    </xf>
    <xf numFmtId="0" fontId="8" fillId="0" borderId="0" xfId="8" applyFont="1" applyBorder="1" applyAlignment="1">
      <alignment vertical="center"/>
    </xf>
    <xf numFmtId="0" fontId="8" fillId="0" borderId="0" xfId="8" applyFont="1" applyBorder="1" applyAlignment="1">
      <alignment horizontal="center" vertical="center"/>
    </xf>
    <xf numFmtId="0" fontId="10" fillId="0" borderId="0" xfId="8" applyFont="1" applyBorder="1" applyAlignment="1">
      <alignment horizontal="center" vertical="center"/>
    </xf>
    <xf numFmtId="0" fontId="10" fillId="0" borderId="13" xfId="8" applyFont="1" applyBorder="1" applyAlignment="1">
      <alignment horizontal="center" vertical="center" wrapText="1"/>
    </xf>
    <xf numFmtId="0" fontId="8" fillId="0" borderId="13" xfId="8" applyFont="1" applyBorder="1" applyAlignment="1">
      <alignment horizontal="left" vertical="center" wrapText="1" indent="2"/>
    </xf>
    <xf numFmtId="167" fontId="10" fillId="0" borderId="13" xfId="7" applyNumberFormat="1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top" wrapText="1"/>
    </xf>
    <xf numFmtId="0" fontId="16" fillId="0" borderId="13" xfId="0" applyFont="1" applyBorder="1" applyAlignment="1">
      <alignment horizontal="left" vertical="top" wrapText="1"/>
    </xf>
    <xf numFmtId="0" fontId="10" fillId="0" borderId="0" xfId="8" applyFont="1" applyAlignment="1">
      <alignment vertical="center" wrapText="1"/>
    </xf>
    <xf numFmtId="0" fontId="10" fillId="0" borderId="0" xfId="8" applyFont="1" applyAlignment="1">
      <alignment horizontal="right" vertical="center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right" vertical="center" wrapText="1"/>
    </xf>
    <xf numFmtId="167" fontId="14" fillId="0" borderId="0" xfId="7" applyNumberFormat="1" applyFont="1" applyAlignment="1">
      <alignment vertical="center" wrapText="1"/>
    </xf>
    <xf numFmtId="0" fontId="10" fillId="0" borderId="34" xfId="9" applyFont="1" applyBorder="1" applyAlignment="1">
      <alignment horizontal="center" vertical="center" wrapText="1"/>
    </xf>
    <xf numFmtId="0" fontId="15" fillId="0" borderId="34" xfId="119" applyNumberFormat="1" applyFont="1" applyFill="1" applyBorder="1" applyAlignment="1">
      <alignment horizontal="left" vertical="center" wrapText="1"/>
    </xf>
    <xf numFmtId="43" fontId="10" fillId="0" borderId="0" xfId="9" applyNumberFormat="1" applyFont="1" applyAlignment="1">
      <alignment vertical="center" wrapText="1"/>
    </xf>
    <xf numFmtId="0" fontId="15" fillId="0" borderId="34" xfId="119" applyNumberFormat="1" applyFont="1" applyFill="1" applyBorder="1" applyAlignment="1">
      <alignment horizontal="center" vertical="center" wrapText="1"/>
    </xf>
    <xf numFmtId="167" fontId="10" fillId="0" borderId="34" xfId="7" applyNumberFormat="1" applyFont="1" applyBorder="1" applyAlignment="1">
      <alignment horizontal="center" vertical="center" wrapText="1"/>
    </xf>
    <xf numFmtId="167" fontId="10" fillId="0" borderId="34" xfId="7" applyNumberFormat="1" applyFont="1" applyFill="1" applyBorder="1" applyAlignment="1">
      <alignment horizontal="center" vertical="center" wrapText="1"/>
    </xf>
    <xf numFmtId="166" fontId="10" fillId="0" borderId="34" xfId="9" applyNumberFormat="1" applyFont="1" applyFill="1" applyBorder="1" applyAlignment="1">
      <alignment horizontal="center" vertical="center" wrapText="1"/>
    </xf>
    <xf numFmtId="0" fontId="10" fillId="0" borderId="0" xfId="9" applyFont="1" applyFill="1" applyAlignment="1">
      <alignment horizontal="center" vertical="center" wrapText="1"/>
    </xf>
    <xf numFmtId="39" fontId="10" fillId="0" borderId="0" xfId="9" applyNumberFormat="1" applyFont="1" applyFill="1" applyAlignment="1">
      <alignment vertical="center" wrapText="1"/>
    </xf>
    <xf numFmtId="0" fontId="10" fillId="0" borderId="1" xfId="9" applyFont="1" applyFill="1" applyBorder="1" applyAlignment="1">
      <alignment horizontal="center" vertical="center" wrapText="1"/>
    </xf>
    <xf numFmtId="0" fontId="8" fillId="0" borderId="34" xfId="9" applyFont="1" applyFill="1" applyBorder="1" applyAlignment="1">
      <alignment horizontal="center" vertical="center" wrapText="1"/>
    </xf>
    <xf numFmtId="0" fontId="65" fillId="0" borderId="34" xfId="9" applyFont="1" applyFill="1" applyBorder="1" applyAlignment="1">
      <alignment horizontal="left" vertical="center" wrapText="1"/>
    </xf>
    <xf numFmtId="0" fontId="10" fillId="0" borderId="34" xfId="9" applyFont="1" applyFill="1" applyBorder="1" applyAlignment="1">
      <alignment horizontal="center" vertical="center" wrapText="1"/>
    </xf>
    <xf numFmtId="0" fontId="65" fillId="0" borderId="13" xfId="9" applyFont="1" applyBorder="1" applyAlignment="1">
      <alignment vertical="top" wrapText="1"/>
    </xf>
    <xf numFmtId="0" fontId="65" fillId="0" borderId="0" xfId="9" applyFont="1" applyBorder="1" applyAlignment="1">
      <alignment vertical="top" wrapText="1"/>
    </xf>
    <xf numFmtId="0" fontId="65" fillId="0" borderId="13" xfId="9" applyFont="1" applyBorder="1" applyAlignment="1">
      <alignment horizontal="right" vertical="top" wrapText="1"/>
    </xf>
    <xf numFmtId="167" fontId="8" fillId="0" borderId="13" xfId="12" applyNumberFormat="1" applyFont="1" applyFill="1" applyBorder="1" applyAlignment="1">
      <alignment horizontal="center" vertical="center"/>
    </xf>
    <xf numFmtId="167" fontId="6" fillId="0" borderId="13" xfId="12" applyNumberFormat="1" applyFont="1" applyFill="1" applyBorder="1" applyAlignment="1">
      <alignment horizontal="center" vertical="center"/>
    </xf>
    <xf numFmtId="164" fontId="6" fillId="0" borderId="13" xfId="12" applyNumberFormat="1" applyFont="1" applyFill="1" applyBorder="1" applyAlignment="1">
      <alignment horizontal="center" vertical="center"/>
    </xf>
    <xf numFmtId="0" fontId="68" fillId="0" borderId="13" xfId="9" applyFont="1" applyBorder="1" applyAlignment="1">
      <alignment horizontal="left" vertical="top" wrapText="1"/>
    </xf>
    <xf numFmtId="169" fontId="8" fillId="0" borderId="13" xfId="9" applyNumberFormat="1" applyFont="1" applyBorder="1" applyAlignment="1">
      <alignment horizontal="right" vertical="top" wrapText="1"/>
    </xf>
    <xf numFmtId="166" fontId="8" fillId="0" borderId="13" xfId="12" applyNumberFormat="1" applyFont="1" applyBorder="1" applyAlignment="1">
      <alignment horizontal="right" vertical="center" wrapText="1"/>
    </xf>
    <xf numFmtId="0" fontId="8" fillId="0" borderId="13" xfId="9" applyFont="1" applyBorder="1" applyAlignment="1">
      <alignment horizontal="right" vertical="top" wrapText="1"/>
    </xf>
    <xf numFmtId="0" fontId="69" fillId="0" borderId="13" xfId="9" applyFont="1" applyBorder="1" applyAlignment="1">
      <alignment horizontal="right" vertical="top" wrapText="1"/>
    </xf>
    <xf numFmtId="166" fontId="8" fillId="0" borderId="13" xfId="9" applyNumberFormat="1" applyFont="1" applyBorder="1" applyAlignment="1">
      <alignment horizontal="right" vertical="top" wrapText="1"/>
    </xf>
    <xf numFmtId="167" fontId="65" fillId="0" borderId="13" xfId="7" applyNumberFormat="1" applyFont="1" applyBorder="1" applyAlignment="1">
      <alignment horizontal="center" vertical="top" wrapText="1"/>
    </xf>
    <xf numFmtId="170" fontId="8" fillId="0" borderId="13" xfId="12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right" vertical="center" wrapText="1"/>
    </xf>
    <xf numFmtId="0" fontId="14" fillId="0" borderId="0" xfId="0" applyFont="1" applyFill="1" applyAlignment="1">
      <alignment vertical="center" wrapText="1"/>
    </xf>
    <xf numFmtId="167" fontId="14" fillId="0" borderId="0" xfId="7" applyNumberFormat="1" applyFont="1" applyFill="1" applyAlignment="1">
      <alignment vertical="center" wrapText="1"/>
    </xf>
    <xf numFmtId="0" fontId="14" fillId="0" borderId="13" xfId="0" applyFont="1" applyFill="1" applyBorder="1" applyAlignment="1">
      <alignment horizontal="right" vertical="center" wrapText="1"/>
    </xf>
    <xf numFmtId="0" fontId="67" fillId="0" borderId="13" xfId="0" applyFont="1" applyFill="1" applyBorder="1" applyAlignment="1">
      <alignment horizontal="center" vertical="center" wrapText="1"/>
    </xf>
    <xf numFmtId="167" fontId="14" fillId="0" borderId="13" xfId="7" applyNumberFormat="1" applyFont="1" applyFill="1" applyBorder="1" applyAlignment="1">
      <alignment horizontal="center" vertical="center" wrapText="1"/>
    </xf>
    <xf numFmtId="0" fontId="67" fillId="0" borderId="13" xfId="0" applyFont="1" applyFill="1" applyBorder="1" applyAlignment="1">
      <alignment horizontal="right" vertical="center" wrapText="1"/>
    </xf>
    <xf numFmtId="0" fontId="67" fillId="0" borderId="13" xfId="0" applyFont="1" applyFill="1" applyBorder="1" applyAlignment="1">
      <alignment horizontal="left" vertical="center" wrapText="1"/>
    </xf>
    <xf numFmtId="170" fontId="14" fillId="0" borderId="13" xfId="7" applyNumberFormat="1" applyFont="1" applyFill="1" applyBorder="1" applyAlignment="1">
      <alignment horizontal="center" vertical="center" wrapText="1"/>
    </xf>
    <xf numFmtId="167" fontId="14" fillId="0" borderId="13" xfId="7" applyNumberFormat="1" applyFont="1" applyFill="1" applyBorder="1" applyAlignment="1">
      <alignment vertical="center" wrapText="1"/>
    </xf>
    <xf numFmtId="0" fontId="8" fillId="0" borderId="13" xfId="8" applyFont="1" applyBorder="1" applyAlignment="1">
      <alignment horizontal="center" vertical="center" wrapText="1"/>
    </xf>
    <xf numFmtId="167" fontId="66" fillId="0" borderId="13" xfId="7" applyNumberFormat="1" applyFont="1" applyFill="1" applyBorder="1" applyAlignment="1">
      <alignment horizontal="center" vertical="center" wrapText="1"/>
    </xf>
    <xf numFmtId="0" fontId="67" fillId="0" borderId="13" xfId="0" applyFont="1" applyFill="1" applyBorder="1" applyAlignment="1">
      <alignment vertical="center" wrapText="1"/>
    </xf>
    <xf numFmtId="0" fontId="66" fillId="0" borderId="34" xfId="123" applyNumberFormat="1" applyFont="1" applyFill="1" applyBorder="1" applyAlignment="1">
      <alignment horizontal="left" vertical="center" wrapText="1"/>
    </xf>
    <xf numFmtId="49" fontId="8" fillId="0" borderId="35" xfId="123" applyNumberFormat="1" applyFont="1" applyFill="1" applyBorder="1" applyAlignment="1">
      <alignment horizontal="left" vertical="center" wrapText="1"/>
    </xf>
    <xf numFmtId="49" fontId="8" fillId="0" borderId="35" xfId="123" quotePrefix="1" applyNumberFormat="1" applyFont="1" applyFill="1" applyBorder="1" applyAlignment="1">
      <alignment horizontal="left" vertical="center" wrapText="1"/>
    </xf>
    <xf numFmtId="49" fontId="66" fillId="0" borderId="0" xfId="138" applyNumberFormat="1" applyFont="1" applyFill="1" applyBorder="1" applyAlignment="1">
      <alignment horizontal="left" vertical="center"/>
    </xf>
    <xf numFmtId="166" fontId="67" fillId="0" borderId="0" xfId="138" applyNumberFormat="1" applyFont="1" applyFill="1" applyBorder="1" applyAlignment="1">
      <alignment horizontal="left" vertical="center"/>
    </xf>
    <xf numFmtId="0" fontId="67" fillId="0" borderId="0" xfId="138" applyFont="1" applyFill="1" applyBorder="1" applyAlignment="1">
      <alignment horizontal="left" vertical="center"/>
    </xf>
    <xf numFmtId="172" fontId="10" fillId="0" borderId="34" xfId="139" applyNumberFormat="1" applyFont="1" applyFill="1" applyBorder="1" applyAlignment="1">
      <alignment horizontal="right" vertical="center" shrinkToFit="1"/>
    </xf>
    <xf numFmtId="49" fontId="8" fillId="0" borderId="34" xfId="138" applyNumberFormat="1" applyFont="1" applyFill="1" applyBorder="1" applyAlignment="1">
      <alignment horizontal="left" vertical="center" wrapText="1"/>
    </xf>
    <xf numFmtId="49" fontId="8" fillId="0" borderId="34" xfId="138" quotePrefix="1" applyNumberFormat="1" applyFont="1" applyFill="1" applyBorder="1" applyAlignment="1">
      <alignment horizontal="left" vertical="center" wrapText="1"/>
    </xf>
    <xf numFmtId="0" fontId="67" fillId="0" borderId="0" xfId="0" applyFont="1" applyFill="1" applyBorder="1" applyAlignment="1">
      <alignment horizontal="left" vertical="center"/>
    </xf>
    <xf numFmtId="49" fontId="8" fillId="0" borderId="34" xfId="0" applyNumberFormat="1" applyFont="1" applyFill="1" applyBorder="1" applyAlignment="1">
      <alignment horizontal="left" vertical="center" wrapText="1"/>
    </xf>
    <xf numFmtId="49" fontId="8" fillId="0" borderId="34" xfId="0" quotePrefix="1" applyNumberFormat="1" applyFont="1" applyFill="1" applyBorder="1" applyAlignment="1">
      <alignment horizontal="left" vertical="center" wrapText="1"/>
    </xf>
    <xf numFmtId="0" fontId="16" fillId="0" borderId="34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72" fillId="0" borderId="34" xfId="0" applyFont="1" applyBorder="1" applyAlignment="1">
      <alignment horizontal="left" vertical="top" wrapText="1"/>
    </xf>
    <xf numFmtId="167" fontId="70" fillId="0" borderId="34" xfId="123" applyNumberFormat="1" applyFont="1" applyFill="1" applyBorder="1" applyAlignment="1">
      <alignment horizontal="left" vertical="center" wrapText="1"/>
    </xf>
    <xf numFmtId="167" fontId="70" fillId="0" borderId="34" xfId="123" applyNumberFormat="1" applyFont="1" applyFill="1" applyBorder="1" applyAlignment="1">
      <alignment horizontal="right" vertical="center" shrinkToFit="1"/>
    </xf>
    <xf numFmtId="167" fontId="73" fillId="0" borderId="34" xfId="123" applyNumberFormat="1" applyFont="1" applyFill="1" applyBorder="1" applyAlignment="1">
      <alignment horizontal="right" vertical="center" shrinkToFit="1"/>
    </xf>
    <xf numFmtId="0" fontId="19" fillId="0" borderId="34" xfId="0" applyFont="1" applyBorder="1" applyAlignment="1">
      <alignment horizontal="left" vertical="top" wrapText="1"/>
    </xf>
    <xf numFmtId="0" fontId="15" fillId="0" borderId="13" xfId="8" applyFont="1" applyBorder="1" applyAlignment="1">
      <alignment horizontal="center" vertical="center" wrapText="1"/>
    </xf>
    <xf numFmtId="0" fontId="15" fillId="0" borderId="13" xfId="8" applyFont="1" applyBorder="1" applyAlignment="1">
      <alignment horizontal="left" vertical="center" wrapText="1" indent="2"/>
    </xf>
    <xf numFmtId="167" fontId="15" fillId="0" borderId="13" xfId="7" applyNumberFormat="1" applyFont="1" applyBorder="1" applyAlignment="1">
      <alignment horizontal="left" vertical="center" wrapText="1"/>
    </xf>
    <xf numFmtId="165" fontId="15" fillId="0" borderId="13" xfId="6" applyNumberFormat="1" applyFont="1" applyBorder="1" applyAlignment="1">
      <alignment horizontal="right" vertical="center"/>
    </xf>
    <xf numFmtId="166" fontId="15" fillId="2" borderId="1" xfId="0" applyNumberFormat="1" applyFont="1" applyFill="1" applyBorder="1" applyAlignment="1">
      <alignment horizontal="left" vertical="center" indent="2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vertical="center" wrapText="1"/>
    </xf>
    <xf numFmtId="166" fontId="15" fillId="2" borderId="1" xfId="0" applyNumberFormat="1" applyFont="1" applyFill="1" applyBorder="1" applyAlignment="1">
      <alignment horizontal="right" vertical="center"/>
    </xf>
    <xf numFmtId="0" fontId="6" fillId="0" borderId="34" xfId="0" applyFont="1" applyBorder="1" applyAlignment="1">
      <alignment horizontal="left" vertical="top" wrapText="1"/>
    </xf>
    <xf numFmtId="0" fontId="15" fillId="0" borderId="13" xfId="8" applyFont="1" applyBorder="1" applyAlignment="1">
      <alignment horizontal="left" vertical="center" wrapText="1"/>
    </xf>
    <xf numFmtId="167" fontId="15" fillId="0" borderId="13" xfId="7" applyNumberFormat="1" applyFont="1" applyBorder="1" applyAlignment="1">
      <alignment horizontal="right" vertical="center"/>
    </xf>
    <xf numFmtId="0" fontId="15" fillId="0" borderId="13" xfId="8" quotePrefix="1" applyFont="1" applyBorder="1" applyAlignment="1">
      <alignment horizontal="center" vertical="center" wrapText="1"/>
    </xf>
    <xf numFmtId="0" fontId="74" fillId="0" borderId="13" xfId="8" applyFont="1" applyBorder="1" applyAlignment="1">
      <alignment horizontal="center" vertical="center" wrapText="1"/>
    </xf>
    <xf numFmtId="0" fontId="74" fillId="0" borderId="13" xfId="8" applyFont="1" applyBorder="1" applyAlignment="1">
      <alignment horizontal="left" vertical="center" wrapText="1"/>
    </xf>
    <xf numFmtId="165" fontId="74" fillId="0" borderId="13" xfId="6" applyNumberFormat="1" applyFont="1" applyBorder="1" applyAlignment="1">
      <alignment horizontal="right" vertical="center"/>
    </xf>
    <xf numFmtId="0" fontId="15" fillId="2" borderId="1" xfId="0" applyFont="1" applyFill="1" applyBorder="1" applyAlignment="1">
      <alignment horizontal="left" vertical="center" indent="2"/>
    </xf>
    <xf numFmtId="0" fontId="15" fillId="2" borderId="1" xfId="0" applyFont="1" applyFill="1" applyBorder="1" applyAlignment="1">
      <alignment horizontal="left" vertical="center" wrapText="1" indent="2"/>
    </xf>
    <xf numFmtId="49" fontId="15" fillId="2" borderId="1" xfId="0" applyNumberFormat="1" applyFont="1" applyFill="1" applyBorder="1" applyAlignment="1">
      <alignment horizontal="left" vertical="center" wrapText="1" indent="2"/>
    </xf>
    <xf numFmtId="0" fontId="15" fillId="2" borderId="1" xfId="0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165" fontId="15" fillId="0" borderId="34" xfId="6" applyNumberFormat="1" applyFont="1" applyBorder="1" applyAlignment="1">
      <alignment horizontal="right" vertical="top"/>
    </xf>
    <xf numFmtId="0" fontId="74" fillId="0" borderId="34" xfId="0" applyFont="1" applyBorder="1" applyAlignment="1">
      <alignment horizontal="left" vertical="top" wrapText="1"/>
    </xf>
    <xf numFmtId="165" fontId="74" fillId="0" borderId="34" xfId="140" applyNumberFormat="1" applyFont="1" applyBorder="1" applyAlignment="1">
      <alignment horizontal="right" vertical="top"/>
    </xf>
    <xf numFmtId="0" fontId="8" fillId="0" borderId="0" xfId="8" applyFont="1" applyAlignment="1">
      <alignment vertical="center"/>
    </xf>
    <xf numFmtId="0" fontId="8" fillId="0" borderId="0" xfId="8" applyFont="1" applyAlignment="1">
      <alignment horizontal="right" vertical="center"/>
    </xf>
    <xf numFmtId="0" fontId="15" fillId="0" borderId="34" xfId="0" applyFont="1" applyBorder="1" applyAlignment="1">
      <alignment horizontal="left" vertical="top" wrapText="1"/>
    </xf>
    <xf numFmtId="165" fontId="15" fillId="0" borderId="34" xfId="13" applyNumberFormat="1" applyFont="1" applyBorder="1" applyAlignment="1">
      <alignment horizontal="right" vertical="top"/>
    </xf>
    <xf numFmtId="166" fontId="8" fillId="0" borderId="5" xfId="9" applyNumberFormat="1" applyFont="1" applyFill="1" applyBorder="1" applyAlignment="1">
      <alignment vertical="center" wrapText="1"/>
    </xf>
    <xf numFmtId="0" fontId="10" fillId="0" borderId="34" xfId="9" applyFont="1" applyBorder="1" applyAlignment="1">
      <alignment horizontal="left" vertical="center" wrapText="1"/>
    </xf>
    <xf numFmtId="167" fontId="10" fillId="0" borderId="34" xfId="7" applyNumberFormat="1" applyFont="1" applyBorder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72" fillId="0" borderId="0" xfId="0" applyFont="1" applyAlignment="1">
      <alignment vertical="top" wrapText="1"/>
    </xf>
    <xf numFmtId="0" fontId="0" fillId="0" borderId="0" xfId="0" applyFont="1" applyAlignment="1">
      <alignment horizontal="left" vertical="top"/>
    </xf>
    <xf numFmtId="0" fontId="72" fillId="0" borderId="34" xfId="0" applyFont="1" applyBorder="1" applyAlignment="1">
      <alignment vertical="top" wrapText="1"/>
    </xf>
    <xf numFmtId="171" fontId="11" fillId="0" borderId="0" xfId="8" applyNumberFormat="1" applyFont="1" applyAlignment="1">
      <alignment horizontal="left" vertical="center" wrapText="1"/>
    </xf>
    <xf numFmtId="166" fontId="65" fillId="0" borderId="13" xfId="9" applyNumberFormat="1" applyFont="1" applyBorder="1" applyAlignment="1">
      <alignment horizontal="right" vertical="top" wrapText="1"/>
    </xf>
    <xf numFmtId="0" fontId="12" fillId="0" borderId="34" xfId="9" applyFont="1" applyBorder="1" applyAlignment="1">
      <alignment horizontal="left" vertical="top" wrapText="1"/>
    </xf>
    <xf numFmtId="0" fontId="65" fillId="0" borderId="35" xfId="9" applyFont="1" applyBorder="1" applyAlignment="1">
      <alignment horizontal="left" vertical="top" wrapText="1"/>
    </xf>
    <xf numFmtId="0" fontId="8" fillId="0" borderId="0" xfId="8" applyFont="1" applyAlignment="1">
      <alignment vertical="center" wrapText="1"/>
    </xf>
    <xf numFmtId="0" fontId="10" fillId="0" borderId="13" xfId="8" applyFont="1" applyBorder="1" applyAlignment="1">
      <alignment horizontal="left" vertical="center" wrapText="1"/>
    </xf>
    <xf numFmtId="167" fontId="10" fillId="0" borderId="13" xfId="7" applyNumberFormat="1" applyFont="1" applyBorder="1" applyAlignment="1">
      <alignment horizontal="right" vertical="center"/>
    </xf>
    <xf numFmtId="0" fontId="10" fillId="0" borderId="0" xfId="8" quotePrefix="1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top" wrapText="1"/>
    </xf>
    <xf numFmtId="165" fontId="15" fillId="0" borderId="13" xfId="13" applyNumberFormat="1" applyFont="1" applyBorder="1" applyAlignment="1">
      <alignment horizontal="right" vertical="top"/>
    </xf>
    <xf numFmtId="0" fontId="75" fillId="0" borderId="0" xfId="8" applyFont="1" applyBorder="1" applyAlignment="1">
      <alignment horizontal="center" vertical="center"/>
    </xf>
    <xf numFmtId="0" fontId="75" fillId="0" borderId="0" xfId="8" applyFont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/>
    </xf>
    <xf numFmtId="0" fontId="8" fillId="0" borderId="15" xfId="8" applyFont="1" applyBorder="1" applyAlignment="1"/>
    <xf numFmtId="166" fontId="8" fillId="0" borderId="34" xfId="74" applyNumberFormat="1" applyFont="1" applyFill="1" applyBorder="1" applyAlignment="1">
      <alignment horizontal="center" vertical="center" wrapText="1"/>
    </xf>
    <xf numFmtId="0" fontId="76" fillId="0" borderId="34" xfId="138" applyFont="1" applyFill="1" applyBorder="1" applyAlignment="1">
      <alignment horizontal="left" vertical="center" wrapText="1"/>
    </xf>
    <xf numFmtId="0" fontId="77" fillId="0" borderId="34" xfId="138" applyFont="1" applyFill="1" applyBorder="1" applyAlignment="1">
      <alignment horizontal="center" vertical="center" wrapText="1"/>
    </xf>
    <xf numFmtId="0" fontId="67" fillId="0" borderId="34" xfId="138" applyFont="1" applyFill="1" applyBorder="1" applyAlignment="1">
      <alignment horizontal="left" vertical="center" wrapText="1"/>
    </xf>
    <xf numFmtId="0" fontId="10" fillId="0" borderId="34" xfId="138" applyFont="1" applyFill="1" applyBorder="1" applyAlignment="1">
      <alignment horizontal="center" vertical="center" wrapText="1"/>
    </xf>
    <xf numFmtId="49" fontId="66" fillId="0" borderId="34" xfId="138" applyNumberFormat="1" applyFont="1" applyFill="1" applyBorder="1" applyAlignment="1">
      <alignment horizontal="left" vertical="center" wrapText="1"/>
    </xf>
    <xf numFmtId="1" fontId="67" fillId="0" borderId="38" xfId="0" applyNumberFormat="1" applyFont="1" applyFill="1" applyBorder="1" applyAlignment="1">
      <alignment horizontal="center" vertical="center" shrinkToFit="1"/>
    </xf>
    <xf numFmtId="0" fontId="10" fillId="0" borderId="34" xfId="0" applyFont="1" applyFill="1" applyBorder="1" applyAlignment="1">
      <alignment horizontal="center" vertical="center" wrapText="1"/>
    </xf>
    <xf numFmtId="0" fontId="67" fillId="0" borderId="38" xfId="0" applyFont="1" applyFill="1" applyBorder="1" applyAlignment="1">
      <alignment horizontal="left" vertical="center" wrapText="1"/>
    </xf>
    <xf numFmtId="1" fontId="10" fillId="0" borderId="34" xfId="0" applyNumberFormat="1" applyFont="1" applyFill="1" applyBorder="1" applyAlignment="1">
      <alignment horizontal="center" vertical="center" shrinkToFit="1"/>
    </xf>
    <xf numFmtId="49" fontId="66" fillId="0" borderId="34" xfId="0" applyNumberFormat="1" applyFont="1" applyFill="1" applyBorder="1" applyAlignment="1">
      <alignment horizontal="left" vertical="center" wrapText="1"/>
    </xf>
    <xf numFmtId="49" fontId="65" fillId="0" borderId="34" xfId="0" applyNumberFormat="1" applyFont="1" applyFill="1" applyBorder="1" applyAlignment="1">
      <alignment horizontal="left" vertical="center" wrapText="1"/>
    </xf>
    <xf numFmtId="1" fontId="10" fillId="0" borderId="34" xfId="0" applyNumberFormat="1" applyFont="1" applyFill="1" applyBorder="1" applyAlignment="1">
      <alignment horizontal="center" vertical="center" wrapText="1" shrinkToFit="1"/>
    </xf>
    <xf numFmtId="1" fontId="67" fillId="0" borderId="34" xfId="138" applyNumberFormat="1" applyFont="1" applyFill="1" applyBorder="1" applyAlignment="1">
      <alignment horizontal="center" vertical="center" shrinkToFit="1"/>
    </xf>
    <xf numFmtId="1" fontId="10" fillId="0" borderId="34" xfId="138" applyNumberFormat="1" applyFont="1" applyFill="1" applyBorder="1" applyAlignment="1">
      <alignment horizontal="center" vertical="center" shrinkToFit="1"/>
    </xf>
    <xf numFmtId="49" fontId="65" fillId="0" borderId="34" xfId="138" applyNumberFormat="1" applyFont="1" applyFill="1" applyBorder="1" applyAlignment="1">
      <alignment horizontal="left" vertical="center" wrapText="1"/>
    </xf>
    <xf numFmtId="0" fontId="10" fillId="0" borderId="0" xfId="138" applyFont="1" applyFill="1" applyBorder="1" applyAlignment="1">
      <alignment horizontal="center" vertical="center"/>
    </xf>
    <xf numFmtId="49" fontId="66" fillId="0" borderId="34" xfId="138" applyNumberFormat="1" applyFont="1" applyFill="1" applyBorder="1" applyAlignment="1">
      <alignment horizontal="center" vertical="center" wrapText="1"/>
    </xf>
    <xf numFmtId="166" fontId="66" fillId="0" borderId="34" xfId="138" applyNumberFormat="1" applyFont="1" applyFill="1" applyBorder="1" applyAlignment="1">
      <alignment horizontal="right" vertical="center" shrinkToFit="1"/>
    </xf>
    <xf numFmtId="49" fontId="66" fillId="0" borderId="34" xfId="138" applyNumberFormat="1" applyFont="1" applyFill="1" applyBorder="1" applyAlignment="1">
      <alignment vertical="center" wrapText="1"/>
    </xf>
    <xf numFmtId="172" fontId="8" fillId="0" borderId="34" xfId="139" applyNumberFormat="1" applyFont="1" applyFill="1" applyBorder="1" applyAlignment="1">
      <alignment horizontal="right" vertical="center" shrinkToFit="1"/>
    </xf>
    <xf numFmtId="167" fontId="8" fillId="0" borderId="37" xfId="74" applyNumberFormat="1" applyFont="1" applyFill="1" applyBorder="1" applyAlignment="1">
      <alignment horizontal="center" vertical="center" wrapText="1"/>
    </xf>
    <xf numFmtId="49" fontId="66" fillId="0" borderId="35" xfId="123" applyNumberFormat="1" applyFont="1" applyFill="1" applyBorder="1" applyAlignment="1">
      <alignment horizontal="center" vertical="center" wrapText="1"/>
    </xf>
    <xf numFmtId="49" fontId="66" fillId="0" borderId="35" xfId="123" applyNumberFormat="1" applyFont="1" applyFill="1" applyBorder="1" applyAlignment="1">
      <alignment vertical="center" wrapText="1"/>
    </xf>
    <xf numFmtId="0" fontId="66" fillId="0" borderId="34" xfId="123" applyNumberFormat="1" applyFont="1" applyFill="1" applyBorder="1" applyAlignment="1">
      <alignment horizontal="center" vertical="center" wrapText="1"/>
    </xf>
    <xf numFmtId="49" fontId="66" fillId="0" borderId="35" xfId="123" applyNumberFormat="1" applyFont="1" applyFill="1" applyBorder="1" applyAlignment="1">
      <alignment horizontal="left" vertical="center" wrapText="1"/>
    </xf>
    <xf numFmtId="0" fontId="66" fillId="0" borderId="34" xfId="123" applyNumberFormat="1" applyFont="1" applyFill="1" applyBorder="1" applyAlignment="1">
      <alignment horizontal="center" vertical="center" shrinkToFit="1"/>
    </xf>
    <xf numFmtId="49" fontId="65" fillId="0" borderId="35" xfId="123" applyNumberFormat="1" applyFont="1" applyFill="1" applyBorder="1" applyAlignment="1">
      <alignment horizontal="left" vertical="center" wrapText="1"/>
    </xf>
    <xf numFmtId="0" fontId="10" fillId="0" borderId="0" xfId="8" applyFont="1" applyAlignment="1">
      <alignment horizontal="left" vertical="top" wrapText="1"/>
    </xf>
    <xf numFmtId="0" fontId="15" fillId="0" borderId="0" xfId="9" applyNumberFormat="1" applyFont="1" applyFill="1" applyAlignment="1">
      <alignment horizontal="center" vertical="center" wrapText="1"/>
    </xf>
    <xf numFmtId="0" fontId="8" fillId="0" borderId="13" xfId="9" applyFont="1" applyBorder="1" applyAlignment="1">
      <alignment horizontal="center" vertical="top" wrapText="1"/>
    </xf>
    <xf numFmtId="0" fontId="65" fillId="0" borderId="13" xfId="9" applyFont="1" applyBorder="1" applyAlignment="1">
      <alignment horizontal="left" vertical="top" wrapText="1"/>
    </xf>
    <xf numFmtId="0" fontId="8" fillId="0" borderId="13" xfId="9" applyFont="1" applyBorder="1" applyAlignment="1">
      <alignment horizontal="left" vertical="top" wrapText="1"/>
    </xf>
    <xf numFmtId="0" fontId="8" fillId="0" borderId="0" xfId="9" applyFont="1" applyAlignment="1">
      <alignment horizontal="right" vertical="top" wrapText="1"/>
    </xf>
    <xf numFmtId="0" fontId="8" fillId="0" borderId="0" xfId="9" applyFont="1" applyAlignment="1">
      <alignment horizontal="right" vertical="top"/>
    </xf>
    <xf numFmtId="0" fontId="8" fillId="0" borderId="0" xfId="9" applyFont="1" applyAlignment="1">
      <alignment horizontal="left" vertical="center" wrapText="1"/>
    </xf>
    <xf numFmtId="0" fontId="8" fillId="0" borderId="13" xfId="9" applyFont="1" applyBorder="1" applyAlignment="1">
      <alignment vertical="top" wrapText="1"/>
    </xf>
    <xf numFmtId="0" fontId="8" fillId="0" borderId="0" xfId="9" applyFont="1" applyBorder="1" applyAlignment="1">
      <alignment vertical="top" wrapText="1"/>
    </xf>
    <xf numFmtId="0" fontId="7" fillId="0" borderId="34" xfId="0" applyFont="1" applyBorder="1" applyAlignment="1">
      <alignment horizontal="left" vertical="top" wrapText="1"/>
    </xf>
    <xf numFmtId="0" fontId="7" fillId="0" borderId="34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2" fontId="8" fillId="3" borderId="0" xfId="9" applyNumberFormat="1" applyFont="1" applyFill="1" applyAlignment="1">
      <alignment vertical="center" wrapText="1"/>
    </xf>
    <xf numFmtId="0" fontId="8" fillId="0" borderId="0" xfId="9" applyFont="1" applyAlignment="1">
      <alignment horizontal="center" vertical="top" wrapText="1"/>
    </xf>
    <xf numFmtId="0" fontId="8" fillId="0" borderId="0" xfId="9" applyFont="1" applyBorder="1" applyAlignment="1">
      <alignment vertical="top"/>
    </xf>
    <xf numFmtId="0" fontId="8" fillId="0" borderId="0" xfId="8" applyFont="1" applyFill="1" applyAlignment="1">
      <alignment vertical="center"/>
    </xf>
    <xf numFmtId="0" fontId="8" fillId="0" borderId="0" xfId="8" applyFont="1" applyFill="1" applyAlignment="1">
      <alignment horizontal="right" vertical="center"/>
    </xf>
    <xf numFmtId="49" fontId="8" fillId="0" borderId="0" xfId="9" applyNumberFormat="1" applyFont="1" applyFill="1" applyAlignment="1">
      <alignment horizontal="center" vertical="center" wrapText="1"/>
    </xf>
    <xf numFmtId="49" fontId="79" fillId="0" borderId="1" xfId="9" applyNumberFormat="1" applyFont="1" applyFill="1" applyBorder="1" applyAlignment="1">
      <alignment horizontal="center" vertical="center" textRotation="90" wrapText="1"/>
    </xf>
    <xf numFmtId="0" fontId="79" fillId="0" borderId="1" xfId="9" applyNumberFormat="1" applyFont="1" applyFill="1" applyBorder="1" applyAlignment="1">
      <alignment horizontal="center" vertical="center" wrapText="1"/>
    </xf>
    <xf numFmtId="166" fontId="79" fillId="0" borderId="3" xfId="9" applyNumberFormat="1" applyFont="1" applyFill="1" applyBorder="1" applyAlignment="1">
      <alignment horizontal="center" vertical="center" wrapText="1"/>
    </xf>
    <xf numFmtId="0" fontId="80" fillId="0" borderId="1" xfId="9" applyFont="1" applyFill="1" applyBorder="1" applyAlignment="1">
      <alignment horizontal="center" vertical="center" wrapText="1"/>
    </xf>
    <xf numFmtId="0" fontId="80" fillId="0" borderId="34" xfId="9" applyFont="1" applyFill="1" applyBorder="1" applyAlignment="1">
      <alignment horizontal="center" vertical="center" wrapText="1"/>
    </xf>
    <xf numFmtId="166" fontId="14" fillId="0" borderId="34" xfId="9" applyNumberFormat="1" applyFont="1" applyFill="1" applyBorder="1" applyAlignment="1">
      <alignment horizontal="center" vertical="center" wrapText="1"/>
    </xf>
    <xf numFmtId="0" fontId="10" fillId="0" borderId="13" xfId="9" applyFont="1" applyFill="1" applyBorder="1" applyAlignment="1">
      <alignment horizontal="center" vertical="center" wrapText="1"/>
    </xf>
    <xf numFmtId="0" fontId="10" fillId="0" borderId="34" xfId="9" applyFont="1" applyFill="1" applyBorder="1" applyAlignment="1">
      <alignment horizontal="left" vertical="center" wrapText="1"/>
    </xf>
    <xf numFmtId="0" fontId="75" fillId="0" borderId="13" xfId="9" applyFont="1" applyFill="1" applyBorder="1" applyAlignment="1">
      <alignment horizontal="center" vertical="center" wrapText="1"/>
    </xf>
    <xf numFmtId="167" fontId="75" fillId="0" borderId="34" xfId="7" applyNumberFormat="1" applyFont="1" applyFill="1" applyBorder="1" applyAlignment="1">
      <alignment vertical="center" wrapText="1"/>
    </xf>
    <xf numFmtId="0" fontId="75" fillId="0" borderId="0" xfId="9" applyFont="1" applyAlignment="1">
      <alignment vertical="center" wrapText="1"/>
    </xf>
    <xf numFmtId="0" fontId="75" fillId="0" borderId="13" xfId="9" applyFont="1" applyFill="1" applyBorder="1" applyAlignment="1">
      <alignment vertical="center" wrapText="1"/>
    </xf>
    <xf numFmtId="0" fontId="10" fillId="0" borderId="13" xfId="9" applyFont="1" applyFill="1" applyBorder="1" applyAlignment="1">
      <alignment vertical="center" wrapText="1"/>
    </xf>
    <xf numFmtId="167" fontId="10" fillId="0" borderId="34" xfId="7" applyNumberFormat="1" applyFont="1" applyFill="1" applyBorder="1" applyAlignment="1">
      <alignment vertical="center" wrapText="1"/>
    </xf>
    <xf numFmtId="166" fontId="8" fillId="0" borderId="0" xfId="9" applyNumberFormat="1" applyFont="1" applyFill="1" applyAlignment="1">
      <alignment horizontal="center" vertical="center" wrapText="1"/>
    </xf>
    <xf numFmtId="0" fontId="80" fillId="0" borderId="1" xfId="9" applyFont="1" applyBorder="1" applyAlignment="1">
      <alignment horizontal="center" vertical="center" wrapText="1"/>
    </xf>
    <xf numFmtId="166" fontId="14" fillId="0" borderId="1" xfId="9" applyNumberFormat="1" applyFont="1" applyBorder="1" applyAlignment="1">
      <alignment horizontal="center" vertical="center" wrapText="1"/>
    </xf>
    <xf numFmtId="0" fontId="10" fillId="0" borderId="13" xfId="9" applyFont="1" applyBorder="1" applyAlignment="1">
      <alignment horizontal="left" vertical="center" wrapText="1"/>
    </xf>
    <xf numFmtId="171" fontId="10" fillId="0" borderId="0" xfId="9" applyNumberFormat="1" applyFont="1" applyAlignment="1">
      <alignment vertical="center" wrapText="1"/>
    </xf>
    <xf numFmtId="0" fontId="16" fillId="0" borderId="35" xfId="0" applyFont="1" applyBorder="1" applyAlignment="1">
      <alignment horizontal="center" vertical="top" wrapText="1"/>
    </xf>
    <xf numFmtId="0" fontId="16" fillId="0" borderId="39" xfId="0" applyFont="1" applyBorder="1" applyAlignment="1">
      <alignment horizontal="center" vertical="top" wrapText="1"/>
    </xf>
    <xf numFmtId="0" fontId="16" fillId="0" borderId="36" xfId="0" applyFont="1" applyBorder="1" applyAlignment="1">
      <alignment horizontal="center" vertical="top" wrapText="1"/>
    </xf>
    <xf numFmtId="0" fontId="8" fillId="0" borderId="15" xfId="8" applyFont="1" applyBorder="1" applyAlignment="1">
      <alignment horizontal="right" wrapText="1"/>
    </xf>
    <xf numFmtId="0" fontId="10" fillId="0" borderId="0" xfId="8" applyFont="1" applyAlignment="1">
      <alignment horizontal="center" vertical="center" wrapText="1"/>
    </xf>
    <xf numFmtId="0" fontId="8" fillId="0" borderId="13" xfId="8" applyFont="1" applyBorder="1" applyAlignment="1">
      <alignment horizontal="center" vertical="center" wrapText="1"/>
    </xf>
    <xf numFmtId="166" fontId="8" fillId="0" borderId="34" xfId="74" applyNumberFormat="1" applyFont="1" applyFill="1" applyBorder="1" applyAlignment="1">
      <alignment horizontal="center" vertical="center" wrapText="1"/>
    </xf>
    <xf numFmtId="0" fontId="8" fillId="0" borderId="34" xfId="138" applyFont="1" applyFill="1" applyBorder="1" applyAlignment="1">
      <alignment horizontal="center" vertical="center" wrapText="1"/>
    </xf>
    <xf numFmtId="49" fontId="8" fillId="0" borderId="34" xfId="138" applyNumberFormat="1" applyFont="1" applyFill="1" applyBorder="1" applyAlignment="1">
      <alignment horizontal="center" vertical="center" wrapText="1"/>
    </xf>
    <xf numFmtId="166" fontId="8" fillId="0" borderId="34" xfId="138" applyNumberFormat="1" applyFont="1" applyFill="1" applyBorder="1" applyAlignment="1">
      <alignment horizontal="center" vertical="center" wrapText="1"/>
    </xf>
    <xf numFmtId="0" fontId="66" fillId="0" borderId="34" xfId="123" applyNumberFormat="1" applyFont="1" applyFill="1" applyBorder="1" applyAlignment="1">
      <alignment horizontal="center" vertical="center" wrapText="1"/>
    </xf>
    <xf numFmtId="167" fontId="8" fillId="0" borderId="34" xfId="123" applyNumberFormat="1" applyFont="1" applyFill="1" applyBorder="1" applyAlignment="1">
      <alignment horizontal="center" vertical="center" wrapText="1"/>
    </xf>
    <xf numFmtId="0" fontId="8" fillId="0" borderId="34" xfId="123" applyNumberFormat="1" applyFont="1" applyFill="1" applyBorder="1" applyAlignment="1">
      <alignment horizontal="center" vertical="center" wrapText="1"/>
    </xf>
    <xf numFmtId="167" fontId="8" fillId="0" borderId="34" xfId="74" applyNumberFormat="1" applyFont="1" applyFill="1" applyBorder="1" applyAlignment="1">
      <alignment horizontal="center" vertical="center" wrapText="1"/>
    </xf>
    <xf numFmtId="167" fontId="8" fillId="0" borderId="37" xfId="74" applyNumberFormat="1" applyFont="1" applyFill="1" applyBorder="1" applyAlignment="1">
      <alignment horizontal="center" vertical="center" wrapText="1"/>
    </xf>
    <xf numFmtId="49" fontId="8" fillId="0" borderId="34" xfId="123" applyNumberFormat="1" applyFont="1" applyFill="1" applyBorder="1" applyAlignment="1">
      <alignment horizontal="center" vertical="center" wrapText="1"/>
    </xf>
    <xf numFmtId="0" fontId="15" fillId="0" borderId="9" xfId="8" applyFont="1" applyBorder="1" applyAlignment="1">
      <alignment horizontal="center" vertical="center" wrapText="1"/>
    </xf>
    <xf numFmtId="0" fontId="15" fillId="0" borderId="10" xfId="8" applyFont="1" applyBorder="1" applyAlignment="1">
      <alignment horizontal="center" vertical="center" wrapText="1"/>
    </xf>
    <xf numFmtId="0" fontId="15" fillId="0" borderId="11" xfId="8" applyFont="1" applyBorder="1" applyAlignment="1">
      <alignment horizontal="center" vertical="center" wrapText="1"/>
    </xf>
    <xf numFmtId="0" fontId="10" fillId="0" borderId="0" xfId="8" applyFont="1" applyAlignment="1">
      <alignment horizontal="right" vertical="center" wrapText="1"/>
    </xf>
    <xf numFmtId="0" fontId="8" fillId="0" borderId="9" xfId="8" applyFont="1" applyBorder="1" applyAlignment="1">
      <alignment horizontal="center" vertical="center" wrapText="1"/>
    </xf>
    <xf numFmtId="0" fontId="8" fillId="0" borderId="10" xfId="8" applyFont="1" applyBorder="1" applyAlignment="1">
      <alignment horizontal="center" vertical="center" wrapText="1"/>
    </xf>
    <xf numFmtId="0" fontId="8" fillId="0" borderId="11" xfId="8" applyFont="1" applyBorder="1" applyAlignment="1">
      <alignment horizontal="center" vertical="center" wrapText="1"/>
    </xf>
    <xf numFmtId="0" fontId="8" fillId="0" borderId="12" xfId="8" applyFont="1" applyBorder="1" applyAlignment="1">
      <alignment horizontal="center" vertical="center" wrapText="1"/>
    </xf>
    <xf numFmtId="0" fontId="8" fillId="0" borderId="14" xfId="8" applyFont="1" applyBorder="1" applyAlignment="1">
      <alignment horizontal="center" vertical="center" wrapText="1"/>
    </xf>
    <xf numFmtId="0" fontId="15" fillId="0" borderId="0" xfId="9" applyNumberFormat="1" applyFont="1" applyFill="1" applyAlignment="1">
      <alignment horizontal="center" vertical="center" wrapText="1"/>
    </xf>
    <xf numFmtId="166" fontId="8" fillId="0" borderId="5" xfId="9" applyNumberFormat="1" applyFont="1" applyFill="1" applyBorder="1" applyAlignment="1">
      <alignment horizontal="right" vertical="center" wrapText="1"/>
    </xf>
    <xf numFmtId="0" fontId="17" fillId="0" borderId="8" xfId="9" applyNumberFormat="1" applyFont="1" applyFill="1" applyBorder="1" applyAlignment="1">
      <alignment horizontal="center" vertical="center" wrapText="1"/>
    </xf>
    <xf numFmtId="0" fontId="17" fillId="0" borderId="2" xfId="9" applyNumberFormat="1" applyFont="1" applyFill="1" applyBorder="1" applyAlignment="1">
      <alignment horizontal="center" vertical="center" wrapText="1"/>
    </xf>
    <xf numFmtId="0" fontId="17" fillId="0" borderId="3" xfId="9" applyNumberFormat="1" applyFont="1" applyFill="1" applyBorder="1" applyAlignment="1">
      <alignment horizontal="center" vertical="center" wrapText="1"/>
    </xf>
    <xf numFmtId="166" fontId="17" fillId="0" borderId="8" xfId="9" applyNumberFormat="1" applyFont="1" applyFill="1" applyBorder="1" applyAlignment="1">
      <alignment horizontal="center" vertical="center" wrapText="1"/>
    </xf>
    <xf numFmtId="166" fontId="17" fillId="0" borderId="3" xfId="9" applyNumberFormat="1" applyFont="1" applyFill="1" applyBorder="1" applyAlignment="1">
      <alignment horizontal="center" vertical="center" wrapText="1"/>
    </xf>
    <xf numFmtId="166" fontId="17" fillId="0" borderId="4" xfId="9" applyNumberFormat="1" applyFont="1" applyFill="1" applyBorder="1" applyAlignment="1">
      <alignment horizontal="center" vertical="center" wrapText="1"/>
    </xf>
    <xf numFmtId="166" fontId="17" fillId="0" borderId="6" xfId="9" applyNumberFormat="1" applyFont="1" applyFill="1" applyBorder="1" applyAlignment="1">
      <alignment horizontal="center" vertical="center" wrapText="1"/>
    </xf>
    <xf numFmtId="166" fontId="17" fillId="0" borderId="7" xfId="9" applyNumberFormat="1" applyFont="1" applyFill="1" applyBorder="1" applyAlignment="1">
      <alignment horizontal="center" vertical="center" wrapText="1"/>
    </xf>
    <xf numFmtId="49" fontId="17" fillId="0" borderId="1" xfId="9" applyNumberFormat="1" applyFont="1" applyFill="1" applyBorder="1" applyAlignment="1">
      <alignment horizontal="center" vertical="center" wrapText="1"/>
    </xf>
    <xf numFmtId="166" fontId="17" fillId="0" borderId="10" xfId="9" applyNumberFormat="1" applyFont="1" applyFill="1" applyBorder="1" applyAlignment="1">
      <alignment horizontal="center" vertical="center" wrapText="1"/>
    </xf>
    <xf numFmtId="166" fontId="17" fillId="0" borderId="11" xfId="9" applyNumberFormat="1" applyFont="1" applyFill="1" applyBorder="1" applyAlignment="1">
      <alignment horizontal="center" vertical="center" wrapText="1"/>
    </xf>
    <xf numFmtId="0" fontId="10" fillId="0" borderId="0" xfId="8" applyFont="1" applyFill="1" applyAlignment="1">
      <alignment horizontal="right" vertical="center" wrapText="1"/>
    </xf>
    <xf numFmtId="0" fontId="10" fillId="0" borderId="0" xfId="8" applyFont="1" applyFill="1" applyAlignment="1">
      <alignment horizontal="center" vertical="center" wrapText="1"/>
    </xf>
    <xf numFmtId="0" fontId="10" fillId="0" borderId="0" xfId="9" applyFont="1" applyAlignment="1">
      <alignment horizontal="center" vertical="top" wrapText="1"/>
    </xf>
    <xf numFmtId="0" fontId="10" fillId="0" borderId="0" xfId="9" applyFont="1" applyBorder="1" applyAlignment="1">
      <alignment horizontal="center" vertical="top"/>
    </xf>
    <xf numFmtId="0" fontId="8" fillId="0" borderId="13" xfId="9" applyFont="1" applyBorder="1" applyAlignment="1">
      <alignment horizontal="left" vertical="top" wrapText="1"/>
    </xf>
    <xf numFmtId="0" fontId="65" fillId="0" borderId="13" xfId="9" applyFont="1" applyBorder="1" applyAlignment="1">
      <alignment horizontal="left" vertical="top" wrapText="1"/>
    </xf>
    <xf numFmtId="0" fontId="8" fillId="0" borderId="13" xfId="9" applyFont="1" applyBorder="1" applyAlignment="1">
      <alignment horizontal="center" vertical="top" wrapText="1"/>
    </xf>
    <xf numFmtId="0" fontId="8" fillId="0" borderId="12" xfId="9" applyFont="1" applyBorder="1" applyAlignment="1">
      <alignment horizontal="center" vertical="top" wrapText="1"/>
    </xf>
    <xf numFmtId="0" fontId="8" fillId="0" borderId="2" xfId="9" applyFont="1" applyBorder="1" applyAlignment="1">
      <alignment horizontal="center" vertical="top" wrapText="1"/>
    </xf>
    <xf numFmtId="0" fontId="8" fillId="0" borderId="14" xfId="9" applyFont="1" applyBorder="1" applyAlignment="1">
      <alignment horizontal="center" vertical="top" wrapText="1"/>
    </xf>
    <xf numFmtId="0" fontId="8" fillId="0" borderId="35" xfId="9" applyFont="1" applyBorder="1" applyAlignment="1">
      <alignment horizontal="center" vertical="top" wrapText="1"/>
    </xf>
    <xf numFmtId="0" fontId="8" fillId="0" borderId="36" xfId="9" applyFont="1" applyBorder="1" applyAlignment="1">
      <alignment horizontal="center" vertical="top" wrapText="1"/>
    </xf>
    <xf numFmtId="0" fontId="8" fillId="0" borderId="0" xfId="9" applyFont="1" applyBorder="1" applyAlignment="1">
      <alignment horizontal="left" vertical="top" wrapText="1"/>
    </xf>
    <xf numFmtId="0" fontId="65" fillId="0" borderId="9" xfId="9" applyFont="1" applyBorder="1" applyAlignment="1">
      <alignment horizontal="left" vertical="top" wrapText="1"/>
    </xf>
    <xf numFmtId="0" fontId="65" fillId="0" borderId="39" xfId="9" applyFont="1" applyBorder="1" applyAlignment="1">
      <alignment horizontal="left" vertical="top" wrapText="1"/>
    </xf>
    <xf numFmtId="0" fontId="8" fillId="0" borderId="9" xfId="9" applyFont="1" applyBorder="1" applyAlignment="1">
      <alignment horizontal="left" vertical="top" wrapText="1"/>
    </xf>
    <xf numFmtId="0" fontId="8" fillId="0" borderId="39" xfId="9" applyFont="1" applyBorder="1" applyAlignment="1">
      <alignment horizontal="left" vertical="top" wrapText="1"/>
    </xf>
    <xf numFmtId="0" fontId="65" fillId="0" borderId="11" xfId="9" applyFont="1" applyBorder="1" applyAlignment="1">
      <alignment horizontal="left" vertical="top" wrapText="1"/>
    </xf>
    <xf numFmtId="0" fontId="8" fillId="0" borderId="34" xfId="9" applyFont="1" applyBorder="1" applyAlignment="1">
      <alignment horizontal="center" vertical="top" wrapText="1"/>
    </xf>
    <xf numFmtId="0" fontId="8" fillId="0" borderId="11" xfId="9" applyFont="1" applyBorder="1" applyAlignment="1">
      <alignment horizontal="left" vertical="top" wrapText="1"/>
    </xf>
    <xf numFmtId="0" fontId="0" fillId="0" borderId="0" xfId="0" applyFont="1" applyAlignment="1">
      <alignment horizontal="center" vertical="top" wrapText="1"/>
    </xf>
    <xf numFmtId="0" fontId="15" fillId="0" borderId="0" xfId="9" applyFont="1" applyAlignment="1">
      <alignment horizontal="center" vertical="top" wrapText="1"/>
    </xf>
    <xf numFmtId="0" fontId="10" fillId="0" borderId="0" xfId="9" applyFont="1" applyBorder="1" applyAlignment="1">
      <alignment horizontal="center" vertical="top" wrapText="1"/>
    </xf>
    <xf numFmtId="0" fontId="78" fillId="0" borderId="0" xfId="0" applyFont="1" applyAlignment="1">
      <alignment horizontal="center" vertical="top"/>
    </xf>
    <xf numFmtId="0" fontId="7" fillId="0" borderId="0" xfId="0" applyFont="1" applyAlignment="1">
      <alignment horizontal="left" vertical="top" wrapText="1"/>
    </xf>
    <xf numFmtId="0" fontId="67" fillId="0" borderId="13" xfId="0" applyFont="1" applyFill="1" applyBorder="1" applyAlignment="1">
      <alignment vertical="center" wrapText="1"/>
    </xf>
    <xf numFmtId="0" fontId="67" fillId="0" borderId="9" xfId="0" applyFont="1" applyFill="1" applyBorder="1" applyAlignment="1">
      <alignment vertical="center" wrapText="1"/>
    </xf>
    <xf numFmtId="0" fontId="67" fillId="0" borderId="10" xfId="0" applyFont="1" applyFill="1" applyBorder="1" applyAlignment="1">
      <alignment vertical="center" wrapText="1"/>
    </xf>
    <xf numFmtId="0" fontId="67" fillId="0" borderId="11" xfId="0" applyFont="1" applyFill="1" applyBorder="1" applyAlignment="1">
      <alignment vertical="center" wrapText="1"/>
    </xf>
    <xf numFmtId="0" fontId="8" fillId="0" borderId="0" xfId="8" applyFont="1" applyFill="1" applyAlignment="1">
      <alignment horizontal="right" vertical="top" wrapText="1"/>
    </xf>
    <xf numFmtId="0" fontId="14" fillId="0" borderId="0" xfId="0" applyFont="1" applyFill="1" applyAlignment="1">
      <alignment horizontal="center" vertical="center" wrapText="1"/>
    </xf>
    <xf numFmtId="0" fontId="6" fillId="0" borderId="13" xfId="0" applyFont="1" applyFill="1" applyBorder="1" applyAlignment="1">
      <alignment horizontal="right" vertical="center" wrapText="1"/>
    </xf>
    <xf numFmtId="0" fontId="6" fillId="0" borderId="13" xfId="0" applyFont="1" applyFill="1" applyBorder="1" applyAlignment="1">
      <alignment horizontal="center" vertical="center" wrapText="1"/>
    </xf>
    <xf numFmtId="167" fontId="6" fillId="0" borderId="13" xfId="7" applyNumberFormat="1" applyFont="1" applyFill="1" applyBorder="1" applyAlignment="1">
      <alignment horizontal="center" vertical="center" wrapText="1"/>
    </xf>
    <xf numFmtId="167" fontId="66" fillId="0" borderId="13" xfId="7" applyNumberFormat="1" applyFont="1" applyFill="1" applyBorder="1" applyAlignment="1">
      <alignment horizontal="center" vertical="center" wrapText="1"/>
    </xf>
  </cellXfs>
  <cellStyles count="141">
    <cellStyle name="20% - Accent1 2" xfId="19"/>
    <cellStyle name="20% - Accent1 2 2" xfId="82"/>
    <cellStyle name="20% - Accent2 2" xfId="20"/>
    <cellStyle name="20% - Accent2 2 2" xfId="83"/>
    <cellStyle name="20% - Accent3 2" xfId="21"/>
    <cellStyle name="20% - Accent3 2 2" xfId="84"/>
    <cellStyle name="20% - Accent4 2" xfId="22"/>
    <cellStyle name="20% - Accent4 2 2" xfId="85"/>
    <cellStyle name="20% - Accent5 2" xfId="23"/>
    <cellStyle name="20% - Accent5 2 2" xfId="86"/>
    <cellStyle name="20% - Accent6 2" xfId="24"/>
    <cellStyle name="20% - Accent6 2 2" xfId="87"/>
    <cellStyle name="40% - Accent1 2" xfId="25"/>
    <cellStyle name="40% - Accent1 2 2" xfId="88"/>
    <cellStyle name="40% - Accent2 2" xfId="26"/>
    <cellStyle name="40% - Accent2 2 2" xfId="89"/>
    <cellStyle name="40% - Accent3 2" xfId="27"/>
    <cellStyle name="40% - Accent3 2 2" xfId="90"/>
    <cellStyle name="40% - Accent4 2" xfId="28"/>
    <cellStyle name="40% - Accent4 2 2" xfId="91"/>
    <cellStyle name="40% - Accent5 2" xfId="29"/>
    <cellStyle name="40% - Accent5 2 2" xfId="92"/>
    <cellStyle name="40% - Accent6 2" xfId="30"/>
    <cellStyle name="40% - Accent6 2 2" xfId="93"/>
    <cellStyle name="60% - Accent1 2" xfId="31"/>
    <cellStyle name="60% - Accent1 2 2" xfId="94"/>
    <cellStyle name="60% - Accent2 2" xfId="32"/>
    <cellStyle name="60% - Accent2 2 2" xfId="95"/>
    <cellStyle name="60% - Accent3 2" xfId="33"/>
    <cellStyle name="60% - Accent3 2 2" xfId="96"/>
    <cellStyle name="60% - Accent4 2" xfId="34"/>
    <cellStyle name="60% - Accent4 2 2" xfId="97"/>
    <cellStyle name="60% - Accent5 2" xfId="35"/>
    <cellStyle name="60% - Accent5 2 2" xfId="98"/>
    <cellStyle name="60% - Accent6 2" xfId="36"/>
    <cellStyle name="60% - Accent6 2 2" xfId="99"/>
    <cellStyle name="Accent1 2" xfId="37"/>
    <cellStyle name="Accent1 2 2" xfId="100"/>
    <cellStyle name="Accent2 2" xfId="38"/>
    <cellStyle name="Accent2 2 2" xfId="101"/>
    <cellStyle name="Accent3 2" xfId="39"/>
    <cellStyle name="Accent3 2 2" xfId="102"/>
    <cellStyle name="Accent4 2" xfId="40"/>
    <cellStyle name="Accent4 2 2" xfId="103"/>
    <cellStyle name="Accent5 2" xfId="41"/>
    <cellStyle name="Accent5 2 2" xfId="104"/>
    <cellStyle name="Accent6 2" xfId="42"/>
    <cellStyle name="Accent6 2 2" xfId="105"/>
    <cellStyle name="Bad 2" xfId="43"/>
    <cellStyle name="Bad 2 2" xfId="106"/>
    <cellStyle name="Calculation 2" xfId="44"/>
    <cellStyle name="Calculation 2 2" xfId="107"/>
    <cellStyle name="Check Cell 2" xfId="45"/>
    <cellStyle name="Check Cell 2 2" xfId="108"/>
    <cellStyle name="Comma" xfId="7" builtinId="3"/>
    <cellStyle name="Comma 2" xfId="10"/>
    <cellStyle name="Comma 2 2" xfId="74"/>
    <cellStyle name="Comma 2 2 2" xfId="109"/>
    <cellStyle name="Comma 2 3" xfId="77"/>
    <cellStyle name="Comma 2 4" xfId="70"/>
    <cellStyle name="Comma 2 5" xfId="18"/>
    <cellStyle name="Comma 3" xfId="12"/>
    <cellStyle name="Comma 3 2" xfId="110"/>
    <cellStyle name="Comma 3 3" xfId="73"/>
    <cellStyle name="Comma 4" xfId="76"/>
    <cellStyle name="Comma 5" xfId="68"/>
    <cellStyle name="Comma 6" xfId="16"/>
    <cellStyle name="Explanatory Text 2" xfId="46"/>
    <cellStyle name="Explanatory Text 2 2" xfId="111"/>
    <cellStyle name="Good 2" xfId="47"/>
    <cellStyle name="Good 2 2" xfId="112"/>
    <cellStyle name="Heading 1 2" xfId="48"/>
    <cellStyle name="Heading 1 2 2" xfId="113"/>
    <cellStyle name="Heading 2 2" xfId="49"/>
    <cellStyle name="Heading 2 2 2" xfId="114"/>
    <cellStyle name="Heading 3 2" xfId="50"/>
    <cellStyle name="Heading 3 2 2" xfId="115"/>
    <cellStyle name="Heading 4 2" xfId="51"/>
    <cellStyle name="Heading 4 2 2" xfId="116"/>
    <cellStyle name="Input 2" xfId="52"/>
    <cellStyle name="Input 2 2" xfId="117"/>
    <cellStyle name="Linked Cell 2" xfId="53"/>
    <cellStyle name="Linked Cell 2 2" xfId="118"/>
    <cellStyle name="Neutral 2" xfId="54"/>
    <cellStyle name="Neutral 2 2" xfId="80"/>
    <cellStyle name="Neutral 3" xfId="119"/>
    <cellStyle name="Normal" xfId="0" builtinId="0"/>
    <cellStyle name="Normal 10" xfId="4"/>
    <cellStyle name="Normal 11" xfId="138"/>
    <cellStyle name="Normal 11 2" xfId="139"/>
    <cellStyle name="Normal 2" xfId="1"/>
    <cellStyle name="Normal 2 2" xfId="55"/>
    <cellStyle name="Normal 2 2 2" xfId="137"/>
    <cellStyle name="Normal 2 2 3" xfId="120"/>
    <cellStyle name="Normal 2 3" xfId="121"/>
    <cellStyle name="Normal 2 4" xfId="69"/>
    <cellStyle name="Normal 2 5" xfId="17"/>
    <cellStyle name="Normal 3" xfId="3"/>
    <cellStyle name="Normal 3 2" xfId="56"/>
    <cellStyle name="Normal 3 2 2" xfId="122"/>
    <cellStyle name="Normal 3 2 3" xfId="78"/>
    <cellStyle name="Normal 3 3" xfId="72"/>
    <cellStyle name="Normal 3_HavelvacN2axjusakN3" xfId="81"/>
    <cellStyle name="Normal 4" xfId="5"/>
    <cellStyle name="Normal 4 2" xfId="79"/>
    <cellStyle name="Normal 4 3" xfId="75"/>
    <cellStyle name="Normal 5" xfId="9"/>
    <cellStyle name="Normal 5 2" xfId="57"/>
    <cellStyle name="Normal 5 2 2" xfId="123"/>
    <cellStyle name="Normal 6" xfId="124"/>
    <cellStyle name="Normal 7" xfId="125"/>
    <cellStyle name="Normal 8" xfId="8"/>
    <cellStyle name="Normal 8 2" xfId="136"/>
    <cellStyle name="Normal 9" xfId="14"/>
    <cellStyle name="Normal 9 3_հավ1-3" xfId="58"/>
    <cellStyle name="Note 2" xfId="59"/>
    <cellStyle name="Note 2 2" xfId="126"/>
    <cellStyle name="Note 3" xfId="60"/>
    <cellStyle name="Output 2" xfId="61"/>
    <cellStyle name="Output 2 2" xfId="127"/>
    <cellStyle name="Percent 2" xfId="2"/>
    <cellStyle name="Percent 2 2" xfId="71"/>
    <cellStyle name="Percent 2 3" xfId="62"/>
    <cellStyle name="Percent 3" xfId="11"/>
    <cellStyle name="SN_241" xfId="6"/>
    <cellStyle name="SN_b" xfId="13"/>
    <cellStyle name="SN_it" xfId="140"/>
    <cellStyle name="Style 1" xfId="128"/>
    <cellStyle name="Style 1 2" xfId="129"/>
    <cellStyle name="Style 1_verchnakan_ax21-25_2018" xfId="130"/>
    <cellStyle name="Title 2" xfId="63"/>
    <cellStyle name="Title 2 2" xfId="131"/>
    <cellStyle name="Total 2" xfId="64"/>
    <cellStyle name="Total 2 2" xfId="132"/>
    <cellStyle name="Warning Text 2" xfId="65"/>
    <cellStyle name="Warning Text 2 2" xfId="133"/>
    <cellStyle name="Обычный 2" xfId="15"/>
    <cellStyle name="Обычный 2 2" xfId="135"/>
    <cellStyle name="Обычный 2 3" xfId="134"/>
    <cellStyle name="Стиль 1" xfId="66"/>
    <cellStyle name="Финансовый 2" xfId="6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3"/>
  <sheetViews>
    <sheetView zoomScaleNormal="100" workbookViewId="0"/>
  </sheetViews>
  <sheetFormatPr defaultRowHeight="17.25"/>
  <cols>
    <col min="1" max="1" width="7.5703125" style="24" bestFit="1" customWidth="1"/>
    <col min="2" max="2" width="10" style="24" customWidth="1"/>
    <col min="3" max="3" width="10.85546875" style="24" customWidth="1"/>
    <col min="4" max="4" width="72.7109375" style="23" customWidth="1"/>
    <col min="5" max="5" width="17.28515625" style="23" bestFit="1" customWidth="1"/>
    <col min="6" max="6" width="17.85546875" style="23" customWidth="1"/>
    <col min="7" max="16384" width="9.140625" style="23"/>
  </cols>
  <sheetData>
    <row r="1" spans="1:6" ht="14.25" customHeight="1">
      <c r="B1" s="135"/>
      <c r="C1" s="135"/>
      <c r="D1" s="135"/>
      <c r="E1" s="135"/>
      <c r="F1" s="121" t="s">
        <v>79</v>
      </c>
    </row>
    <row r="2" spans="1:6" ht="15" customHeight="1">
      <c r="B2" s="135"/>
      <c r="C2" s="135"/>
      <c r="D2" s="135"/>
      <c r="E2" s="135"/>
      <c r="F2" s="121" t="s">
        <v>74</v>
      </c>
    </row>
    <row r="3" spans="1:6" ht="17.25" customHeight="1">
      <c r="B3" s="135"/>
      <c r="C3" s="135"/>
      <c r="D3" s="135"/>
      <c r="E3" s="135"/>
      <c r="F3" s="121" t="s">
        <v>0</v>
      </c>
    </row>
    <row r="4" spans="1:6">
      <c r="B4" s="33"/>
      <c r="C4" s="33"/>
      <c r="D4" s="33"/>
      <c r="E4" s="33"/>
      <c r="F4" s="34"/>
    </row>
    <row r="5" spans="1:6" ht="72.75" customHeight="1">
      <c r="A5" s="33"/>
      <c r="B5" s="215" t="s">
        <v>222</v>
      </c>
      <c r="C5" s="215"/>
      <c r="D5" s="215"/>
      <c r="E5" s="215"/>
      <c r="F5" s="215"/>
    </row>
    <row r="6" spans="1:6">
      <c r="D6" s="24"/>
      <c r="E6" s="24"/>
      <c r="F6" s="24"/>
    </row>
    <row r="7" spans="1:6">
      <c r="E7" s="214" t="s">
        <v>23</v>
      </c>
      <c r="F7" s="214"/>
    </row>
    <row r="8" spans="1:6" ht="60.75" customHeight="1">
      <c r="A8" s="25"/>
      <c r="B8" s="216" t="s">
        <v>1</v>
      </c>
      <c r="C8" s="216"/>
      <c r="D8" s="216" t="s">
        <v>28</v>
      </c>
      <c r="E8" s="216" t="s">
        <v>62</v>
      </c>
      <c r="F8" s="216"/>
    </row>
    <row r="9" spans="1:6" ht="28.5" customHeight="1">
      <c r="A9" s="26"/>
      <c r="B9" s="75" t="s">
        <v>4</v>
      </c>
      <c r="C9" s="75" t="s">
        <v>24</v>
      </c>
      <c r="D9" s="216"/>
      <c r="E9" s="75" t="s">
        <v>2</v>
      </c>
      <c r="F9" s="75" t="s">
        <v>3</v>
      </c>
    </row>
    <row r="10" spans="1:6">
      <c r="A10" s="27"/>
      <c r="B10" s="28"/>
      <c r="C10" s="28"/>
      <c r="D10" s="136" t="s">
        <v>6</v>
      </c>
      <c r="E10" s="137">
        <f t="shared" ref="E10:F10" si="0">+E12</f>
        <v>0</v>
      </c>
      <c r="F10" s="137">
        <f t="shared" si="0"/>
        <v>0</v>
      </c>
    </row>
    <row r="11" spans="1:6">
      <c r="A11" s="27"/>
      <c r="B11" s="28"/>
      <c r="C11" s="28"/>
      <c r="D11" s="29" t="s">
        <v>5</v>
      </c>
      <c r="E11" s="30"/>
      <c r="F11" s="30"/>
    </row>
    <row r="12" spans="1:6" ht="34.5">
      <c r="A12" s="138"/>
      <c r="B12" s="31"/>
      <c r="C12" s="31"/>
      <c r="D12" s="139" t="s">
        <v>81</v>
      </c>
      <c r="E12" s="140">
        <f>+E13+E32+E51</f>
        <v>0</v>
      </c>
      <c r="F12" s="140">
        <f>+F13+F32+F51</f>
        <v>0</v>
      </c>
    </row>
    <row r="13" spans="1:6" s="127" customFormat="1" ht="16.5">
      <c r="B13" s="90" t="s">
        <v>153</v>
      </c>
      <c r="C13" s="90"/>
      <c r="D13" s="96" t="s">
        <v>82</v>
      </c>
      <c r="E13" s="117">
        <f>+E26+E20</f>
        <v>-645000.19999999995</v>
      </c>
      <c r="F13" s="117">
        <f>+F26+F20</f>
        <v>-1562552.2000000002</v>
      </c>
    </row>
    <row r="14" spans="1:6" s="127" customFormat="1" ht="16.5">
      <c r="B14" s="90"/>
      <c r="C14" s="90"/>
      <c r="D14" s="90" t="s">
        <v>154</v>
      </c>
      <c r="E14" s="90"/>
      <c r="F14" s="90"/>
    </row>
    <row r="15" spans="1:6" s="127" customFormat="1" ht="16.5">
      <c r="B15" s="90"/>
      <c r="C15" s="90"/>
      <c r="D15" s="96" t="s">
        <v>83</v>
      </c>
      <c r="E15" s="90"/>
      <c r="F15" s="90"/>
    </row>
    <row r="16" spans="1:6" s="127" customFormat="1" ht="33">
      <c r="B16" s="90"/>
      <c r="C16" s="90"/>
      <c r="D16" s="90" t="s">
        <v>155</v>
      </c>
      <c r="E16" s="90"/>
      <c r="F16" s="90"/>
    </row>
    <row r="17" spans="2:6" s="127" customFormat="1" ht="16.5">
      <c r="B17" s="90"/>
      <c r="C17" s="90"/>
      <c r="D17" s="96" t="s">
        <v>85</v>
      </c>
      <c r="E17" s="90"/>
      <c r="F17" s="90"/>
    </row>
    <row r="18" spans="2:6" s="127" customFormat="1" ht="33">
      <c r="B18" s="90"/>
      <c r="C18" s="90"/>
      <c r="D18" s="90" t="s">
        <v>156</v>
      </c>
      <c r="E18" s="90"/>
      <c r="F18" s="90"/>
    </row>
    <row r="19" spans="2:6" s="127" customFormat="1" ht="16.5">
      <c r="B19" s="211" t="s">
        <v>87</v>
      </c>
      <c r="C19" s="212"/>
      <c r="D19" s="212"/>
      <c r="E19" s="212"/>
      <c r="F19" s="213"/>
    </row>
    <row r="20" spans="2:6" s="127" customFormat="1" ht="16.5">
      <c r="B20" s="90"/>
      <c r="C20" s="90" t="s">
        <v>198</v>
      </c>
      <c r="D20" s="96" t="s">
        <v>88</v>
      </c>
      <c r="E20" s="117">
        <f>+'2'!F22</f>
        <v>-645000.19999999995</v>
      </c>
      <c r="F20" s="117">
        <f>'2'!I17</f>
        <v>-1290000.3</v>
      </c>
    </row>
    <row r="21" spans="2:6" s="127" customFormat="1" ht="70.5" customHeight="1">
      <c r="B21" s="90"/>
      <c r="C21" s="90"/>
      <c r="D21" s="90" t="s">
        <v>199</v>
      </c>
      <c r="E21" s="90"/>
      <c r="F21" s="90"/>
    </row>
    <row r="22" spans="2:6" s="127" customFormat="1" ht="16.5">
      <c r="B22" s="90"/>
      <c r="C22" s="90"/>
      <c r="D22" s="96" t="s">
        <v>89</v>
      </c>
      <c r="E22" s="90"/>
      <c r="F22" s="90"/>
    </row>
    <row r="23" spans="2:6" s="127" customFormat="1" ht="54.75" customHeight="1">
      <c r="B23" s="90"/>
      <c r="C23" s="90"/>
      <c r="D23" s="90" t="s">
        <v>200</v>
      </c>
      <c r="E23" s="90"/>
      <c r="F23" s="90"/>
    </row>
    <row r="24" spans="2:6" s="127" customFormat="1" ht="16.5">
      <c r="B24" s="90"/>
      <c r="C24" s="90"/>
      <c r="D24" s="96" t="s">
        <v>90</v>
      </c>
      <c r="E24" s="90"/>
      <c r="F24" s="90"/>
    </row>
    <row r="25" spans="2:6" s="127" customFormat="1" ht="38.25" customHeight="1">
      <c r="B25" s="90"/>
      <c r="C25" s="90"/>
      <c r="D25" s="90" t="s">
        <v>160</v>
      </c>
      <c r="E25" s="90"/>
      <c r="F25" s="90"/>
    </row>
    <row r="26" spans="2:6" s="127" customFormat="1" ht="16.5">
      <c r="B26" s="90"/>
      <c r="C26" s="90" t="s">
        <v>157</v>
      </c>
      <c r="D26" s="96" t="s">
        <v>88</v>
      </c>
      <c r="E26" s="117">
        <f>+'4'!G29</f>
        <v>0</v>
      </c>
      <c r="F26" s="117">
        <f>+'4'!H29</f>
        <v>-272551.90000000002</v>
      </c>
    </row>
    <row r="27" spans="2:6" s="127" customFormat="1" ht="70.5" customHeight="1">
      <c r="B27" s="90"/>
      <c r="C27" s="90"/>
      <c r="D27" s="90" t="s">
        <v>158</v>
      </c>
      <c r="E27" s="90"/>
      <c r="F27" s="90"/>
    </row>
    <row r="28" spans="2:6" s="127" customFormat="1" ht="16.5">
      <c r="B28" s="90"/>
      <c r="C28" s="90"/>
      <c r="D28" s="96" t="s">
        <v>89</v>
      </c>
      <c r="E28" s="90"/>
      <c r="F28" s="90"/>
    </row>
    <row r="29" spans="2:6" s="127" customFormat="1" ht="54.75" customHeight="1">
      <c r="B29" s="90"/>
      <c r="C29" s="90"/>
      <c r="D29" s="90" t="s">
        <v>159</v>
      </c>
      <c r="E29" s="90"/>
      <c r="F29" s="90"/>
    </row>
    <row r="30" spans="2:6" s="127" customFormat="1" ht="16.5">
      <c r="B30" s="90"/>
      <c r="C30" s="90"/>
      <c r="D30" s="96" t="s">
        <v>90</v>
      </c>
      <c r="E30" s="90"/>
      <c r="F30" s="90"/>
    </row>
    <row r="31" spans="2:6" s="127" customFormat="1" ht="38.25" customHeight="1">
      <c r="B31" s="90"/>
      <c r="C31" s="90"/>
      <c r="D31" s="90" t="s">
        <v>160</v>
      </c>
      <c r="E31" s="90"/>
      <c r="F31" s="90"/>
    </row>
    <row r="32" spans="2:6" s="127" customFormat="1" ht="16.5">
      <c r="B32" s="90" t="s">
        <v>54</v>
      </c>
      <c r="C32" s="90"/>
      <c r="D32" s="96" t="s">
        <v>82</v>
      </c>
      <c r="E32" s="117">
        <f>+E39+E45</f>
        <v>645000.19999999995</v>
      </c>
      <c r="F32" s="117">
        <f>+F39+F45</f>
        <v>1888914.1</v>
      </c>
    </row>
    <row r="33" spans="1:6" s="127" customFormat="1" ht="16.5">
      <c r="B33" s="90"/>
      <c r="C33" s="90"/>
      <c r="D33" s="90" t="s">
        <v>55</v>
      </c>
      <c r="E33" s="90"/>
      <c r="F33" s="90"/>
    </row>
    <row r="34" spans="1:6" s="127" customFormat="1" ht="16.5">
      <c r="B34" s="90"/>
      <c r="C34" s="90"/>
      <c r="D34" s="96" t="s">
        <v>83</v>
      </c>
      <c r="E34" s="90"/>
      <c r="F34" s="90"/>
    </row>
    <row r="35" spans="1:6" s="127" customFormat="1" ht="30.75" customHeight="1">
      <c r="B35" s="90"/>
      <c r="C35" s="90"/>
      <c r="D35" s="90" t="s">
        <v>84</v>
      </c>
      <c r="E35" s="90"/>
      <c r="F35" s="90"/>
    </row>
    <row r="36" spans="1:6" s="127" customFormat="1" ht="16.5">
      <c r="B36" s="90"/>
      <c r="C36" s="90"/>
      <c r="D36" s="96" t="s">
        <v>85</v>
      </c>
      <c r="E36" s="90"/>
      <c r="F36" s="90"/>
    </row>
    <row r="37" spans="1:6" s="127" customFormat="1" ht="49.5">
      <c r="B37" s="90"/>
      <c r="C37" s="90"/>
      <c r="D37" s="90" t="s">
        <v>86</v>
      </c>
      <c r="E37" s="90"/>
      <c r="F37" s="90"/>
    </row>
    <row r="38" spans="1:6" s="127" customFormat="1" ht="16.5">
      <c r="B38" s="211" t="s">
        <v>87</v>
      </c>
      <c r="C38" s="212"/>
      <c r="D38" s="212"/>
      <c r="E38" s="212"/>
      <c r="F38" s="213"/>
    </row>
    <row r="39" spans="1:6" s="127" customFormat="1" ht="16.5">
      <c r="B39" s="90"/>
      <c r="C39" s="90" t="s">
        <v>56</v>
      </c>
      <c r="D39" s="96" t="s">
        <v>88</v>
      </c>
      <c r="E39" s="117">
        <f>+'4'!G57</f>
        <v>923536.29999999993</v>
      </c>
      <c r="F39" s="117">
        <f>+'4'!H57</f>
        <v>2167450.2000000002</v>
      </c>
    </row>
    <row r="40" spans="1:6">
      <c r="A40" s="27"/>
      <c r="B40" s="32"/>
      <c r="C40" s="90"/>
      <c r="D40" s="90" t="s">
        <v>57</v>
      </c>
      <c r="E40" s="90"/>
      <c r="F40" s="90"/>
    </row>
    <row r="41" spans="1:6">
      <c r="A41" s="27"/>
      <c r="B41" s="32"/>
      <c r="C41" s="90"/>
      <c r="D41" s="96" t="s">
        <v>89</v>
      </c>
      <c r="E41" s="90"/>
      <c r="F41" s="90"/>
    </row>
    <row r="42" spans="1:6" ht="51" customHeight="1">
      <c r="A42" s="27"/>
      <c r="B42" s="32"/>
      <c r="C42" s="90"/>
      <c r="D42" s="90" t="s">
        <v>112</v>
      </c>
      <c r="E42" s="90"/>
      <c r="F42" s="90"/>
    </row>
    <row r="43" spans="1:6" s="142" customFormat="1">
      <c r="A43" s="141"/>
      <c r="B43" s="32"/>
      <c r="C43" s="90"/>
      <c r="D43" s="96" t="s">
        <v>90</v>
      </c>
      <c r="E43" s="90"/>
      <c r="F43" s="90"/>
    </row>
    <row r="44" spans="1:6" s="14" customFormat="1" ht="33">
      <c r="A44" s="143"/>
      <c r="B44" s="32"/>
      <c r="C44" s="90"/>
      <c r="D44" s="90" t="s">
        <v>91</v>
      </c>
      <c r="E44" s="90"/>
      <c r="F44" s="90"/>
    </row>
    <row r="45" spans="1:6" s="127" customFormat="1" ht="16.5">
      <c r="B45" s="90"/>
      <c r="C45" s="90" t="s">
        <v>161</v>
      </c>
      <c r="D45" s="96" t="s">
        <v>88</v>
      </c>
      <c r="E45" s="117">
        <f>+'4'!G59</f>
        <v>-278536.09999999998</v>
      </c>
      <c r="F45" s="117">
        <f>+'4'!H59</f>
        <v>-278536.09999999998</v>
      </c>
    </row>
    <row r="46" spans="1:6" s="127" customFormat="1" ht="49.5">
      <c r="B46" s="90"/>
      <c r="C46" s="90"/>
      <c r="D46" s="90" t="s">
        <v>162</v>
      </c>
      <c r="E46" s="90"/>
      <c r="F46" s="90"/>
    </row>
    <row r="47" spans="1:6" s="127" customFormat="1" ht="16.5">
      <c r="B47" s="90"/>
      <c r="C47" s="90"/>
      <c r="D47" s="96" t="s">
        <v>89</v>
      </c>
      <c r="E47" s="90"/>
      <c r="F47" s="90"/>
    </row>
    <row r="48" spans="1:6" s="127" customFormat="1" ht="16.5">
      <c r="B48" s="90"/>
      <c r="C48" s="90"/>
      <c r="D48" s="90" t="s">
        <v>163</v>
      </c>
      <c r="E48" s="90"/>
      <c r="F48" s="90"/>
    </row>
    <row r="49" spans="2:6" s="127" customFormat="1" ht="16.5">
      <c r="B49" s="90"/>
      <c r="C49" s="90"/>
      <c r="D49" s="96" t="s">
        <v>90</v>
      </c>
      <c r="E49" s="90"/>
      <c r="F49" s="90"/>
    </row>
    <row r="50" spans="2:6" s="127" customFormat="1" ht="42" customHeight="1">
      <c r="B50" s="90"/>
      <c r="C50" s="90"/>
      <c r="D50" s="90" t="s">
        <v>91</v>
      </c>
      <c r="E50" s="90"/>
      <c r="F50" s="90"/>
    </row>
    <row r="51" spans="2:6" s="127" customFormat="1" ht="16.5">
      <c r="B51" s="90" t="s">
        <v>164</v>
      </c>
      <c r="C51" s="90"/>
      <c r="D51" s="96" t="s">
        <v>82</v>
      </c>
      <c r="E51" s="117">
        <f t="shared" ref="E51:F51" si="1">+E58</f>
        <v>0</v>
      </c>
      <c r="F51" s="117">
        <f t="shared" si="1"/>
        <v>-326361.90000000002</v>
      </c>
    </row>
    <row r="52" spans="2:6" s="127" customFormat="1" ht="16.5">
      <c r="B52" s="90"/>
      <c r="C52" s="90"/>
      <c r="D52" s="90" t="s">
        <v>165</v>
      </c>
      <c r="E52" s="90"/>
      <c r="F52" s="90"/>
    </row>
    <row r="53" spans="2:6" s="127" customFormat="1" ht="16.5">
      <c r="B53" s="90"/>
      <c r="C53" s="90"/>
      <c r="D53" s="96" t="s">
        <v>83</v>
      </c>
      <c r="E53" s="90"/>
      <c r="F53" s="90"/>
    </row>
    <row r="54" spans="2:6" s="127" customFormat="1" ht="33">
      <c r="B54" s="90"/>
      <c r="C54" s="90"/>
      <c r="D54" s="90" t="s">
        <v>166</v>
      </c>
      <c r="E54" s="90"/>
      <c r="F54" s="90"/>
    </row>
    <row r="55" spans="2:6" s="127" customFormat="1" ht="16.5">
      <c r="B55" s="90"/>
      <c r="C55" s="90"/>
      <c r="D55" s="96" t="s">
        <v>85</v>
      </c>
      <c r="E55" s="90"/>
      <c r="F55" s="90"/>
    </row>
    <row r="56" spans="2:6" s="127" customFormat="1" ht="33">
      <c r="B56" s="90"/>
      <c r="C56" s="90"/>
      <c r="D56" s="90" t="s">
        <v>167</v>
      </c>
      <c r="E56" s="90"/>
      <c r="F56" s="90"/>
    </row>
    <row r="57" spans="2:6" s="127" customFormat="1" ht="16.5">
      <c r="B57" s="211" t="s">
        <v>87</v>
      </c>
      <c r="C57" s="212"/>
      <c r="D57" s="212"/>
      <c r="E57" s="212"/>
      <c r="F57" s="213"/>
    </row>
    <row r="58" spans="2:6" s="127" customFormat="1" ht="16.5">
      <c r="B58" s="90"/>
      <c r="C58" s="90" t="s">
        <v>168</v>
      </c>
      <c r="D58" s="96" t="s">
        <v>88</v>
      </c>
      <c r="E58" s="117">
        <f>+'4'!G84</f>
        <v>0</v>
      </c>
      <c r="F58" s="117">
        <f>+'4'!H84</f>
        <v>-326361.90000000002</v>
      </c>
    </row>
    <row r="59" spans="2:6" s="127" customFormat="1" ht="66">
      <c r="B59" s="90"/>
      <c r="C59" s="90"/>
      <c r="D59" s="90" t="s">
        <v>169</v>
      </c>
      <c r="E59" s="90"/>
      <c r="F59" s="90"/>
    </row>
    <row r="60" spans="2:6" s="127" customFormat="1" ht="16.5">
      <c r="B60" s="90"/>
      <c r="C60" s="90"/>
      <c r="D60" s="96" t="s">
        <v>89</v>
      </c>
      <c r="E60" s="90"/>
      <c r="F60" s="90"/>
    </row>
    <row r="61" spans="2:6" s="127" customFormat="1" ht="82.5">
      <c r="B61" s="90"/>
      <c r="C61" s="90"/>
      <c r="D61" s="90" t="s">
        <v>170</v>
      </c>
      <c r="E61" s="90"/>
      <c r="F61" s="90"/>
    </row>
    <row r="62" spans="2:6" s="127" customFormat="1" ht="16.5">
      <c r="B62" s="90"/>
      <c r="C62" s="90"/>
      <c r="D62" s="96" t="s">
        <v>90</v>
      </c>
      <c r="E62" s="90"/>
      <c r="F62" s="90"/>
    </row>
    <row r="63" spans="2:6" s="127" customFormat="1" ht="16.5">
      <c r="B63" s="90"/>
      <c r="C63" s="90"/>
      <c r="D63" s="90" t="s">
        <v>171</v>
      </c>
      <c r="E63" s="90"/>
      <c r="F63" s="90"/>
    </row>
  </sheetData>
  <mergeCells count="8">
    <mergeCell ref="B19:F19"/>
    <mergeCell ref="B38:F38"/>
    <mergeCell ref="B57:F57"/>
    <mergeCell ref="E7:F7"/>
    <mergeCell ref="B5:F5"/>
    <mergeCell ref="B8:C8"/>
    <mergeCell ref="D8:D9"/>
    <mergeCell ref="E8:F8"/>
  </mergeCells>
  <pageMargins left="0.19685039370078741" right="0.19685039370078741" top="0.31496062992125984" bottom="0.35433070866141736" header="0.15748031496062992" footer="0.15748031496062992"/>
  <pageSetup paperSize="9" scale="68" orientation="landscape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zoomScaleNormal="100" zoomScaleSheetLayoutView="70" zoomScalePageLayoutView="55" workbookViewId="0">
      <selection activeCell="I6" sqref="I6"/>
    </sheetView>
  </sheetViews>
  <sheetFormatPr defaultColWidth="8" defaultRowHeight="17.25"/>
  <cols>
    <col min="1" max="1" width="9.28515625" style="83" customWidth="1"/>
    <col min="2" max="2" width="8.42578125" style="161" customWidth="1"/>
    <col min="3" max="3" width="61.7109375" style="81" customWidth="1"/>
    <col min="4" max="4" width="13.140625" style="82" customWidth="1"/>
    <col min="5" max="6" width="16.7109375" style="82" customWidth="1"/>
    <col min="7" max="7" width="13.140625" style="82" bestFit="1" customWidth="1"/>
    <col min="8" max="9" width="14.7109375" style="82" customWidth="1"/>
    <col min="10" max="10" width="23.42578125" style="83" customWidth="1"/>
    <col min="11" max="11" width="22.5703125" style="83" customWidth="1"/>
    <col min="12" max="12" width="23.85546875" style="83" customWidth="1"/>
    <col min="13" max="13" width="25.42578125" style="83" customWidth="1"/>
    <col min="14" max="16384" width="8" style="83"/>
  </cols>
  <sheetData>
    <row r="1" spans="1:10" s="23" customFormat="1" ht="14.25" customHeight="1">
      <c r="A1" s="24"/>
      <c r="B1" s="135"/>
      <c r="C1" s="135"/>
      <c r="I1" s="121" t="s">
        <v>78</v>
      </c>
    </row>
    <row r="2" spans="1:10" s="23" customFormat="1" ht="15" customHeight="1">
      <c r="A2" s="24"/>
      <c r="B2" s="135"/>
      <c r="C2" s="135"/>
      <c r="I2" s="121" t="s">
        <v>74</v>
      </c>
    </row>
    <row r="3" spans="1:10" s="23" customFormat="1" ht="17.25" customHeight="1">
      <c r="A3" s="24"/>
      <c r="B3" s="135"/>
      <c r="C3" s="135"/>
      <c r="I3" s="121" t="s">
        <v>0</v>
      </c>
    </row>
    <row r="4" spans="1:10" s="23" customFormat="1">
      <c r="A4" s="24"/>
      <c r="B4" s="33"/>
      <c r="C4" s="33"/>
    </row>
    <row r="5" spans="1:10" s="23" customFormat="1" ht="70.5" customHeight="1">
      <c r="A5" s="33"/>
      <c r="B5" s="33"/>
      <c r="C5" s="215" t="s">
        <v>219</v>
      </c>
      <c r="D5" s="215"/>
      <c r="E5" s="215"/>
      <c r="F5" s="215"/>
      <c r="G5" s="215"/>
      <c r="H5" s="215"/>
    </row>
    <row r="6" spans="1:10" s="23" customFormat="1">
      <c r="A6" s="24"/>
      <c r="B6" s="24"/>
      <c r="C6" s="24"/>
    </row>
    <row r="7" spans="1:10" s="23" customFormat="1" ht="17.25" customHeight="1">
      <c r="A7" s="24"/>
      <c r="B7" s="24"/>
      <c r="C7" s="24"/>
      <c r="I7" s="144" t="s">
        <v>23</v>
      </c>
    </row>
    <row r="8" spans="1:10" ht="34.5" customHeight="1">
      <c r="A8" s="218" t="s">
        <v>123</v>
      </c>
      <c r="B8" s="218"/>
      <c r="C8" s="219" t="s">
        <v>124</v>
      </c>
      <c r="D8" s="220" t="s">
        <v>125</v>
      </c>
      <c r="E8" s="220"/>
      <c r="F8" s="220"/>
      <c r="G8" s="220" t="s">
        <v>126</v>
      </c>
      <c r="H8" s="220"/>
      <c r="I8" s="220"/>
    </row>
    <row r="9" spans="1:10">
      <c r="A9" s="218" t="s">
        <v>33</v>
      </c>
      <c r="B9" s="218" t="s">
        <v>143</v>
      </c>
      <c r="C9" s="219"/>
      <c r="D9" s="217" t="s">
        <v>128</v>
      </c>
      <c r="E9" s="145" t="s">
        <v>129</v>
      </c>
      <c r="F9" s="145"/>
      <c r="G9" s="217" t="s">
        <v>128</v>
      </c>
      <c r="H9" s="145" t="s">
        <v>129</v>
      </c>
      <c r="I9" s="145"/>
    </row>
    <row r="10" spans="1:10" ht="36.75" customHeight="1">
      <c r="A10" s="218"/>
      <c r="B10" s="218"/>
      <c r="C10" s="219"/>
      <c r="D10" s="217"/>
      <c r="E10" s="145" t="s">
        <v>144</v>
      </c>
      <c r="F10" s="145" t="s">
        <v>145</v>
      </c>
      <c r="G10" s="217"/>
      <c r="H10" s="145" t="s">
        <v>144</v>
      </c>
      <c r="I10" s="145" t="s">
        <v>145</v>
      </c>
    </row>
    <row r="11" spans="1:10" ht="44.25" customHeight="1">
      <c r="A11" s="146"/>
      <c r="B11" s="147"/>
      <c r="C11" s="162" t="s">
        <v>132</v>
      </c>
      <c r="D11" s="163">
        <f>E11+F11</f>
        <v>-923536.29999999993</v>
      </c>
      <c r="E11" s="165">
        <f>E12+E13</f>
        <v>0</v>
      </c>
      <c r="F11" s="165">
        <f>F12+F13</f>
        <v>-923536.29999999993</v>
      </c>
      <c r="G11" s="165">
        <f>H11+I11</f>
        <v>-1841088.3000000003</v>
      </c>
      <c r="H11" s="165">
        <f>H12+H13</f>
        <v>0</v>
      </c>
      <c r="I11" s="165">
        <f>I12+I13</f>
        <v>-1841088.3000000003</v>
      </c>
      <c r="J11" s="165"/>
    </row>
    <row r="12" spans="1:10" ht="20.25">
      <c r="A12" s="146"/>
      <c r="B12" s="147"/>
      <c r="C12" s="164" t="s">
        <v>133</v>
      </c>
      <c r="D12" s="165">
        <v>0</v>
      </c>
      <c r="E12" s="165">
        <v>0</v>
      </c>
      <c r="F12" s="165">
        <v>0</v>
      </c>
      <c r="G12" s="165">
        <v>0</v>
      </c>
      <c r="H12" s="165">
        <v>0</v>
      </c>
      <c r="I12" s="165">
        <v>0</v>
      </c>
    </row>
    <row r="13" spans="1:10" ht="20.25">
      <c r="A13" s="146"/>
      <c r="B13" s="147"/>
      <c r="C13" s="164" t="s">
        <v>134</v>
      </c>
      <c r="D13" s="163">
        <f t="shared" ref="D13:I13" si="0">+D14</f>
        <v>-923536.29999999993</v>
      </c>
      <c r="E13" s="165">
        <f t="shared" si="0"/>
        <v>0</v>
      </c>
      <c r="F13" s="163">
        <f t="shared" si="0"/>
        <v>-923536.29999999993</v>
      </c>
      <c r="G13" s="163">
        <f t="shared" si="0"/>
        <v>-1841088.3000000003</v>
      </c>
      <c r="H13" s="165">
        <f t="shared" si="0"/>
        <v>0</v>
      </c>
      <c r="I13" s="163">
        <f t="shared" si="0"/>
        <v>-1841088.3000000003</v>
      </c>
    </row>
    <row r="14" spans="1:10" ht="48" customHeight="1">
      <c r="A14" s="148"/>
      <c r="B14" s="149"/>
      <c r="C14" s="150" t="s">
        <v>135</v>
      </c>
      <c r="D14" s="165">
        <f>D15+D30</f>
        <v>-923536.29999999993</v>
      </c>
      <c r="E14" s="165">
        <f t="shared" ref="E14:I14" si="1">E15+E30</f>
        <v>0</v>
      </c>
      <c r="F14" s="165">
        <f t="shared" si="1"/>
        <v>-923536.29999999993</v>
      </c>
      <c r="G14" s="165">
        <f t="shared" si="1"/>
        <v>-1841088.3000000003</v>
      </c>
      <c r="H14" s="165">
        <f t="shared" si="1"/>
        <v>0</v>
      </c>
      <c r="I14" s="165">
        <f t="shared" si="1"/>
        <v>-1841088.3000000003</v>
      </c>
    </row>
    <row r="15" spans="1:10" s="87" customFormat="1" ht="28.5" customHeight="1">
      <c r="A15" s="151">
        <v>1004</v>
      </c>
      <c r="B15" s="152"/>
      <c r="C15" s="88" t="s">
        <v>150</v>
      </c>
      <c r="D15" s="165">
        <f>+D17+D23</f>
        <v>-645000.19999999995</v>
      </c>
      <c r="E15" s="165">
        <f t="shared" ref="E15:I15" si="2">+E17+E23</f>
        <v>0</v>
      </c>
      <c r="F15" s="165">
        <f t="shared" si="2"/>
        <v>-645000.19999999995</v>
      </c>
      <c r="G15" s="165">
        <f t="shared" si="2"/>
        <v>-1562552.2000000002</v>
      </c>
      <c r="H15" s="165">
        <f t="shared" si="2"/>
        <v>0</v>
      </c>
      <c r="I15" s="165">
        <f t="shared" si="2"/>
        <v>-1562552.2000000002</v>
      </c>
    </row>
    <row r="16" spans="1:10" s="87" customFormat="1" ht="28.5" customHeight="1">
      <c r="A16" s="153"/>
      <c r="B16" s="152"/>
      <c r="C16" s="88" t="s">
        <v>41</v>
      </c>
      <c r="D16" s="165"/>
      <c r="E16" s="165"/>
      <c r="F16" s="165"/>
      <c r="G16" s="165"/>
      <c r="H16" s="165"/>
      <c r="I16" s="165"/>
    </row>
    <row r="17" spans="1:9" s="87" customFormat="1" ht="65.25" customHeight="1">
      <c r="A17" s="153"/>
      <c r="B17" s="154">
        <v>31004</v>
      </c>
      <c r="C17" s="155" t="s">
        <v>197</v>
      </c>
      <c r="D17" s="165">
        <f>E17+F17</f>
        <v>-645000.19999999995</v>
      </c>
      <c r="E17" s="165">
        <f>E21</f>
        <v>0</v>
      </c>
      <c r="F17" s="165">
        <f>F21</f>
        <v>-645000.19999999995</v>
      </c>
      <c r="G17" s="165">
        <f>H17+I17</f>
        <v>-1290000.3</v>
      </c>
      <c r="H17" s="165">
        <f>H21</f>
        <v>0</v>
      </c>
      <c r="I17" s="165">
        <f>I21</f>
        <v>-1290000.3</v>
      </c>
    </row>
    <row r="18" spans="1:9" s="87" customFormat="1" ht="28.5" customHeight="1">
      <c r="A18" s="153"/>
      <c r="B18" s="152"/>
      <c r="C18" s="88" t="s">
        <v>26</v>
      </c>
      <c r="D18" s="165"/>
      <c r="E18" s="165"/>
      <c r="F18" s="165"/>
      <c r="G18" s="165"/>
      <c r="H18" s="165"/>
      <c r="I18" s="165"/>
    </row>
    <row r="19" spans="1:9" s="87" customFormat="1" ht="28.5" customHeight="1">
      <c r="A19" s="153"/>
      <c r="B19" s="152"/>
      <c r="C19" s="156" t="s">
        <v>138</v>
      </c>
      <c r="D19" s="165">
        <f>E19+F19</f>
        <v>-645000.19999999995</v>
      </c>
      <c r="E19" s="165">
        <f>E17</f>
        <v>0</v>
      </c>
      <c r="F19" s="165">
        <f>F17</f>
        <v>-645000.19999999995</v>
      </c>
      <c r="G19" s="165">
        <f>H19+I19</f>
        <v>-1290000.3</v>
      </c>
      <c r="H19" s="165">
        <f>H17</f>
        <v>0</v>
      </c>
      <c r="I19" s="165">
        <f>I17</f>
        <v>-1290000.3</v>
      </c>
    </row>
    <row r="20" spans="1:9" s="87" customFormat="1" ht="28.5" customHeight="1">
      <c r="A20" s="153"/>
      <c r="B20" s="152"/>
      <c r="C20" s="88" t="s">
        <v>139</v>
      </c>
      <c r="D20" s="165"/>
      <c r="E20" s="165"/>
      <c r="F20" s="165"/>
      <c r="G20" s="165"/>
      <c r="H20" s="165"/>
      <c r="I20" s="165"/>
    </row>
    <row r="21" spans="1:9" s="87" customFormat="1" ht="28.5" customHeight="1">
      <c r="A21" s="153"/>
      <c r="B21" s="152"/>
      <c r="C21" s="88" t="s">
        <v>140</v>
      </c>
      <c r="D21" s="165">
        <f>E21+F21</f>
        <v>-645000.19999999995</v>
      </c>
      <c r="E21" s="165">
        <f>E22</f>
        <v>0</v>
      </c>
      <c r="F21" s="165">
        <f>F22</f>
        <v>-645000.19999999995</v>
      </c>
      <c r="G21" s="165">
        <f>H21+I21</f>
        <v>-1290000.3</v>
      </c>
      <c r="H21" s="165">
        <f>H22</f>
        <v>0</v>
      </c>
      <c r="I21" s="165">
        <f>I22</f>
        <v>-1290000.3</v>
      </c>
    </row>
    <row r="22" spans="1:9" s="87" customFormat="1" ht="28.5" customHeight="1">
      <c r="A22" s="153"/>
      <c r="B22" s="152"/>
      <c r="C22" s="89" t="s">
        <v>141</v>
      </c>
      <c r="D22" s="165">
        <f>E22+F22</f>
        <v>-645000.19999999995</v>
      </c>
      <c r="E22" s="165"/>
      <c r="F22" s="165">
        <v>-645000.19999999995</v>
      </c>
      <c r="G22" s="165">
        <f>H22+I22</f>
        <v>-1290000.3</v>
      </c>
      <c r="H22" s="165"/>
      <c r="I22" s="165">
        <v>-1290000.3</v>
      </c>
    </row>
    <row r="23" spans="1:9" s="87" customFormat="1" ht="75" customHeight="1">
      <c r="A23" s="153"/>
      <c r="B23" s="157" t="s">
        <v>151</v>
      </c>
      <c r="C23" s="155" t="s">
        <v>152</v>
      </c>
      <c r="D23" s="165">
        <f>E23+F23</f>
        <v>0</v>
      </c>
      <c r="E23" s="165">
        <f>E27</f>
        <v>0</v>
      </c>
      <c r="F23" s="165">
        <f>F27</f>
        <v>0</v>
      </c>
      <c r="G23" s="165">
        <f>H23+I23</f>
        <v>-272551.90000000002</v>
      </c>
      <c r="H23" s="165">
        <f>H27</f>
        <v>0</v>
      </c>
      <c r="I23" s="165">
        <f>I27</f>
        <v>-272551.90000000002</v>
      </c>
    </row>
    <row r="24" spans="1:9" s="87" customFormat="1" ht="28.5" customHeight="1">
      <c r="A24" s="153"/>
      <c r="B24" s="152"/>
      <c r="C24" s="88" t="s">
        <v>26</v>
      </c>
      <c r="D24" s="165"/>
      <c r="E24" s="165"/>
      <c r="F24" s="165"/>
      <c r="G24" s="165"/>
      <c r="H24" s="165"/>
      <c r="I24" s="165"/>
    </row>
    <row r="25" spans="1:9" s="87" customFormat="1" ht="28.5" customHeight="1">
      <c r="A25" s="153"/>
      <c r="B25" s="152"/>
      <c r="C25" s="156" t="s">
        <v>138</v>
      </c>
      <c r="D25" s="165">
        <f>E25+F25</f>
        <v>0</v>
      </c>
      <c r="E25" s="165">
        <f>E23</f>
        <v>0</v>
      </c>
      <c r="F25" s="165">
        <f>F23</f>
        <v>0</v>
      </c>
      <c r="G25" s="165">
        <f>H25+I25</f>
        <v>-272551.90000000002</v>
      </c>
      <c r="H25" s="165">
        <f>H23</f>
        <v>0</v>
      </c>
      <c r="I25" s="165">
        <f>I23</f>
        <v>-272551.90000000002</v>
      </c>
    </row>
    <row r="26" spans="1:9" s="87" customFormat="1" ht="28.5" customHeight="1">
      <c r="A26" s="153"/>
      <c r="B26" s="152"/>
      <c r="C26" s="88" t="s">
        <v>139</v>
      </c>
      <c r="D26" s="165"/>
      <c r="E26" s="165"/>
      <c r="F26" s="165"/>
      <c r="G26" s="165"/>
      <c r="H26" s="165"/>
      <c r="I26" s="165"/>
    </row>
    <row r="27" spans="1:9" s="87" customFormat="1" ht="28.5" customHeight="1">
      <c r="A27" s="153"/>
      <c r="B27" s="152"/>
      <c r="C27" s="88" t="s">
        <v>140</v>
      </c>
      <c r="D27" s="165">
        <f>E27+F27</f>
        <v>0</v>
      </c>
      <c r="E27" s="165">
        <f t="shared" ref="E27:F27" si="3">E28</f>
        <v>0</v>
      </c>
      <c r="F27" s="165">
        <f t="shared" si="3"/>
        <v>0</v>
      </c>
      <c r="G27" s="165">
        <f>H27+I27</f>
        <v>-272551.90000000002</v>
      </c>
      <c r="H27" s="165">
        <f>H28</f>
        <v>0</v>
      </c>
      <c r="I27" s="165">
        <f>I28</f>
        <v>-272551.90000000002</v>
      </c>
    </row>
    <row r="28" spans="1:9" s="87" customFormat="1" ht="28.5" customHeight="1">
      <c r="A28" s="153"/>
      <c r="B28" s="152"/>
      <c r="C28" s="89" t="s">
        <v>141</v>
      </c>
      <c r="D28" s="165">
        <f>E28+F28</f>
        <v>0</v>
      </c>
      <c r="E28" s="165">
        <v>0</v>
      </c>
      <c r="F28" s="165">
        <v>0</v>
      </c>
      <c r="G28" s="165">
        <f>H28+I28</f>
        <v>-272551.90000000002</v>
      </c>
      <c r="H28" s="165"/>
      <c r="I28" s="165">
        <v>-272551.90000000002</v>
      </c>
    </row>
    <row r="29" spans="1:9" ht="28.5" hidden="1" customHeight="1">
      <c r="A29" s="148"/>
      <c r="B29" s="149"/>
      <c r="C29" s="86"/>
      <c r="D29" s="165"/>
      <c r="E29" s="165"/>
      <c r="F29" s="165"/>
      <c r="G29" s="165"/>
      <c r="H29" s="165"/>
      <c r="I29" s="165"/>
    </row>
    <row r="30" spans="1:9" ht="28.5" customHeight="1">
      <c r="A30" s="158">
        <v>1049</v>
      </c>
      <c r="B30" s="149"/>
      <c r="C30" s="85" t="s">
        <v>146</v>
      </c>
      <c r="D30" s="163">
        <f t="shared" ref="D30:H30" si="4">+D32+D38</f>
        <v>-278536.09999999998</v>
      </c>
      <c r="E30" s="165">
        <f t="shared" si="4"/>
        <v>0</v>
      </c>
      <c r="F30" s="163">
        <f t="shared" si="4"/>
        <v>-278536.09999999998</v>
      </c>
      <c r="G30" s="163">
        <f t="shared" si="4"/>
        <v>-278536.09999999998</v>
      </c>
      <c r="H30" s="165">
        <f t="shared" si="4"/>
        <v>0</v>
      </c>
      <c r="I30" s="163">
        <f>+I32+I38</f>
        <v>-278536.09999999998</v>
      </c>
    </row>
    <row r="31" spans="1:9" ht="28.5" customHeight="1">
      <c r="A31" s="148"/>
      <c r="B31" s="149"/>
      <c r="C31" s="85" t="s">
        <v>41</v>
      </c>
      <c r="D31" s="165"/>
      <c r="E31" s="165"/>
      <c r="F31" s="165"/>
      <c r="G31" s="165"/>
      <c r="H31" s="165"/>
      <c r="I31" s="165"/>
    </row>
    <row r="32" spans="1:9" ht="61.5" customHeight="1">
      <c r="A32" s="148"/>
      <c r="B32" s="159">
        <v>21004</v>
      </c>
      <c r="C32" s="85" t="s">
        <v>147</v>
      </c>
      <c r="D32" s="165">
        <f>E32+F32</f>
        <v>-278536.09999999998</v>
      </c>
      <c r="E32" s="165">
        <f>E36</f>
        <v>0</v>
      </c>
      <c r="F32" s="165">
        <f>F36</f>
        <v>-278536.09999999998</v>
      </c>
      <c r="G32" s="165">
        <f>H32+I32</f>
        <v>-278536.09999999998</v>
      </c>
      <c r="H32" s="165">
        <f>H36</f>
        <v>0</v>
      </c>
      <c r="I32" s="165">
        <f>I36</f>
        <v>-278536.09999999998</v>
      </c>
    </row>
    <row r="33" spans="1:9" ht="28.5" customHeight="1">
      <c r="A33" s="148"/>
      <c r="B33" s="149"/>
      <c r="C33" s="85" t="s">
        <v>26</v>
      </c>
      <c r="D33" s="165"/>
      <c r="E33" s="165"/>
      <c r="F33" s="165"/>
      <c r="G33" s="165"/>
      <c r="H33" s="165"/>
      <c r="I33" s="165"/>
    </row>
    <row r="34" spans="1:9" ht="28.5" customHeight="1">
      <c r="A34" s="148"/>
      <c r="B34" s="149"/>
      <c r="C34" s="160" t="s">
        <v>48</v>
      </c>
      <c r="D34" s="165">
        <f>E34+F34</f>
        <v>-278536.09999999998</v>
      </c>
      <c r="E34" s="165">
        <f>E32</f>
        <v>0</v>
      </c>
      <c r="F34" s="165">
        <f>F32</f>
        <v>-278536.09999999998</v>
      </c>
      <c r="G34" s="165">
        <f>H34+I34</f>
        <v>-278536.09999999998</v>
      </c>
      <c r="H34" s="165">
        <f>H32</f>
        <v>0</v>
      </c>
      <c r="I34" s="165">
        <f>I32</f>
        <v>-278536.09999999998</v>
      </c>
    </row>
    <row r="35" spans="1:9" ht="28.5" customHeight="1">
      <c r="A35" s="148"/>
      <c r="B35" s="149"/>
      <c r="C35" s="85" t="s">
        <v>139</v>
      </c>
      <c r="D35" s="165"/>
      <c r="E35" s="165"/>
      <c r="F35" s="165"/>
      <c r="G35" s="165"/>
      <c r="H35" s="165"/>
      <c r="I35" s="165"/>
    </row>
    <row r="36" spans="1:9" ht="28.5" customHeight="1">
      <c r="A36" s="148"/>
      <c r="B36" s="149"/>
      <c r="C36" s="85" t="s">
        <v>140</v>
      </c>
      <c r="D36" s="165">
        <f>E36+F36</f>
        <v>-278536.09999999998</v>
      </c>
      <c r="E36" s="165">
        <f t="shared" ref="E36:I36" si="5">E37</f>
        <v>0</v>
      </c>
      <c r="F36" s="165">
        <f t="shared" si="5"/>
        <v>-278536.09999999998</v>
      </c>
      <c r="G36" s="165">
        <f>H36+I36</f>
        <v>-278536.09999999998</v>
      </c>
      <c r="H36" s="165">
        <f t="shared" si="5"/>
        <v>0</v>
      </c>
      <c r="I36" s="165">
        <f t="shared" si="5"/>
        <v>-278536.09999999998</v>
      </c>
    </row>
    <row r="37" spans="1:9" ht="28.5" customHeight="1">
      <c r="A37" s="148"/>
      <c r="B37" s="149"/>
      <c r="C37" s="86" t="s">
        <v>142</v>
      </c>
      <c r="D37" s="165">
        <f>E37+F37</f>
        <v>-278536.09999999998</v>
      </c>
      <c r="E37" s="165"/>
      <c r="F37" s="165">
        <v>-278536.09999999998</v>
      </c>
      <c r="G37" s="165">
        <f>H37+I37</f>
        <v>-278536.09999999998</v>
      </c>
      <c r="H37" s="165"/>
      <c r="I37" s="165">
        <v>-278536.09999999998</v>
      </c>
    </row>
    <row r="38" spans="1:9" ht="45.75" hidden="1" customHeight="1">
      <c r="A38" s="148"/>
      <c r="B38" s="159">
        <v>21011</v>
      </c>
      <c r="C38" s="150" t="s">
        <v>148</v>
      </c>
      <c r="D38" s="84">
        <f>+E38+F38</f>
        <v>0</v>
      </c>
      <c r="E38" s="84">
        <f>+E42</f>
        <v>0</v>
      </c>
      <c r="F38" s="84">
        <f>+F42</f>
        <v>0</v>
      </c>
      <c r="G38" s="84">
        <f>+H38+I38</f>
        <v>0</v>
      </c>
      <c r="H38" s="84">
        <f>+H42</f>
        <v>0</v>
      </c>
      <c r="I38" s="84">
        <f>+I42</f>
        <v>0</v>
      </c>
    </row>
    <row r="39" spans="1:9" ht="28.5" hidden="1" customHeight="1">
      <c r="A39" s="148"/>
      <c r="B39" s="149"/>
      <c r="C39" s="85" t="s">
        <v>26</v>
      </c>
      <c r="D39" s="84"/>
      <c r="E39" s="84"/>
      <c r="F39" s="84"/>
      <c r="G39" s="84"/>
      <c r="H39" s="84"/>
      <c r="I39" s="84"/>
    </row>
    <row r="40" spans="1:9" ht="28.5" hidden="1" customHeight="1">
      <c r="A40" s="148"/>
      <c r="B40" s="149"/>
      <c r="C40" s="160" t="s">
        <v>48</v>
      </c>
      <c r="D40" s="84">
        <f>+E40+F40</f>
        <v>0</v>
      </c>
      <c r="E40" s="84">
        <f>+E38</f>
        <v>0</v>
      </c>
      <c r="F40" s="84">
        <f>+F38</f>
        <v>0</v>
      </c>
      <c r="G40" s="84">
        <f>+H40+I40</f>
        <v>0</v>
      </c>
      <c r="H40" s="84">
        <f>+H38</f>
        <v>0</v>
      </c>
      <c r="I40" s="84">
        <f>+I38</f>
        <v>0</v>
      </c>
    </row>
    <row r="41" spans="1:9" ht="28.5" hidden="1" customHeight="1">
      <c r="A41" s="148"/>
      <c r="B41" s="149"/>
      <c r="C41" s="85" t="s">
        <v>139</v>
      </c>
      <c r="D41" s="84"/>
      <c r="E41" s="84"/>
      <c r="F41" s="84"/>
      <c r="G41" s="84"/>
      <c r="H41" s="84"/>
      <c r="I41" s="84"/>
    </row>
    <row r="42" spans="1:9" ht="28.5" hidden="1" customHeight="1">
      <c r="A42" s="148"/>
      <c r="B42" s="149"/>
      <c r="C42" s="85" t="s">
        <v>140</v>
      </c>
      <c r="D42" s="84">
        <f>+E42+F42</f>
        <v>0</v>
      </c>
      <c r="E42" s="84">
        <f>+E43+E44+E45</f>
        <v>0</v>
      </c>
      <c r="F42" s="84">
        <f>+F43+F44+F45</f>
        <v>0</v>
      </c>
      <c r="G42" s="84">
        <f>+H42+I42</f>
        <v>0</v>
      </c>
      <c r="H42" s="84">
        <f>+H43+H44+H45</f>
        <v>0</v>
      </c>
      <c r="I42" s="84">
        <f>+I43+I44+I45</f>
        <v>0</v>
      </c>
    </row>
    <row r="43" spans="1:9" ht="28.5" hidden="1" customHeight="1">
      <c r="A43" s="148"/>
      <c r="B43" s="149"/>
      <c r="C43" s="86" t="s">
        <v>141</v>
      </c>
      <c r="D43" s="84">
        <f t="shared" ref="D43:D45" si="6">+E43+F43</f>
        <v>0</v>
      </c>
      <c r="E43" s="84"/>
      <c r="F43" s="84"/>
      <c r="G43" s="84">
        <f t="shared" ref="G43:G45" si="7">+H43+I43</f>
        <v>0</v>
      </c>
      <c r="H43" s="84"/>
      <c r="I43" s="84"/>
    </row>
    <row r="44" spans="1:9" ht="28.5" hidden="1" customHeight="1">
      <c r="A44" s="148"/>
      <c r="B44" s="149"/>
      <c r="C44" s="86" t="s">
        <v>142</v>
      </c>
      <c r="D44" s="84">
        <f t="shared" si="6"/>
        <v>0</v>
      </c>
      <c r="E44" s="84"/>
      <c r="F44" s="84"/>
      <c r="G44" s="84">
        <f t="shared" si="7"/>
        <v>0</v>
      </c>
      <c r="H44" s="84"/>
      <c r="I44" s="84"/>
    </row>
    <row r="45" spans="1:9" ht="28.5" hidden="1" customHeight="1">
      <c r="A45" s="148"/>
      <c r="B45" s="149"/>
      <c r="C45" s="86" t="s">
        <v>149</v>
      </c>
      <c r="D45" s="84">
        <f t="shared" si="6"/>
        <v>0</v>
      </c>
      <c r="E45" s="84"/>
      <c r="F45" s="84"/>
      <c r="G45" s="84">
        <f t="shared" si="7"/>
        <v>0</v>
      </c>
      <c r="H45" s="84"/>
      <c r="I45" s="84"/>
    </row>
  </sheetData>
  <mergeCells count="9">
    <mergeCell ref="G9:G10"/>
    <mergeCell ref="C5:H5"/>
    <mergeCell ref="A8:B8"/>
    <mergeCell ref="C8:C10"/>
    <mergeCell ref="D8:F8"/>
    <mergeCell ref="G8:I8"/>
    <mergeCell ref="A9:A10"/>
    <mergeCell ref="B9:B10"/>
    <mergeCell ref="D9:D10"/>
  </mergeCells>
  <printOptions horizontalCentered="1"/>
  <pageMargins left="0" right="0" top="0" bottom="0.31496062992125984" header="0" footer="0"/>
  <pageSetup paperSize="9" scale="41" firstPageNumber="1017" orientation="landscape" useFirstPageNumber="1" horizontalDpi="4294967294" verticalDpi="4294967294" r:id="rId1"/>
  <headerFooter>
    <oddHeader>&amp;L&amp;D &amp;T</oddHeader>
    <oddFooter>&amp;C&amp;P</oddFooter>
  </headerFooter>
  <ignoredErrors>
    <ignoredError sqref="D11:D13 G11:G13 D25:I27 D28:G28 D38:I42 D37 G37 D43:D45 G43:G45 D30:I36 D23 G16 D16 G23 G17:G2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A10" zoomScaleNormal="100" workbookViewId="0"/>
  </sheetViews>
  <sheetFormatPr defaultRowHeight="17.25"/>
  <cols>
    <col min="1" max="1" width="7.5703125" style="24" bestFit="1" customWidth="1"/>
    <col min="2" max="2" width="9.140625" style="24" customWidth="1"/>
    <col min="3" max="3" width="9.7109375" style="24" customWidth="1"/>
    <col min="4" max="4" width="47" style="23" customWidth="1"/>
    <col min="5" max="5" width="15.28515625" style="23" customWidth="1"/>
    <col min="6" max="6" width="16.140625" style="23" customWidth="1"/>
    <col min="7" max="7" width="14.5703125" style="23" customWidth="1"/>
    <col min="8" max="8" width="15.5703125" style="23" customWidth="1"/>
    <col min="9" max="9" width="15.140625" style="23" customWidth="1"/>
    <col min="10" max="10" width="13.5703125" style="23" customWidth="1"/>
    <col min="11" max="16384" width="9.140625" style="23"/>
  </cols>
  <sheetData>
    <row r="1" spans="1:10" ht="14.25" customHeight="1">
      <c r="B1" s="135"/>
      <c r="C1" s="135"/>
      <c r="D1" s="135"/>
      <c r="J1" s="121" t="s">
        <v>77</v>
      </c>
    </row>
    <row r="2" spans="1:10" ht="15" customHeight="1">
      <c r="B2" s="135"/>
      <c r="C2" s="135"/>
      <c r="D2" s="135"/>
      <c r="J2" s="121" t="s">
        <v>74</v>
      </c>
    </row>
    <row r="3" spans="1:10" ht="17.25" customHeight="1">
      <c r="B3" s="135"/>
      <c r="C3" s="135"/>
      <c r="D3" s="135"/>
      <c r="J3" s="121" t="s">
        <v>0</v>
      </c>
    </row>
    <row r="4" spans="1:10">
      <c r="B4" s="33"/>
      <c r="C4" s="33"/>
      <c r="D4" s="33"/>
    </row>
    <row r="5" spans="1:10" ht="76.5" customHeight="1">
      <c r="A5" s="33"/>
      <c r="B5" s="33"/>
      <c r="C5" s="215" t="s">
        <v>220</v>
      </c>
      <c r="D5" s="215"/>
      <c r="E5" s="215"/>
      <c r="F5" s="215"/>
      <c r="G5" s="215"/>
      <c r="H5" s="215"/>
      <c r="I5" s="215"/>
    </row>
    <row r="7" spans="1:10" ht="17.25" customHeight="1">
      <c r="I7" s="144" t="s">
        <v>23</v>
      </c>
    </row>
    <row r="8" spans="1:10" ht="33" customHeight="1">
      <c r="B8" s="223" t="s">
        <v>123</v>
      </c>
      <c r="C8" s="223"/>
      <c r="D8" s="226" t="s">
        <v>124</v>
      </c>
      <c r="E8" s="222" t="s">
        <v>125</v>
      </c>
      <c r="F8" s="222"/>
      <c r="G8" s="222"/>
      <c r="H8" s="222" t="s">
        <v>126</v>
      </c>
      <c r="I8" s="222"/>
      <c r="J8" s="222"/>
    </row>
    <row r="9" spans="1:10" ht="17.25" customHeight="1">
      <c r="B9" s="223" t="s">
        <v>33</v>
      </c>
      <c r="C9" s="221" t="s">
        <v>127</v>
      </c>
      <c r="D9" s="226"/>
      <c r="E9" s="224" t="s">
        <v>128</v>
      </c>
      <c r="F9" s="224" t="s">
        <v>129</v>
      </c>
      <c r="G9" s="224"/>
      <c r="H9" s="224" t="s">
        <v>128</v>
      </c>
      <c r="I9" s="224" t="s">
        <v>129</v>
      </c>
      <c r="J9" s="224"/>
    </row>
    <row r="10" spans="1:10" ht="40.5">
      <c r="B10" s="223"/>
      <c r="C10" s="221"/>
      <c r="D10" s="226"/>
      <c r="E10" s="225"/>
      <c r="F10" s="166" t="s">
        <v>130</v>
      </c>
      <c r="G10" s="166" t="s">
        <v>131</v>
      </c>
      <c r="H10" s="225"/>
      <c r="I10" s="166" t="s">
        <v>130</v>
      </c>
      <c r="J10" s="166" t="s">
        <v>131</v>
      </c>
    </row>
    <row r="11" spans="1:10" ht="27">
      <c r="B11" s="221"/>
      <c r="C11" s="221"/>
      <c r="D11" s="167" t="s">
        <v>132</v>
      </c>
      <c r="E11" s="94">
        <f t="shared" ref="E11:J11" si="0">+E12+E13</f>
        <v>0</v>
      </c>
      <c r="F11" s="94">
        <f t="shared" si="0"/>
        <v>0</v>
      </c>
      <c r="G11" s="94">
        <f t="shared" si="0"/>
        <v>0</v>
      </c>
      <c r="H11" s="94">
        <f t="shared" si="0"/>
        <v>-326361.90000000002</v>
      </c>
      <c r="I11" s="94">
        <f t="shared" si="0"/>
        <v>0</v>
      </c>
      <c r="J11" s="94">
        <f t="shared" si="0"/>
        <v>-326361.90000000002</v>
      </c>
    </row>
    <row r="12" spans="1:10">
      <c r="B12" s="221"/>
      <c r="C12" s="221"/>
      <c r="D12" s="168" t="s">
        <v>133</v>
      </c>
      <c r="E12" s="94">
        <v>0</v>
      </c>
      <c r="F12" s="94">
        <v>0</v>
      </c>
      <c r="G12" s="94">
        <v>0</v>
      </c>
      <c r="H12" s="94">
        <v>0</v>
      </c>
      <c r="I12" s="94">
        <v>0</v>
      </c>
      <c r="J12" s="94">
        <v>0</v>
      </c>
    </row>
    <row r="13" spans="1:10" ht="28.5" customHeight="1">
      <c r="B13" s="221"/>
      <c r="C13" s="221"/>
      <c r="D13" s="168" t="s">
        <v>134</v>
      </c>
      <c r="E13" s="94">
        <f t="shared" ref="E13:I13" si="1">+E17</f>
        <v>0</v>
      </c>
      <c r="F13" s="94">
        <f t="shared" si="1"/>
        <v>0</v>
      </c>
      <c r="G13" s="94">
        <f t="shared" si="1"/>
        <v>0</v>
      </c>
      <c r="H13" s="94">
        <f t="shared" si="1"/>
        <v>-326361.90000000002</v>
      </c>
      <c r="I13" s="94">
        <f t="shared" si="1"/>
        <v>0</v>
      </c>
      <c r="J13" s="94">
        <f>+J17</f>
        <v>-326361.90000000002</v>
      </c>
    </row>
    <row r="14" spans="1:10" ht="40.5">
      <c r="B14" s="78"/>
      <c r="C14" s="169"/>
      <c r="D14" s="170" t="s">
        <v>135</v>
      </c>
      <c r="E14" s="94">
        <f t="shared" ref="E14:I14" si="2">+E15</f>
        <v>0</v>
      </c>
      <c r="F14" s="94">
        <f t="shared" si="2"/>
        <v>0</v>
      </c>
      <c r="G14" s="94">
        <f t="shared" si="2"/>
        <v>0</v>
      </c>
      <c r="H14" s="94">
        <f t="shared" si="2"/>
        <v>-326361.90000000002</v>
      </c>
      <c r="I14" s="94">
        <f t="shared" si="2"/>
        <v>0</v>
      </c>
      <c r="J14" s="94">
        <f>+J15</f>
        <v>-326361.90000000002</v>
      </c>
    </row>
    <row r="15" spans="1:10" ht="32.25" customHeight="1">
      <c r="B15" s="171">
        <v>1072</v>
      </c>
      <c r="C15" s="169"/>
      <c r="D15" s="79" t="s">
        <v>136</v>
      </c>
      <c r="E15" s="94">
        <f t="shared" ref="E15:J15" si="3">+E17</f>
        <v>0</v>
      </c>
      <c r="F15" s="94">
        <f t="shared" si="3"/>
        <v>0</v>
      </c>
      <c r="G15" s="94">
        <f t="shared" si="3"/>
        <v>0</v>
      </c>
      <c r="H15" s="94">
        <f t="shared" si="3"/>
        <v>-326361.90000000002</v>
      </c>
      <c r="I15" s="94">
        <f t="shared" si="3"/>
        <v>0</v>
      </c>
      <c r="J15" s="94">
        <f t="shared" si="3"/>
        <v>-326361.90000000002</v>
      </c>
    </row>
    <row r="16" spans="1:10">
      <c r="B16" s="78"/>
      <c r="C16" s="169"/>
      <c r="D16" s="79" t="s">
        <v>41</v>
      </c>
      <c r="E16" s="93"/>
      <c r="F16" s="93"/>
      <c r="G16" s="93"/>
      <c r="H16" s="93"/>
      <c r="I16" s="93"/>
      <c r="J16" s="93"/>
    </row>
    <row r="17" spans="2:10" ht="95.25" customHeight="1">
      <c r="B17" s="78"/>
      <c r="C17" s="171">
        <v>12001</v>
      </c>
      <c r="D17" s="170" t="s">
        <v>137</v>
      </c>
      <c r="E17" s="94">
        <f t="shared" ref="E17" si="4">F17+G17</f>
        <v>0</v>
      </c>
      <c r="F17" s="94">
        <f>F21</f>
        <v>0</v>
      </c>
      <c r="G17" s="94">
        <f>G21</f>
        <v>0</v>
      </c>
      <c r="H17" s="94">
        <f t="shared" ref="H17" si="5">I17+J17</f>
        <v>-326361.90000000002</v>
      </c>
      <c r="I17" s="94">
        <f>I21</f>
        <v>0</v>
      </c>
      <c r="J17" s="94">
        <f>J21</f>
        <v>-326361.90000000002</v>
      </c>
    </row>
    <row r="18" spans="2:10">
      <c r="B18" s="78"/>
      <c r="C18" s="169"/>
      <c r="D18" s="79" t="s">
        <v>26</v>
      </c>
      <c r="E18" s="93"/>
      <c r="F18" s="93"/>
      <c r="G18" s="93"/>
      <c r="H18" s="93"/>
      <c r="I18" s="93"/>
      <c r="J18" s="93"/>
    </row>
    <row r="19" spans="2:10" ht="51.75" customHeight="1">
      <c r="B19" s="78"/>
      <c r="C19" s="169"/>
      <c r="D19" s="172" t="s">
        <v>138</v>
      </c>
      <c r="E19" s="95">
        <f>F19+G19</f>
        <v>0</v>
      </c>
      <c r="F19" s="95"/>
      <c r="G19" s="95">
        <f>G17</f>
        <v>0</v>
      </c>
      <c r="H19" s="95">
        <f>I19+J19</f>
        <v>-326361.90000000002</v>
      </c>
      <c r="I19" s="95"/>
      <c r="J19" s="95">
        <f>J17</f>
        <v>-326361.90000000002</v>
      </c>
    </row>
    <row r="20" spans="2:10" ht="26.25" customHeight="1">
      <c r="B20" s="78"/>
      <c r="C20" s="169"/>
      <c r="D20" s="79" t="s">
        <v>139</v>
      </c>
      <c r="E20" s="93"/>
      <c r="F20" s="93"/>
      <c r="G20" s="93"/>
      <c r="H20" s="93"/>
      <c r="I20" s="93"/>
      <c r="J20" s="93"/>
    </row>
    <row r="21" spans="2:10">
      <c r="B21" s="78"/>
      <c r="C21" s="169"/>
      <c r="D21" s="79" t="s">
        <v>140</v>
      </c>
      <c r="E21" s="94">
        <f>F21+G21</f>
        <v>0</v>
      </c>
      <c r="F21" s="94">
        <f>F22+F23</f>
        <v>0</v>
      </c>
      <c r="G21" s="94">
        <f>G22+G23</f>
        <v>0</v>
      </c>
      <c r="H21" s="94">
        <f>I21+J21</f>
        <v>-326361.90000000002</v>
      </c>
      <c r="I21" s="94">
        <f>I22+I23</f>
        <v>0</v>
      </c>
      <c r="J21" s="94">
        <f>J22+J23</f>
        <v>-326361.90000000002</v>
      </c>
    </row>
    <row r="22" spans="2:10">
      <c r="B22" s="78"/>
      <c r="C22" s="169"/>
      <c r="D22" s="80" t="s">
        <v>141</v>
      </c>
      <c r="E22" s="94">
        <f>F22+G22</f>
        <v>0</v>
      </c>
      <c r="F22" s="94">
        <v>0</v>
      </c>
      <c r="G22" s="94">
        <v>0</v>
      </c>
      <c r="H22" s="94">
        <f>I22+J22</f>
        <v>-326361.90000000002</v>
      </c>
      <c r="I22" s="94"/>
      <c r="J22" s="94">
        <v>-326361.90000000002</v>
      </c>
    </row>
    <row r="23" spans="2:10" ht="5.25" hidden="1" customHeight="1">
      <c r="B23" s="78"/>
      <c r="C23" s="169"/>
      <c r="D23" s="80"/>
      <c r="E23" s="94"/>
      <c r="F23" s="94"/>
      <c r="G23" s="94"/>
      <c r="H23" s="94"/>
      <c r="I23" s="94"/>
      <c r="J23" s="94"/>
    </row>
  </sheetData>
  <mergeCells count="13">
    <mergeCell ref="B11:B13"/>
    <mergeCell ref="C11:C13"/>
    <mergeCell ref="C5:I5"/>
    <mergeCell ref="E8:G8"/>
    <mergeCell ref="H8:J8"/>
    <mergeCell ref="B9:B10"/>
    <mergeCell ref="C9:C10"/>
    <mergeCell ref="E9:E10"/>
    <mergeCell ref="F9:G9"/>
    <mergeCell ref="H9:H10"/>
    <mergeCell ref="I9:J9"/>
    <mergeCell ref="B8:C8"/>
    <mergeCell ref="D8:D10"/>
  </mergeCells>
  <pageMargins left="0.2" right="0.2" top="0.33" bottom="0.37" header="0.17" footer="0.17"/>
  <pageSetup paperSize="9" scale="84" orientation="landscape" verticalDpi="4294967294" r:id="rId1"/>
  <ignoredErrors>
    <ignoredError sqref="E17:H23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topLeftCell="A51" zoomScaleNormal="100" workbookViewId="0">
      <selection activeCell="G59" sqref="G59"/>
    </sheetView>
  </sheetViews>
  <sheetFormatPr defaultRowHeight="17.25"/>
  <cols>
    <col min="1" max="1" width="7.5703125" style="4" bestFit="1" customWidth="1"/>
    <col min="2" max="2" width="7" style="4" bestFit="1" customWidth="1"/>
    <col min="3" max="3" width="5.5703125" style="4" bestFit="1" customWidth="1"/>
    <col min="4" max="4" width="8.7109375" style="4" bestFit="1" customWidth="1"/>
    <col min="5" max="5" width="8.42578125" style="4" bestFit="1" customWidth="1"/>
    <col min="6" max="6" width="76.140625" style="1" customWidth="1"/>
    <col min="7" max="8" width="20.28515625" style="1" customWidth="1"/>
    <col min="9" max="9" width="19" style="1" bestFit="1" customWidth="1"/>
    <col min="10" max="10" width="13.140625" style="1" bestFit="1" customWidth="1"/>
    <col min="11" max="16384" width="9.140625" style="1"/>
  </cols>
  <sheetData>
    <row r="1" spans="1:9" ht="14.25" customHeight="1">
      <c r="A1" s="24"/>
      <c r="B1" s="120"/>
      <c r="C1" s="120"/>
      <c r="D1" s="120"/>
      <c r="E1" s="120"/>
      <c r="F1" s="120"/>
      <c r="G1" s="120"/>
      <c r="H1" s="121" t="s">
        <v>59</v>
      </c>
    </row>
    <row r="2" spans="1:9" ht="15" customHeight="1">
      <c r="A2" s="24"/>
      <c r="B2" s="120"/>
      <c r="C2" s="120"/>
      <c r="D2" s="120"/>
      <c r="E2" s="120"/>
      <c r="F2" s="120"/>
      <c r="G2" s="120"/>
      <c r="H2" s="121" t="s">
        <v>74</v>
      </c>
    </row>
    <row r="3" spans="1:9" ht="17.25" customHeight="1">
      <c r="A3" s="24"/>
      <c r="B3" s="120"/>
      <c r="C3" s="120"/>
      <c r="D3" s="120"/>
      <c r="E3" s="120"/>
      <c r="F3" s="120"/>
      <c r="G3" s="120"/>
      <c r="H3" s="121" t="s">
        <v>0</v>
      </c>
    </row>
    <row r="4" spans="1:9">
      <c r="A4" s="230"/>
      <c r="B4" s="230"/>
      <c r="C4" s="230"/>
      <c r="D4" s="230"/>
      <c r="E4" s="230"/>
      <c r="F4" s="230"/>
      <c r="G4" s="230"/>
      <c r="H4" s="230"/>
    </row>
    <row r="5" spans="1:9" s="3" customFormat="1" ht="46.5" customHeight="1">
      <c r="A5" s="215" t="s">
        <v>223</v>
      </c>
      <c r="B5" s="215"/>
      <c r="C5" s="215"/>
      <c r="D5" s="215"/>
      <c r="E5" s="215"/>
      <c r="F5" s="215"/>
      <c r="G5" s="215"/>
      <c r="H5" s="215"/>
    </row>
    <row r="6" spans="1:9" s="3" customFormat="1">
      <c r="A6" s="24"/>
      <c r="B6" s="24"/>
      <c r="C6" s="24"/>
      <c r="D6" s="24"/>
      <c r="E6" s="24"/>
      <c r="F6" s="24"/>
      <c r="G6" s="24"/>
      <c r="H6" s="24"/>
    </row>
    <row r="7" spans="1:9">
      <c r="A7" s="24"/>
      <c r="B7" s="24"/>
      <c r="C7" s="24"/>
      <c r="D7" s="24"/>
      <c r="E7" s="24"/>
      <c r="F7" s="23"/>
      <c r="G7" s="214" t="s">
        <v>23</v>
      </c>
      <c r="H7" s="214"/>
    </row>
    <row r="8" spans="1:9" ht="49.5" customHeight="1">
      <c r="A8" s="231" t="s">
        <v>7</v>
      </c>
      <c r="B8" s="232"/>
      <c r="C8" s="233"/>
      <c r="D8" s="231" t="s">
        <v>1</v>
      </c>
      <c r="E8" s="233"/>
      <c r="F8" s="234" t="s">
        <v>28</v>
      </c>
      <c r="G8" s="232" t="s">
        <v>62</v>
      </c>
      <c r="H8" s="233"/>
    </row>
    <row r="9" spans="1:9" ht="28.5" customHeight="1">
      <c r="A9" s="75" t="s">
        <v>8</v>
      </c>
      <c r="B9" s="75" t="s">
        <v>9</v>
      </c>
      <c r="C9" s="75" t="s">
        <v>10</v>
      </c>
      <c r="D9" s="75" t="s">
        <v>4</v>
      </c>
      <c r="E9" s="75" t="s">
        <v>24</v>
      </c>
      <c r="F9" s="235"/>
      <c r="G9" s="75" t="s">
        <v>2</v>
      </c>
      <c r="H9" s="75" t="s">
        <v>3</v>
      </c>
    </row>
    <row r="10" spans="1:9">
      <c r="A10" s="97"/>
      <c r="B10" s="97"/>
      <c r="C10" s="97"/>
      <c r="D10" s="97"/>
      <c r="E10" s="97"/>
      <c r="F10" s="106" t="s">
        <v>6</v>
      </c>
      <c r="G10" s="107">
        <f>+G12+G68</f>
        <v>0</v>
      </c>
      <c r="H10" s="107">
        <f>+H12+H68</f>
        <v>0</v>
      </c>
    </row>
    <row r="11" spans="1:9" ht="18" customHeight="1">
      <c r="A11" s="97"/>
      <c r="B11" s="97"/>
      <c r="C11" s="97"/>
      <c r="D11" s="97"/>
      <c r="E11" s="97"/>
      <c r="F11" s="105" t="s">
        <v>5</v>
      </c>
      <c r="G11" s="99"/>
      <c r="H11" s="99"/>
    </row>
    <row r="12" spans="1:9">
      <c r="A12" s="108" t="s">
        <v>49</v>
      </c>
      <c r="B12" s="97"/>
      <c r="C12" s="97"/>
      <c r="D12" s="97"/>
      <c r="E12" s="97"/>
      <c r="F12" s="106" t="s">
        <v>50</v>
      </c>
      <c r="G12" s="107">
        <f>+G14+G38</f>
        <v>0</v>
      </c>
      <c r="H12" s="107">
        <f>+H14+H38</f>
        <v>326361.89999999991</v>
      </c>
    </row>
    <row r="13" spans="1:9">
      <c r="A13" s="97"/>
      <c r="B13" s="97"/>
      <c r="C13" s="97"/>
      <c r="D13" s="97"/>
      <c r="E13" s="97"/>
      <c r="F13" s="105" t="s">
        <v>5</v>
      </c>
      <c r="G13" s="99"/>
      <c r="H13" s="99"/>
      <c r="I13" s="131"/>
    </row>
    <row r="14" spans="1:9" s="91" customFormat="1" ht="33">
      <c r="A14" s="90"/>
      <c r="B14" s="90" t="s">
        <v>172</v>
      </c>
      <c r="C14" s="90"/>
      <c r="D14" s="90"/>
      <c r="E14" s="90"/>
      <c r="F14" s="90" t="s">
        <v>173</v>
      </c>
      <c r="G14" s="117">
        <f t="shared" ref="G14:H14" si="0">+G16</f>
        <v>-645000.19999999995</v>
      </c>
      <c r="H14" s="117">
        <f t="shared" si="0"/>
        <v>-1562552.2000000002</v>
      </c>
    </row>
    <row r="15" spans="1:9" s="91" customFormat="1">
      <c r="A15" s="90"/>
      <c r="B15" s="90"/>
      <c r="C15" s="90"/>
      <c r="D15" s="90"/>
      <c r="E15" s="90"/>
      <c r="F15" s="105" t="s">
        <v>5</v>
      </c>
      <c r="G15" s="90"/>
      <c r="H15" s="90"/>
      <c r="I15" s="1"/>
    </row>
    <row r="16" spans="1:9" s="91" customFormat="1" ht="16.5">
      <c r="A16" s="90"/>
      <c r="B16" s="90"/>
      <c r="C16" s="90" t="s">
        <v>49</v>
      </c>
      <c r="D16" s="90"/>
      <c r="E16" s="90"/>
      <c r="F16" s="90" t="s">
        <v>174</v>
      </c>
      <c r="G16" s="117">
        <f t="shared" ref="G16:H16" si="1">+G18</f>
        <v>-645000.19999999995</v>
      </c>
      <c r="H16" s="117">
        <f t="shared" si="1"/>
        <v>-1562552.2000000002</v>
      </c>
    </row>
    <row r="17" spans="1:9" s="91" customFormat="1">
      <c r="A17" s="90"/>
      <c r="B17" s="90"/>
      <c r="C17" s="90"/>
      <c r="D17" s="90"/>
      <c r="E17" s="90"/>
      <c r="F17" s="105" t="s">
        <v>5</v>
      </c>
      <c r="G17" s="90"/>
      <c r="H17" s="90"/>
      <c r="I17" s="1"/>
    </row>
    <row r="18" spans="1:9" s="91" customFormat="1" ht="16.5">
      <c r="A18" s="90"/>
      <c r="B18" s="90"/>
      <c r="C18" s="90"/>
      <c r="D18" s="90" t="s">
        <v>153</v>
      </c>
      <c r="E18" s="90"/>
      <c r="F18" s="90" t="s">
        <v>154</v>
      </c>
      <c r="G18" s="117">
        <f>+G20+G29</f>
        <v>-645000.19999999995</v>
      </c>
      <c r="H18" s="117">
        <f>+H20+H29</f>
        <v>-1562552.2000000002</v>
      </c>
    </row>
    <row r="19" spans="1:9" s="91" customFormat="1" ht="16.5">
      <c r="A19" s="90"/>
      <c r="B19" s="90"/>
      <c r="C19" s="90"/>
      <c r="D19" s="90"/>
      <c r="E19" s="90"/>
      <c r="F19" s="105" t="s">
        <v>5</v>
      </c>
      <c r="G19" s="90"/>
      <c r="H19" s="90"/>
    </row>
    <row r="20" spans="1:9" s="91" customFormat="1" ht="40.5">
      <c r="A20" s="90"/>
      <c r="B20" s="90"/>
      <c r="C20" s="90"/>
      <c r="D20" s="90"/>
      <c r="E20" s="90" t="s">
        <v>198</v>
      </c>
      <c r="F20" s="105" t="s">
        <v>199</v>
      </c>
      <c r="G20" s="117">
        <f t="shared" ref="G20:H20" si="2">+G22</f>
        <v>-645000.19999999995</v>
      </c>
      <c r="H20" s="117">
        <f t="shared" si="2"/>
        <v>-1290000.3</v>
      </c>
    </row>
    <row r="21" spans="1:9" s="91" customFormat="1" ht="16.5">
      <c r="A21" s="90"/>
      <c r="B21" s="90"/>
      <c r="C21" s="90"/>
      <c r="D21" s="90"/>
      <c r="E21" s="90"/>
      <c r="F21" s="105" t="s">
        <v>175</v>
      </c>
      <c r="G21" s="90"/>
      <c r="H21" s="90"/>
    </row>
    <row r="22" spans="1:9" s="91" customFormat="1" ht="27">
      <c r="A22" s="90"/>
      <c r="B22" s="90"/>
      <c r="C22" s="90"/>
      <c r="D22" s="90"/>
      <c r="E22" s="90"/>
      <c r="F22" s="105" t="s">
        <v>176</v>
      </c>
      <c r="G22" s="107">
        <f t="shared" ref="G22:H22" si="3">+G24</f>
        <v>-645000.19999999995</v>
      </c>
      <c r="H22" s="107">
        <f t="shared" si="3"/>
        <v>-1290000.3</v>
      </c>
    </row>
    <row r="23" spans="1:9" s="91" customFormat="1" ht="16.5">
      <c r="A23" s="90"/>
      <c r="B23" s="90"/>
      <c r="C23" s="90"/>
      <c r="D23" s="90"/>
      <c r="E23" s="90"/>
      <c r="F23" s="105" t="s">
        <v>177</v>
      </c>
      <c r="G23" s="90"/>
      <c r="H23" s="90"/>
    </row>
    <row r="24" spans="1:9" s="91" customFormat="1" ht="16.5">
      <c r="A24" s="90"/>
      <c r="B24" s="90"/>
      <c r="C24" s="90"/>
      <c r="D24" s="90"/>
      <c r="E24" s="90"/>
      <c r="F24" s="105" t="s">
        <v>6</v>
      </c>
      <c r="G24" s="117">
        <f t="shared" ref="G24:G27" si="4">+G25</f>
        <v>-645000.19999999995</v>
      </c>
      <c r="H24" s="117">
        <f t="shared" ref="H24:H27" si="5">+H25</f>
        <v>-1290000.3</v>
      </c>
    </row>
    <row r="25" spans="1:9" s="91" customFormat="1" ht="16.5">
      <c r="A25" s="90"/>
      <c r="B25" s="90"/>
      <c r="C25" s="90"/>
      <c r="D25" s="90"/>
      <c r="E25" s="90"/>
      <c r="F25" s="105" t="s">
        <v>118</v>
      </c>
      <c r="G25" s="117">
        <f t="shared" si="4"/>
        <v>-645000.19999999995</v>
      </c>
      <c r="H25" s="117">
        <f t="shared" si="5"/>
        <v>-1290000.3</v>
      </c>
    </row>
    <row r="26" spans="1:9" s="91" customFormat="1" ht="16.5">
      <c r="A26" s="90"/>
      <c r="B26" s="90"/>
      <c r="C26" s="90"/>
      <c r="D26" s="90"/>
      <c r="E26" s="90"/>
      <c r="F26" s="105" t="s">
        <v>119</v>
      </c>
      <c r="G26" s="117">
        <f t="shared" si="4"/>
        <v>-645000.19999999995</v>
      </c>
      <c r="H26" s="117">
        <f t="shared" si="5"/>
        <v>-1290000.3</v>
      </c>
    </row>
    <row r="27" spans="1:9" s="91" customFormat="1" ht="16.5">
      <c r="A27" s="90"/>
      <c r="B27" s="90"/>
      <c r="C27" s="90"/>
      <c r="D27" s="90"/>
      <c r="E27" s="90"/>
      <c r="F27" s="105" t="s">
        <v>120</v>
      </c>
      <c r="G27" s="117">
        <f t="shared" si="4"/>
        <v>-645000.19999999995</v>
      </c>
      <c r="H27" s="117">
        <f t="shared" si="5"/>
        <v>-1290000.3</v>
      </c>
    </row>
    <row r="28" spans="1:9" s="91" customFormat="1" ht="16.5">
      <c r="A28" s="90"/>
      <c r="B28" s="90"/>
      <c r="C28" s="90"/>
      <c r="D28" s="90"/>
      <c r="E28" s="90"/>
      <c r="F28" s="105" t="s">
        <v>178</v>
      </c>
      <c r="G28" s="117">
        <v>-645000.19999999995</v>
      </c>
      <c r="H28" s="117">
        <v>-1290000.3</v>
      </c>
    </row>
    <row r="29" spans="1:9" s="91" customFormat="1" ht="66">
      <c r="A29" s="90"/>
      <c r="B29" s="90"/>
      <c r="C29" s="90"/>
      <c r="D29" s="90"/>
      <c r="E29" s="90" t="s">
        <v>157</v>
      </c>
      <c r="F29" s="90" t="s">
        <v>158</v>
      </c>
      <c r="G29" s="117">
        <f t="shared" ref="G29:H29" si="6">+G31</f>
        <v>0</v>
      </c>
      <c r="H29" s="117">
        <f t="shared" si="6"/>
        <v>-272551.90000000002</v>
      </c>
    </row>
    <row r="30" spans="1:9" s="91" customFormat="1" ht="16.5">
      <c r="A30" s="90"/>
      <c r="B30" s="90"/>
      <c r="C30" s="90"/>
      <c r="D30" s="90"/>
      <c r="E30" s="90"/>
      <c r="F30" s="105" t="s">
        <v>175</v>
      </c>
      <c r="G30" s="90"/>
      <c r="H30" s="90"/>
    </row>
    <row r="31" spans="1:9" ht="42.75" customHeight="1">
      <c r="A31" s="227"/>
      <c r="B31" s="228"/>
      <c r="C31" s="228"/>
      <c r="D31" s="228"/>
      <c r="E31" s="229"/>
      <c r="F31" s="106" t="s">
        <v>176</v>
      </c>
      <c r="G31" s="107">
        <f t="shared" ref="G31:H31" si="7">+G33</f>
        <v>0</v>
      </c>
      <c r="H31" s="107">
        <f t="shared" si="7"/>
        <v>-272551.90000000002</v>
      </c>
    </row>
    <row r="32" spans="1:9" s="91" customFormat="1" ht="16.5">
      <c r="A32" s="90"/>
      <c r="B32" s="90"/>
      <c r="C32" s="90"/>
      <c r="D32" s="90"/>
      <c r="E32" s="90"/>
      <c r="F32" s="105" t="s">
        <v>177</v>
      </c>
      <c r="G32" s="90"/>
      <c r="H32" s="90"/>
    </row>
    <row r="33" spans="1:9" s="91" customFormat="1" ht="16.5">
      <c r="A33" s="90"/>
      <c r="B33" s="90"/>
      <c r="C33" s="90"/>
      <c r="D33" s="90"/>
      <c r="E33" s="90"/>
      <c r="F33" s="90" t="s">
        <v>6</v>
      </c>
      <c r="G33" s="117">
        <f t="shared" ref="G33:H36" si="8">+G34</f>
        <v>0</v>
      </c>
      <c r="H33" s="117">
        <f t="shared" si="8"/>
        <v>-272551.90000000002</v>
      </c>
    </row>
    <row r="34" spans="1:9" s="91" customFormat="1" ht="16.5">
      <c r="A34" s="90"/>
      <c r="B34" s="90"/>
      <c r="C34" s="90"/>
      <c r="D34" s="90"/>
      <c r="E34" s="90"/>
      <c r="F34" s="90" t="s">
        <v>118</v>
      </c>
      <c r="G34" s="117">
        <f t="shared" si="8"/>
        <v>0</v>
      </c>
      <c r="H34" s="117">
        <f t="shared" si="8"/>
        <v>-272551.90000000002</v>
      </c>
    </row>
    <row r="35" spans="1:9" s="91" customFormat="1" ht="16.5">
      <c r="A35" s="90"/>
      <c r="B35" s="90"/>
      <c r="C35" s="90"/>
      <c r="D35" s="90"/>
      <c r="E35" s="90"/>
      <c r="F35" s="90" t="s">
        <v>119</v>
      </c>
      <c r="G35" s="117">
        <f t="shared" si="8"/>
        <v>0</v>
      </c>
      <c r="H35" s="117">
        <f t="shared" si="8"/>
        <v>-272551.90000000002</v>
      </c>
    </row>
    <row r="36" spans="1:9" s="91" customFormat="1" ht="16.5">
      <c r="A36" s="90"/>
      <c r="B36" s="90"/>
      <c r="C36" s="90"/>
      <c r="D36" s="90"/>
      <c r="E36" s="90"/>
      <c r="F36" s="90" t="s">
        <v>120</v>
      </c>
      <c r="G36" s="117">
        <f t="shared" si="8"/>
        <v>0</v>
      </c>
      <c r="H36" s="117">
        <f t="shared" si="8"/>
        <v>-272551.90000000002</v>
      </c>
    </row>
    <row r="37" spans="1:9" s="91" customFormat="1" ht="16.5">
      <c r="A37" s="90"/>
      <c r="B37" s="90"/>
      <c r="C37" s="90"/>
      <c r="D37" s="90"/>
      <c r="E37" s="90"/>
      <c r="F37" s="90" t="s">
        <v>178</v>
      </c>
      <c r="G37" s="117">
        <v>0</v>
      </c>
      <c r="H37" s="117">
        <v>-272551.90000000002</v>
      </c>
    </row>
    <row r="38" spans="1:9">
      <c r="A38" s="97"/>
      <c r="B38" s="97" t="s">
        <v>51</v>
      </c>
      <c r="C38" s="97"/>
      <c r="D38" s="97"/>
      <c r="E38" s="97"/>
      <c r="F38" s="106" t="s">
        <v>52</v>
      </c>
      <c r="G38" s="107">
        <f t="shared" ref="G38" si="9">G40</f>
        <v>645000.19999999995</v>
      </c>
      <c r="H38" s="107">
        <f t="shared" ref="H38" si="10">H40</f>
        <v>1888914.1</v>
      </c>
      <c r="I38" s="91"/>
    </row>
    <row r="39" spans="1:9">
      <c r="A39" s="97"/>
      <c r="B39" s="97"/>
      <c r="C39" s="97"/>
      <c r="D39" s="97"/>
      <c r="E39" s="97"/>
      <c r="F39" s="105" t="s">
        <v>5</v>
      </c>
      <c r="G39" s="99"/>
      <c r="H39" s="99"/>
      <c r="I39" s="91"/>
    </row>
    <row r="40" spans="1:9">
      <c r="A40" s="97"/>
      <c r="B40" s="97"/>
      <c r="C40" s="108" t="s">
        <v>25</v>
      </c>
      <c r="D40" s="97"/>
      <c r="E40" s="97"/>
      <c r="F40" s="106" t="s">
        <v>53</v>
      </c>
      <c r="G40" s="107">
        <f>G42</f>
        <v>645000.19999999995</v>
      </c>
      <c r="H40" s="107">
        <f t="shared" ref="H40" si="11">H42</f>
        <v>1888914.1</v>
      </c>
      <c r="I40" s="91"/>
    </row>
    <row r="41" spans="1:9">
      <c r="A41" s="97"/>
      <c r="B41" s="97"/>
      <c r="C41" s="97"/>
      <c r="D41" s="97"/>
      <c r="E41" s="97"/>
      <c r="F41" s="105" t="s">
        <v>5</v>
      </c>
      <c r="G41" s="99"/>
      <c r="H41" s="99"/>
      <c r="I41" s="91"/>
    </row>
    <row r="42" spans="1:9" ht="42.75" customHeight="1">
      <c r="A42" s="227"/>
      <c r="B42" s="228"/>
      <c r="C42" s="228"/>
      <c r="D42" s="228"/>
      <c r="E42" s="229"/>
      <c r="F42" s="106" t="s">
        <v>45</v>
      </c>
      <c r="G42" s="107">
        <f t="shared" ref="G42" si="12">G44</f>
        <v>645000.19999999995</v>
      </c>
      <c r="H42" s="107">
        <f t="shared" ref="H42" si="13">H44</f>
        <v>1888914.1</v>
      </c>
      <c r="I42" s="91"/>
    </row>
    <row r="43" spans="1:9">
      <c r="A43" s="97"/>
      <c r="B43" s="97"/>
      <c r="C43" s="97"/>
      <c r="D43" s="97"/>
      <c r="E43" s="97"/>
      <c r="F43" s="105" t="s">
        <v>5</v>
      </c>
      <c r="G43" s="99"/>
      <c r="H43" s="99"/>
      <c r="I43" s="91"/>
    </row>
    <row r="44" spans="1:9" s="3" customFormat="1">
      <c r="A44" s="97"/>
      <c r="B44" s="97"/>
      <c r="C44" s="97"/>
      <c r="D44" s="97" t="s">
        <v>54</v>
      </c>
      <c r="E44" s="97"/>
      <c r="F44" s="106" t="s">
        <v>55</v>
      </c>
      <c r="G44" s="107">
        <f>+G46+G59</f>
        <v>645000.19999999995</v>
      </c>
      <c r="H44" s="107">
        <f>+H46+H59</f>
        <v>1888914.1</v>
      </c>
      <c r="I44" s="91"/>
    </row>
    <row r="45" spans="1:9">
      <c r="A45" s="97"/>
      <c r="B45" s="97"/>
      <c r="C45" s="97"/>
      <c r="D45" s="97"/>
      <c r="E45" s="97"/>
      <c r="F45" s="105" t="s">
        <v>5</v>
      </c>
      <c r="G45" s="100"/>
      <c r="H45" s="100"/>
      <c r="I45" s="91"/>
    </row>
    <row r="46" spans="1:9" s="3" customFormat="1">
      <c r="A46" s="97"/>
      <c r="B46" s="97"/>
      <c r="C46" s="97"/>
      <c r="D46" s="97"/>
      <c r="E46" s="97" t="s">
        <v>56</v>
      </c>
      <c r="F46" s="106" t="s">
        <v>57</v>
      </c>
      <c r="G46" s="100">
        <f t="shared" ref="G46:H46" si="14">+G51</f>
        <v>923536.29999999993</v>
      </c>
      <c r="H46" s="100">
        <f t="shared" si="14"/>
        <v>2167450.2000000002</v>
      </c>
    </row>
    <row r="47" spans="1:9">
      <c r="A47" s="97"/>
      <c r="B47" s="97"/>
      <c r="C47" s="97"/>
      <c r="D47" s="97"/>
      <c r="E47" s="97"/>
      <c r="F47" s="105" t="s">
        <v>26</v>
      </c>
      <c r="G47" s="100"/>
      <c r="H47" s="100"/>
    </row>
    <row r="48" spans="1:9" s="13" customFormat="1" ht="24.75" hidden="1" customHeight="1">
      <c r="A48" s="109"/>
      <c r="B48" s="109"/>
      <c r="C48" s="109"/>
      <c r="D48" s="109"/>
      <c r="E48" s="109"/>
      <c r="F48" s="110" t="s">
        <v>22</v>
      </c>
      <c r="G48" s="111" t="e">
        <f t="shared" ref="G48" si="15">G50</f>
        <v>#REF!</v>
      </c>
      <c r="H48" s="111" t="e">
        <f t="shared" ref="H48" si="16">H50</f>
        <v>#REF!</v>
      </c>
    </row>
    <row r="49" spans="1:9" s="14" customFormat="1" ht="13.5" hidden="1" customHeight="1">
      <c r="A49" s="112"/>
      <c r="B49" s="113"/>
      <c r="C49" s="114"/>
      <c r="D49" s="114"/>
      <c r="E49" s="114"/>
      <c r="F49" s="98" t="s">
        <v>27</v>
      </c>
      <c r="G49" s="101"/>
      <c r="H49" s="101"/>
    </row>
    <row r="50" spans="1:9" s="2" customFormat="1" ht="16.5" hidden="1">
      <c r="A50" s="102"/>
      <c r="B50" s="115"/>
      <c r="C50" s="116"/>
      <c r="D50" s="102"/>
      <c r="E50" s="103"/>
      <c r="F50" s="98" t="s">
        <v>58</v>
      </c>
      <c r="G50" s="104" t="e">
        <f>-G51-#REF!</f>
        <v>#REF!</v>
      </c>
      <c r="H50" s="104" t="e">
        <f>-H51-#REF!</f>
        <v>#REF!</v>
      </c>
    </row>
    <row r="51" spans="1:9" s="13" customFormat="1" ht="33">
      <c r="A51" s="109"/>
      <c r="B51" s="109"/>
      <c r="C51" s="109"/>
      <c r="D51" s="109"/>
      <c r="E51" s="109"/>
      <c r="F51" s="110" t="s">
        <v>48</v>
      </c>
      <c r="G51" s="111">
        <f t="shared" ref="G51:H51" si="17">+G53</f>
        <v>923536.29999999993</v>
      </c>
      <c r="H51" s="111">
        <f t="shared" si="17"/>
        <v>2167450.2000000002</v>
      </c>
    </row>
    <row r="52" spans="1:9" ht="15" customHeight="1">
      <c r="A52" s="97"/>
      <c r="B52" s="97"/>
      <c r="C52" s="97"/>
      <c r="D52" s="97"/>
      <c r="E52" s="97"/>
      <c r="F52" s="105" t="s">
        <v>27</v>
      </c>
      <c r="G52" s="100"/>
      <c r="H52" s="100"/>
    </row>
    <row r="53" spans="1:9" ht="20.25" customHeight="1">
      <c r="A53" s="97"/>
      <c r="B53" s="97"/>
      <c r="C53" s="97"/>
      <c r="D53" s="97"/>
      <c r="E53" s="97"/>
      <c r="F53" s="98" t="s">
        <v>6</v>
      </c>
      <c r="G53" s="100">
        <f t="shared" ref="G53:H54" si="18">+G54</f>
        <v>923536.29999999993</v>
      </c>
      <c r="H53" s="100">
        <f t="shared" si="18"/>
        <v>2167450.2000000002</v>
      </c>
    </row>
    <row r="54" spans="1:9" ht="20.25" customHeight="1">
      <c r="A54" s="97"/>
      <c r="B54" s="97"/>
      <c r="C54" s="97"/>
      <c r="D54" s="97"/>
      <c r="E54" s="97"/>
      <c r="F54" s="98" t="s">
        <v>118</v>
      </c>
      <c r="G54" s="100">
        <f t="shared" si="18"/>
        <v>923536.29999999993</v>
      </c>
      <c r="H54" s="100">
        <f t="shared" si="18"/>
        <v>2167450.2000000002</v>
      </c>
    </row>
    <row r="55" spans="1:9" ht="20.25" customHeight="1">
      <c r="A55" s="97"/>
      <c r="B55" s="97"/>
      <c r="C55" s="97"/>
      <c r="D55" s="97"/>
      <c r="E55" s="97"/>
      <c r="F55" s="98" t="s">
        <v>119</v>
      </c>
      <c r="G55" s="100">
        <f t="shared" ref="G55:H55" si="19">+G56</f>
        <v>923536.29999999993</v>
      </c>
      <c r="H55" s="100">
        <f t="shared" si="19"/>
        <v>2167450.2000000002</v>
      </c>
    </row>
    <row r="56" spans="1:9" ht="20.25" customHeight="1">
      <c r="A56" s="97"/>
      <c r="B56" s="97"/>
      <c r="C56" s="97"/>
      <c r="D56" s="97"/>
      <c r="E56" s="97"/>
      <c r="F56" s="98" t="s">
        <v>120</v>
      </c>
      <c r="G56" s="100">
        <f t="shared" ref="G56:H56" si="20">+G57</f>
        <v>923536.29999999993</v>
      </c>
      <c r="H56" s="100">
        <f t="shared" si="20"/>
        <v>2167450.2000000002</v>
      </c>
    </row>
    <row r="57" spans="1:9" ht="20.25" customHeight="1">
      <c r="A57" s="97"/>
      <c r="B57" s="97"/>
      <c r="C57" s="97"/>
      <c r="D57" s="97"/>
      <c r="E57" s="97"/>
      <c r="F57" s="98" t="s">
        <v>58</v>
      </c>
      <c r="G57" s="100">
        <f>+'6'!D13</f>
        <v>923536.29999999993</v>
      </c>
      <c r="H57" s="100">
        <f>+'6'!E13</f>
        <v>2167450.2000000002</v>
      </c>
    </row>
    <row r="58" spans="1:9" ht="22.5" hidden="1" customHeight="1">
      <c r="A58" s="97"/>
      <c r="B58" s="97"/>
      <c r="C58" s="97"/>
      <c r="D58" s="97"/>
      <c r="E58" s="97"/>
      <c r="F58" s="98" t="s">
        <v>44</v>
      </c>
      <c r="G58" s="100"/>
      <c r="H58" s="100"/>
    </row>
    <row r="59" spans="1:9" s="91" customFormat="1" ht="55.5" customHeight="1">
      <c r="A59" s="90"/>
      <c r="B59" s="90"/>
      <c r="C59" s="90"/>
      <c r="D59" s="90"/>
      <c r="E59" s="97" t="s">
        <v>161</v>
      </c>
      <c r="F59" s="106" t="s">
        <v>162</v>
      </c>
      <c r="G59" s="100">
        <f t="shared" ref="G59:H59" si="21">+G61</f>
        <v>-278536.09999999998</v>
      </c>
      <c r="H59" s="100">
        <f t="shared" si="21"/>
        <v>-278536.09999999998</v>
      </c>
      <c r="I59" s="1"/>
    </row>
    <row r="60" spans="1:9" s="91" customFormat="1">
      <c r="A60" s="90"/>
      <c r="B60" s="90"/>
      <c r="C60" s="90"/>
      <c r="D60" s="90"/>
      <c r="E60" s="97"/>
      <c r="F60" s="105" t="s">
        <v>175</v>
      </c>
      <c r="G60" s="100"/>
      <c r="H60" s="100"/>
      <c r="I60" s="1"/>
    </row>
    <row r="61" spans="1:9" ht="33">
      <c r="A61" s="90"/>
      <c r="B61" s="90"/>
      <c r="C61" s="90"/>
      <c r="D61" s="90"/>
      <c r="E61" s="109"/>
      <c r="F61" s="110" t="s">
        <v>81</v>
      </c>
      <c r="G61" s="111">
        <f t="shared" ref="G61:H61" si="22">+G63</f>
        <v>-278536.09999999998</v>
      </c>
      <c r="H61" s="111">
        <f t="shared" si="22"/>
        <v>-278536.09999999998</v>
      </c>
    </row>
    <row r="62" spans="1:9">
      <c r="A62" s="90"/>
      <c r="B62" s="90"/>
      <c r="C62" s="90"/>
      <c r="D62" s="90"/>
      <c r="E62" s="114"/>
      <c r="F62" s="105" t="s">
        <v>177</v>
      </c>
      <c r="G62" s="101"/>
      <c r="H62" s="101"/>
    </row>
    <row r="63" spans="1:9">
      <c r="A63" s="90"/>
      <c r="B63" s="90"/>
      <c r="C63" s="90"/>
      <c r="D63" s="90"/>
      <c r="E63" s="103"/>
      <c r="F63" s="98" t="s">
        <v>6</v>
      </c>
      <c r="G63" s="104">
        <f t="shared" ref="G63:H66" si="23">+G64</f>
        <v>-278536.09999999998</v>
      </c>
      <c r="H63" s="104">
        <f t="shared" si="23"/>
        <v>-278536.09999999998</v>
      </c>
    </row>
    <row r="64" spans="1:9">
      <c r="A64" s="90"/>
      <c r="B64" s="90"/>
      <c r="C64" s="90"/>
      <c r="D64" s="90"/>
      <c r="E64" s="109"/>
      <c r="F64" s="110" t="s">
        <v>118</v>
      </c>
      <c r="G64" s="111">
        <f t="shared" si="23"/>
        <v>-278536.09999999998</v>
      </c>
      <c r="H64" s="111">
        <f t="shared" si="23"/>
        <v>-278536.09999999998</v>
      </c>
    </row>
    <row r="65" spans="1:9">
      <c r="A65" s="90"/>
      <c r="B65" s="90"/>
      <c r="C65" s="90"/>
      <c r="D65" s="90"/>
      <c r="E65" s="97"/>
      <c r="F65" s="98" t="s">
        <v>119</v>
      </c>
      <c r="G65" s="100">
        <f t="shared" si="23"/>
        <v>-278536.09999999998</v>
      </c>
      <c r="H65" s="100">
        <f t="shared" si="23"/>
        <v>-278536.09999999998</v>
      </c>
    </row>
    <row r="66" spans="1:9">
      <c r="A66" s="90"/>
      <c r="B66" s="90"/>
      <c r="C66" s="90"/>
      <c r="D66" s="90"/>
      <c r="E66" s="97"/>
      <c r="F66" s="98" t="s">
        <v>120</v>
      </c>
      <c r="G66" s="100">
        <f t="shared" si="23"/>
        <v>-278536.09999999998</v>
      </c>
      <c r="H66" s="100">
        <f t="shared" si="23"/>
        <v>-278536.09999999998</v>
      </c>
    </row>
    <row r="67" spans="1:9">
      <c r="A67" s="90"/>
      <c r="B67" s="90"/>
      <c r="C67" s="90"/>
      <c r="D67" s="90"/>
      <c r="E67" s="97"/>
      <c r="F67" s="98" t="s">
        <v>58</v>
      </c>
      <c r="G67" s="100">
        <v>-278536.09999999998</v>
      </c>
      <c r="H67" s="100">
        <v>-278536.09999999998</v>
      </c>
    </row>
    <row r="68" spans="1:9" s="91" customFormat="1" ht="33">
      <c r="A68" s="122" t="s">
        <v>179</v>
      </c>
      <c r="B68" s="90"/>
      <c r="C68" s="90"/>
      <c r="D68" s="90"/>
      <c r="E68" s="90"/>
      <c r="F68" s="122" t="s">
        <v>180</v>
      </c>
      <c r="G68" s="123">
        <f t="shared" ref="G68:H68" si="24">+G70</f>
        <v>0</v>
      </c>
      <c r="H68" s="123">
        <f t="shared" si="24"/>
        <v>-326361.90000000002</v>
      </c>
      <c r="I68" s="1"/>
    </row>
    <row r="69" spans="1:9" s="91" customFormat="1">
      <c r="A69" s="90"/>
      <c r="B69" s="90"/>
      <c r="C69" s="90"/>
      <c r="D69" s="90"/>
      <c r="E69" s="90"/>
      <c r="F69" s="105" t="s">
        <v>5</v>
      </c>
      <c r="G69" s="90"/>
      <c r="H69" s="90"/>
      <c r="I69" s="1"/>
    </row>
    <row r="70" spans="1:9" s="91" customFormat="1">
      <c r="A70" s="90"/>
      <c r="B70" s="122" t="s">
        <v>181</v>
      </c>
      <c r="C70" s="90"/>
      <c r="D70" s="90"/>
      <c r="E70" s="90"/>
      <c r="F70" s="122" t="s">
        <v>182</v>
      </c>
      <c r="G70" s="123">
        <f t="shared" ref="G70:H70" si="25">+G72</f>
        <v>0</v>
      </c>
      <c r="H70" s="123">
        <f t="shared" si="25"/>
        <v>-326361.90000000002</v>
      </c>
      <c r="I70" s="1"/>
    </row>
    <row r="71" spans="1:9" s="91" customFormat="1">
      <c r="A71" s="90"/>
      <c r="B71" s="90"/>
      <c r="C71" s="90"/>
      <c r="D71" s="90"/>
      <c r="E71" s="90"/>
      <c r="F71" s="105" t="s">
        <v>5</v>
      </c>
      <c r="G71" s="90"/>
      <c r="H71" s="90"/>
      <c r="I71" s="1"/>
    </row>
    <row r="72" spans="1:9" s="91" customFormat="1">
      <c r="A72" s="90"/>
      <c r="B72" s="90"/>
      <c r="C72" s="122" t="s">
        <v>25</v>
      </c>
      <c r="D72" s="90"/>
      <c r="E72" s="90"/>
      <c r="F72" s="122" t="s">
        <v>182</v>
      </c>
      <c r="G72" s="123">
        <f t="shared" ref="G72:H72" si="26">+G74</f>
        <v>0</v>
      </c>
      <c r="H72" s="123">
        <f t="shared" si="26"/>
        <v>-326361.90000000002</v>
      </c>
      <c r="I72" s="1"/>
    </row>
    <row r="73" spans="1:9" s="91" customFormat="1">
      <c r="A73" s="90"/>
      <c r="B73" s="90"/>
      <c r="C73" s="90"/>
      <c r="D73" s="90"/>
      <c r="E73" s="90"/>
      <c r="F73" s="105" t="s">
        <v>5</v>
      </c>
      <c r="G73" s="90"/>
      <c r="H73" s="90"/>
      <c r="I73" s="1"/>
    </row>
    <row r="74" spans="1:9" s="91" customFormat="1">
      <c r="A74" s="90"/>
      <c r="B74" s="90"/>
      <c r="C74" s="90"/>
      <c r="D74" s="90" t="s">
        <v>164</v>
      </c>
      <c r="E74" s="90"/>
      <c r="F74" s="90" t="s">
        <v>165</v>
      </c>
      <c r="G74" s="117">
        <f t="shared" ref="G74:H74" si="27">+G76</f>
        <v>0</v>
      </c>
      <c r="H74" s="117">
        <f t="shared" si="27"/>
        <v>-326361.90000000002</v>
      </c>
      <c r="I74" s="1"/>
    </row>
    <row r="75" spans="1:9" s="91" customFormat="1">
      <c r="A75" s="90"/>
      <c r="B75" s="90"/>
      <c r="C75" s="90"/>
      <c r="D75" s="90"/>
      <c r="E75" s="90"/>
      <c r="F75" s="105" t="s">
        <v>5</v>
      </c>
      <c r="G75" s="117"/>
      <c r="H75" s="117"/>
      <c r="I75" s="1"/>
    </row>
    <row r="76" spans="1:9" ht="66">
      <c r="A76" s="90"/>
      <c r="B76" s="90"/>
      <c r="C76" s="90"/>
      <c r="D76" s="90"/>
      <c r="E76" s="90" t="s">
        <v>168</v>
      </c>
      <c r="F76" s="90" t="s">
        <v>169</v>
      </c>
      <c r="G76" s="117">
        <f t="shared" ref="G76:H76" si="28">+G78</f>
        <v>0</v>
      </c>
      <c r="H76" s="117">
        <f t="shared" si="28"/>
        <v>-326361.90000000002</v>
      </c>
    </row>
    <row r="77" spans="1:9">
      <c r="A77" s="90"/>
      <c r="B77" s="90"/>
      <c r="C77" s="90"/>
      <c r="D77" s="90"/>
      <c r="E77" s="90"/>
      <c r="F77" s="105" t="s">
        <v>175</v>
      </c>
      <c r="G77" s="90"/>
      <c r="H77" s="90"/>
    </row>
    <row r="78" spans="1:9" ht="33">
      <c r="A78" s="90"/>
      <c r="B78" s="90"/>
      <c r="C78" s="90"/>
      <c r="D78" s="90"/>
      <c r="E78" s="90"/>
      <c r="F78" s="118" t="s">
        <v>176</v>
      </c>
      <c r="G78" s="119">
        <f t="shared" ref="G78:H78" si="29">+G80</f>
        <v>0</v>
      </c>
      <c r="H78" s="119">
        <f t="shared" si="29"/>
        <v>-326361.90000000002</v>
      </c>
    </row>
    <row r="79" spans="1:9">
      <c r="A79" s="90"/>
      <c r="B79" s="90"/>
      <c r="C79" s="90"/>
      <c r="D79" s="90"/>
      <c r="E79" s="90"/>
      <c r="F79" s="105" t="s">
        <v>177</v>
      </c>
      <c r="G79" s="90"/>
      <c r="H79" s="90"/>
    </row>
    <row r="80" spans="1:9">
      <c r="A80" s="90"/>
      <c r="B80" s="90"/>
      <c r="C80" s="90"/>
      <c r="D80" s="90"/>
      <c r="E80" s="90"/>
      <c r="F80" s="90" t="s">
        <v>6</v>
      </c>
      <c r="G80" s="117">
        <f t="shared" ref="G80:H83" si="30">+G81</f>
        <v>0</v>
      </c>
      <c r="H80" s="117">
        <f t="shared" si="30"/>
        <v>-326361.90000000002</v>
      </c>
    </row>
    <row r="81" spans="1:8">
      <c r="A81" s="90"/>
      <c r="B81" s="90"/>
      <c r="C81" s="90"/>
      <c r="D81" s="90"/>
      <c r="E81" s="90"/>
      <c r="F81" s="90" t="s">
        <v>118</v>
      </c>
      <c r="G81" s="117">
        <f t="shared" si="30"/>
        <v>0</v>
      </c>
      <c r="H81" s="117">
        <f t="shared" si="30"/>
        <v>-326361.90000000002</v>
      </c>
    </row>
    <row r="82" spans="1:8">
      <c r="A82" s="90"/>
      <c r="B82" s="90"/>
      <c r="C82" s="90"/>
      <c r="D82" s="90"/>
      <c r="E82" s="90"/>
      <c r="F82" s="90" t="s">
        <v>119</v>
      </c>
      <c r="G82" s="117">
        <f t="shared" si="30"/>
        <v>0</v>
      </c>
      <c r="H82" s="117">
        <f t="shared" si="30"/>
        <v>-326361.90000000002</v>
      </c>
    </row>
    <row r="83" spans="1:8">
      <c r="A83" s="90"/>
      <c r="B83" s="90"/>
      <c r="C83" s="90"/>
      <c r="D83" s="90"/>
      <c r="E83" s="90"/>
      <c r="F83" s="90" t="s">
        <v>120</v>
      </c>
      <c r="G83" s="117">
        <f t="shared" si="30"/>
        <v>0</v>
      </c>
      <c r="H83" s="117">
        <f t="shared" si="30"/>
        <v>-326361.90000000002</v>
      </c>
    </row>
    <row r="84" spans="1:8">
      <c r="A84" s="90"/>
      <c r="B84" s="90"/>
      <c r="C84" s="90"/>
      <c r="D84" s="90"/>
      <c r="E84" s="90"/>
      <c r="F84" s="90" t="s">
        <v>178</v>
      </c>
      <c r="G84" s="117">
        <v>0</v>
      </c>
      <c r="H84" s="117">
        <v>-326361.90000000002</v>
      </c>
    </row>
  </sheetData>
  <mergeCells count="9">
    <mergeCell ref="A42:E42"/>
    <mergeCell ref="G7:H7"/>
    <mergeCell ref="A4:H4"/>
    <mergeCell ref="A5:H5"/>
    <mergeCell ref="A8:C8"/>
    <mergeCell ref="D8:E8"/>
    <mergeCell ref="F8:F9"/>
    <mergeCell ref="G8:H8"/>
    <mergeCell ref="A31:E31"/>
  </mergeCells>
  <pageMargins left="0.2" right="0.2" top="0.33" bottom="0.64" header="0.17" footer="0.17"/>
  <pageSetup paperSize="9" scale="84" orientation="landscape" verticalDpi="4294967294" r:id="rId1"/>
  <ignoredErrors>
    <ignoredError sqref="A38:F50 A58:F58 A51:F52 A53:E54 A12:F13 B29:E29 B14:E19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opLeftCell="A16" zoomScaleNormal="100" workbookViewId="0"/>
  </sheetViews>
  <sheetFormatPr defaultRowHeight="17.25"/>
  <cols>
    <col min="1" max="1" width="7.42578125" style="7" customWidth="1"/>
    <col min="2" max="2" width="8.7109375" style="7" customWidth="1"/>
    <col min="3" max="3" width="56.5703125" style="5" customWidth="1"/>
    <col min="4" max="4" width="15.7109375" style="10" bestFit="1" customWidth="1"/>
    <col min="5" max="5" width="16.85546875" style="10" customWidth="1"/>
    <col min="6" max="6" width="16.42578125" style="10" bestFit="1" customWidth="1"/>
    <col min="7" max="8" width="16.85546875" style="10" customWidth="1"/>
    <col min="9" max="12" width="11" style="5" customWidth="1"/>
    <col min="13" max="16384" width="9.140625" style="5"/>
  </cols>
  <sheetData>
    <row r="1" spans="1:11" ht="16.5" customHeight="1">
      <c r="B1" s="135"/>
      <c r="C1" s="135"/>
      <c r="D1" s="135"/>
      <c r="E1" s="135"/>
      <c r="F1" s="135"/>
      <c r="G1" s="135"/>
      <c r="H1" s="121" t="s">
        <v>71</v>
      </c>
    </row>
    <row r="2" spans="1:11" ht="16.5" customHeight="1">
      <c r="B2" s="135"/>
      <c r="C2" s="135"/>
      <c r="D2" s="135"/>
      <c r="E2" s="135"/>
      <c r="F2" s="135"/>
      <c r="G2" s="135"/>
      <c r="H2" s="121" t="s">
        <v>74</v>
      </c>
    </row>
    <row r="3" spans="1:11" ht="16.5" customHeight="1">
      <c r="B3" s="135"/>
      <c r="C3" s="135"/>
      <c r="D3" s="135"/>
      <c r="E3" s="135"/>
      <c r="F3" s="135"/>
      <c r="G3" s="135"/>
      <c r="H3" s="121" t="s">
        <v>0</v>
      </c>
    </row>
    <row r="4" spans="1:11" ht="52.5" customHeight="1">
      <c r="A4" s="236" t="s">
        <v>92</v>
      </c>
      <c r="B4" s="236"/>
      <c r="C4" s="236"/>
      <c r="D4" s="236"/>
      <c r="E4" s="236"/>
      <c r="F4" s="236"/>
      <c r="G4" s="236"/>
      <c r="H4" s="236"/>
    </row>
    <row r="5" spans="1:11">
      <c r="A5" s="191"/>
      <c r="B5" s="191"/>
      <c r="C5" s="174"/>
      <c r="D5" s="206"/>
      <c r="E5" s="206"/>
      <c r="F5" s="206"/>
      <c r="G5" s="237" t="s">
        <v>29</v>
      </c>
      <c r="H5" s="237"/>
    </row>
    <row r="6" spans="1:11" s="6" customFormat="1" ht="31.5" customHeight="1">
      <c r="A6" s="246" t="s">
        <v>30</v>
      </c>
      <c r="B6" s="246"/>
      <c r="C6" s="238" t="s">
        <v>31</v>
      </c>
      <c r="D6" s="243" t="s">
        <v>47</v>
      </c>
      <c r="E6" s="244"/>
      <c r="F6" s="244"/>
      <c r="G6" s="244"/>
      <c r="H6" s="245"/>
    </row>
    <row r="7" spans="1:11" s="6" customFormat="1" ht="13.5">
      <c r="A7" s="246"/>
      <c r="B7" s="246"/>
      <c r="C7" s="239"/>
      <c r="D7" s="241" t="s">
        <v>32</v>
      </c>
      <c r="E7" s="243" t="s">
        <v>11</v>
      </c>
      <c r="F7" s="244"/>
      <c r="G7" s="244"/>
      <c r="H7" s="245"/>
    </row>
    <row r="8" spans="1:11" s="6" customFormat="1" ht="81">
      <c r="A8" s="17" t="s">
        <v>33</v>
      </c>
      <c r="B8" s="17" t="s">
        <v>34</v>
      </c>
      <c r="C8" s="240"/>
      <c r="D8" s="242"/>
      <c r="E8" s="20" t="s">
        <v>35</v>
      </c>
      <c r="F8" s="20" t="s">
        <v>36</v>
      </c>
      <c r="G8" s="20" t="s">
        <v>37</v>
      </c>
      <c r="H8" s="20" t="s">
        <v>38</v>
      </c>
    </row>
    <row r="9" spans="1:11" s="7" customFormat="1" ht="30.75" customHeight="1">
      <c r="A9" s="192"/>
      <c r="B9" s="192"/>
      <c r="C9" s="193" t="s">
        <v>39</v>
      </c>
      <c r="D9" s="194">
        <f>+E9+F9+G9+H9</f>
        <v>2167450.2000000002</v>
      </c>
      <c r="E9" s="194">
        <f t="shared" ref="E9:H9" si="0">E11</f>
        <v>0</v>
      </c>
      <c r="F9" s="194">
        <f t="shared" si="0"/>
        <v>2167450.2000000002</v>
      </c>
      <c r="G9" s="194">
        <f t="shared" si="0"/>
        <v>0</v>
      </c>
      <c r="H9" s="194">
        <f t="shared" si="0"/>
        <v>0</v>
      </c>
    </row>
    <row r="10" spans="1:11">
      <c r="A10" s="192"/>
      <c r="B10" s="192"/>
      <c r="C10" s="193" t="s">
        <v>40</v>
      </c>
      <c r="D10" s="194"/>
      <c r="E10" s="194"/>
      <c r="F10" s="194"/>
      <c r="G10" s="194"/>
      <c r="H10" s="194"/>
    </row>
    <row r="11" spans="1:11" s="7" customFormat="1" ht="51.75">
      <c r="A11" s="8"/>
      <c r="B11" s="207"/>
      <c r="C11" s="207" t="s">
        <v>45</v>
      </c>
      <c r="D11" s="208">
        <f>+E11+F11+G11+H11</f>
        <v>2167450.2000000002</v>
      </c>
      <c r="E11" s="208">
        <f>+E13</f>
        <v>0</v>
      </c>
      <c r="F11" s="208">
        <f t="shared" ref="F11:H11" si="1">+F13</f>
        <v>2167450.2000000002</v>
      </c>
      <c r="G11" s="208">
        <f t="shared" si="1"/>
        <v>0</v>
      </c>
      <c r="H11" s="208">
        <f t="shared" si="1"/>
        <v>0</v>
      </c>
    </row>
    <row r="12" spans="1:11" s="7" customFormat="1">
      <c r="A12" s="8"/>
      <c r="B12" s="8"/>
      <c r="C12" s="8" t="s">
        <v>41</v>
      </c>
      <c r="D12" s="9"/>
      <c r="E12" s="9"/>
      <c r="F12" s="9"/>
      <c r="G12" s="9"/>
      <c r="H12" s="9"/>
    </row>
    <row r="13" spans="1:11" ht="34.5">
      <c r="A13" s="11">
        <v>1049</v>
      </c>
      <c r="B13" s="11">
        <v>21001</v>
      </c>
      <c r="C13" s="209" t="s">
        <v>46</v>
      </c>
      <c r="D13" s="30">
        <f>+E13+F13+G13+H13</f>
        <v>2167450.2000000002</v>
      </c>
      <c r="E13" s="30">
        <f t="shared" ref="E13:G13" si="2">+E15</f>
        <v>0</v>
      </c>
      <c r="F13" s="30">
        <f t="shared" si="2"/>
        <v>2167450.2000000002</v>
      </c>
      <c r="G13" s="30">
        <f t="shared" si="2"/>
        <v>0</v>
      </c>
      <c r="H13" s="30">
        <f>+H15</f>
        <v>0</v>
      </c>
    </row>
    <row r="14" spans="1:11">
      <c r="A14" s="11"/>
      <c r="B14" s="11"/>
      <c r="C14" s="8" t="s">
        <v>41</v>
      </c>
      <c r="D14" s="21"/>
      <c r="E14" s="21"/>
      <c r="F14" s="21"/>
      <c r="G14" s="21"/>
      <c r="H14" s="21"/>
    </row>
    <row r="15" spans="1:11" ht="34.5">
      <c r="A15" s="38"/>
      <c r="B15" s="50">
        <v>1</v>
      </c>
      <c r="C15" s="50" t="s">
        <v>73</v>
      </c>
      <c r="D15" s="22">
        <f>+E15+F15+G15+H15</f>
        <v>2167450.2000000002</v>
      </c>
      <c r="E15" s="22">
        <f>+E16</f>
        <v>0</v>
      </c>
      <c r="F15" s="22">
        <f>+F16+F18</f>
        <v>2167450.2000000002</v>
      </c>
      <c r="G15" s="22">
        <f t="shared" ref="G15:H15" si="3">+G16</f>
        <v>0</v>
      </c>
      <c r="H15" s="22">
        <f t="shared" si="3"/>
        <v>0</v>
      </c>
      <c r="K15" s="210"/>
    </row>
    <row r="16" spans="1:11" ht="33">
      <c r="A16" s="38"/>
      <c r="B16" s="50"/>
      <c r="C16" s="39" t="s">
        <v>113</v>
      </c>
      <c r="D16" s="22">
        <f t="shared" ref="D16:D19" si="4">+E16+F16+G16+H16</f>
        <v>1732805.2</v>
      </c>
      <c r="E16" s="42">
        <f>SUM(E17:E17)</f>
        <v>0</v>
      </c>
      <c r="F16" s="42">
        <f>SUM(F17:F17)</f>
        <v>1732805.2</v>
      </c>
      <c r="G16" s="42">
        <f>SUM(G17:G17)</f>
        <v>0</v>
      </c>
      <c r="H16" s="42">
        <f>SUM(H17:H17)</f>
        <v>0</v>
      </c>
      <c r="K16" s="210"/>
    </row>
    <row r="17" spans="1:11">
      <c r="A17" s="38"/>
      <c r="B17" s="50"/>
      <c r="C17" s="41" t="s">
        <v>114</v>
      </c>
      <c r="D17" s="22">
        <f t="shared" si="4"/>
        <v>1732805.2</v>
      </c>
      <c r="E17" s="42"/>
      <c r="F17" s="42">
        <f>+'6'!E19</f>
        <v>1732805.2</v>
      </c>
      <c r="G17" s="42"/>
      <c r="H17" s="42"/>
      <c r="K17" s="210"/>
    </row>
    <row r="18" spans="1:11">
      <c r="A18" s="38"/>
      <c r="B18" s="50"/>
      <c r="C18" s="39" t="s">
        <v>115</v>
      </c>
      <c r="D18" s="22">
        <f t="shared" ref="D18" si="5">+E18+F18+G18+H18</f>
        <v>434645</v>
      </c>
      <c r="E18" s="42">
        <f>SUM(E19:E19)</f>
        <v>0</v>
      </c>
      <c r="F18" s="42">
        <f>SUM(F19:F19)</f>
        <v>434645</v>
      </c>
      <c r="G18" s="42">
        <f>SUM(G19:G19)</f>
        <v>0</v>
      </c>
      <c r="H18" s="42">
        <f>SUM(H19:H19)</f>
        <v>0</v>
      </c>
      <c r="K18" s="210"/>
    </row>
    <row r="19" spans="1:11">
      <c r="A19" s="38"/>
      <c r="B19" s="50"/>
      <c r="C19" s="41" t="s">
        <v>116</v>
      </c>
      <c r="D19" s="22">
        <f t="shared" si="4"/>
        <v>434645</v>
      </c>
      <c r="E19" s="42"/>
      <c r="F19" s="42">
        <f>+'6'!E21</f>
        <v>434645</v>
      </c>
      <c r="G19" s="42"/>
      <c r="H19" s="42"/>
      <c r="K19" s="210"/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19" bottom="0.24" header="0.17" footer="0.18"/>
  <pageSetup paperSize="9" scale="93" firstPageNumber="236" orientation="landscape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10" zoomScaleNormal="100" workbookViewId="0"/>
  </sheetViews>
  <sheetFormatPr defaultRowHeight="17.25"/>
  <cols>
    <col min="1" max="1" width="7.42578125" style="7" customWidth="1"/>
    <col min="2" max="2" width="8.7109375" style="7" customWidth="1"/>
    <col min="3" max="3" width="63.42578125" style="5" customWidth="1"/>
    <col min="4" max="4" width="17.28515625" style="12" customWidth="1"/>
    <col min="5" max="5" width="17.7109375" style="5" customWidth="1"/>
    <col min="6" max="6" width="9.140625" style="5"/>
    <col min="7" max="7" width="17.140625" style="5" bestFit="1" customWidth="1"/>
    <col min="8" max="16384" width="9.140625" style="5"/>
  </cols>
  <sheetData>
    <row r="1" spans="1:6" ht="17.25" customHeight="1">
      <c r="A1" s="45"/>
      <c r="B1" s="189"/>
      <c r="C1" s="189"/>
      <c r="D1" s="189"/>
      <c r="E1" s="190" t="s">
        <v>75</v>
      </c>
    </row>
    <row r="2" spans="1:6" ht="17.25" customHeight="1">
      <c r="A2" s="45"/>
      <c r="B2" s="189"/>
      <c r="C2" s="189"/>
      <c r="D2" s="189"/>
      <c r="E2" s="190" t="s">
        <v>74</v>
      </c>
    </row>
    <row r="3" spans="1:6" ht="17.25" customHeight="1">
      <c r="A3" s="45"/>
      <c r="B3" s="189"/>
      <c r="C3" s="189"/>
      <c r="D3" s="189"/>
      <c r="E3" s="190" t="s">
        <v>0</v>
      </c>
    </row>
    <row r="4" spans="1:6">
      <c r="A4" s="249"/>
      <c r="B4" s="249"/>
      <c r="C4" s="249"/>
      <c r="D4" s="249"/>
      <c r="E4" s="249"/>
    </row>
    <row r="5" spans="1:6" ht="48" customHeight="1">
      <c r="A5" s="250" t="s">
        <v>80</v>
      </c>
      <c r="B5" s="250"/>
      <c r="C5" s="250"/>
      <c r="D5" s="250"/>
      <c r="E5" s="250"/>
    </row>
    <row r="6" spans="1:6" ht="17.25" customHeight="1">
      <c r="A6" s="191"/>
      <c r="B6" s="191"/>
      <c r="C6" s="174"/>
      <c r="D6" s="46"/>
      <c r="E6" s="124" t="s">
        <v>29</v>
      </c>
    </row>
    <row r="7" spans="1:6" s="6" customFormat="1" ht="61.5" customHeight="1">
      <c r="A7" s="246" t="s">
        <v>30</v>
      </c>
      <c r="B7" s="246"/>
      <c r="C7" s="238" t="s">
        <v>31</v>
      </c>
      <c r="D7" s="247" t="s">
        <v>62</v>
      </c>
      <c r="E7" s="248"/>
      <c r="F7" s="5"/>
    </row>
    <row r="8" spans="1:6" s="6" customFormat="1" ht="54.75">
      <c r="A8" s="17" t="s">
        <v>33</v>
      </c>
      <c r="B8" s="17" t="s">
        <v>34</v>
      </c>
      <c r="C8" s="240"/>
      <c r="D8" s="18" t="s">
        <v>2</v>
      </c>
      <c r="E8" s="19" t="s">
        <v>3</v>
      </c>
      <c r="F8" s="5"/>
    </row>
    <row r="9" spans="1:6" s="7" customFormat="1">
      <c r="A9" s="192"/>
      <c r="B9" s="192"/>
      <c r="C9" s="193" t="s">
        <v>39</v>
      </c>
      <c r="D9" s="194">
        <f t="shared" ref="D9" si="0">D11</f>
        <v>923536.29999999993</v>
      </c>
      <c r="E9" s="194">
        <f t="shared" ref="E9" si="1">E11</f>
        <v>2167450.2000000002</v>
      </c>
    </row>
    <row r="10" spans="1:6">
      <c r="A10" s="192"/>
      <c r="B10" s="192"/>
      <c r="C10" s="193" t="s">
        <v>40</v>
      </c>
      <c r="D10" s="194"/>
      <c r="E10" s="194"/>
    </row>
    <row r="11" spans="1:6" s="7" customFormat="1" ht="34.5">
      <c r="A11" s="47"/>
      <c r="B11" s="195"/>
      <c r="C11" s="196" t="s">
        <v>45</v>
      </c>
      <c r="D11" s="197">
        <f t="shared" ref="D11:E11" si="2">+D13</f>
        <v>923536.29999999993</v>
      </c>
      <c r="E11" s="197">
        <f t="shared" si="2"/>
        <v>2167450.2000000002</v>
      </c>
    </row>
    <row r="12" spans="1:6" s="7" customFormat="1">
      <c r="A12" s="47"/>
      <c r="B12" s="47"/>
      <c r="C12" s="48" t="s">
        <v>41</v>
      </c>
      <c r="D12" s="44"/>
      <c r="E12" s="44"/>
    </row>
    <row r="13" spans="1:6" ht="34.5">
      <c r="A13" s="198">
        <v>1049</v>
      </c>
      <c r="B13" s="198">
        <v>21001</v>
      </c>
      <c r="C13" s="199" t="s">
        <v>46</v>
      </c>
      <c r="D13" s="43">
        <f t="shared" ref="D13" si="3">+D15</f>
        <v>923536.29999999993</v>
      </c>
      <c r="E13" s="43">
        <f t="shared" ref="E13" si="4">+E15</f>
        <v>2167450.2000000002</v>
      </c>
    </row>
    <row r="14" spans="1:6" s="202" customFormat="1">
      <c r="A14" s="200"/>
      <c r="B14" s="200"/>
      <c r="C14" s="49" t="s">
        <v>26</v>
      </c>
      <c r="D14" s="201"/>
      <c r="E14" s="201"/>
    </row>
    <row r="15" spans="1:6" s="202" customFormat="1" ht="34.5">
      <c r="A15" s="203"/>
      <c r="B15" s="203"/>
      <c r="C15" s="50" t="s">
        <v>48</v>
      </c>
      <c r="D15" s="201">
        <f t="shared" ref="D15:E15" si="5">+D17</f>
        <v>923536.29999999993</v>
      </c>
      <c r="E15" s="201">
        <f t="shared" si="5"/>
        <v>2167450.2000000002</v>
      </c>
    </row>
    <row r="16" spans="1:6">
      <c r="A16" s="204"/>
      <c r="B16" s="204"/>
      <c r="C16" s="49" t="s">
        <v>42</v>
      </c>
      <c r="D16" s="205"/>
      <c r="E16" s="205"/>
    </row>
    <row r="17" spans="1:5" ht="34.5">
      <c r="A17" s="50"/>
      <c r="B17" s="50">
        <v>1</v>
      </c>
      <c r="C17" s="50" t="s">
        <v>73</v>
      </c>
      <c r="D17" s="43">
        <f>+D18+D20</f>
        <v>923536.29999999993</v>
      </c>
      <c r="E17" s="43">
        <f>+E18+E20</f>
        <v>2167450.2000000002</v>
      </c>
    </row>
    <row r="18" spans="1:5" ht="34.5">
      <c r="A18" s="50"/>
      <c r="B18" s="50"/>
      <c r="C18" s="50" t="s">
        <v>113</v>
      </c>
      <c r="D18" s="43">
        <f>SUM(D19:D19)</f>
        <v>726283.29999999993</v>
      </c>
      <c r="E18" s="43">
        <f>SUM(E19:E19)</f>
        <v>1732805.2</v>
      </c>
    </row>
    <row r="19" spans="1:5">
      <c r="A19" s="50"/>
      <c r="B19" s="50"/>
      <c r="C19" s="39" t="s">
        <v>114</v>
      </c>
      <c r="D19" s="43">
        <f>693122.1+33161.2</f>
        <v>726283.29999999993</v>
      </c>
      <c r="E19" s="43">
        <v>1732805.2</v>
      </c>
    </row>
    <row r="20" spans="1:5">
      <c r="A20" s="50"/>
      <c r="B20" s="50"/>
      <c r="C20" s="50" t="s">
        <v>115</v>
      </c>
      <c r="D20" s="43">
        <f>+D21</f>
        <v>197253</v>
      </c>
      <c r="E20" s="43">
        <f>+E21</f>
        <v>434645</v>
      </c>
    </row>
    <row r="21" spans="1:5">
      <c r="A21" s="38"/>
      <c r="B21" s="38"/>
      <c r="C21" s="125" t="s">
        <v>116</v>
      </c>
      <c r="D21" s="126">
        <v>197253</v>
      </c>
      <c r="E21" s="126">
        <v>434645</v>
      </c>
    </row>
    <row r="22" spans="1:5">
      <c r="E22" s="40"/>
    </row>
    <row r="23" spans="1:5">
      <c r="E23" s="12"/>
    </row>
    <row r="24" spans="1:5">
      <c r="E24" s="12"/>
    </row>
    <row r="26" spans="1:5">
      <c r="E26" s="40"/>
    </row>
    <row r="27" spans="1:5">
      <c r="E27" s="12"/>
    </row>
  </sheetData>
  <mergeCells count="5">
    <mergeCell ref="A7:B7"/>
    <mergeCell ref="C7:C8"/>
    <mergeCell ref="D7:E7"/>
    <mergeCell ref="A4:E4"/>
    <mergeCell ref="A5:E5"/>
  </mergeCells>
  <printOptions horizontalCentered="1"/>
  <pageMargins left="0.17" right="0.17" top="0.28999999999999998" bottom="0.46" header="0.17" footer="0.18"/>
  <pageSetup paperSize="9" scale="93" firstPageNumber="236" orientation="portrait" horizontalDpi="4294967294" verticalDpi="4294967294" r:id="rId1"/>
  <ignoredErrors>
    <ignoredError sqref="E9:E10 E12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3"/>
  <sheetViews>
    <sheetView zoomScaleNormal="100" zoomScaleSheetLayoutView="85" workbookViewId="0">
      <selection activeCell="A9" sqref="A9:XFD9"/>
    </sheetView>
  </sheetViews>
  <sheetFormatPr defaultColWidth="8.28515625" defaultRowHeight="12.75"/>
  <cols>
    <col min="1" max="1" width="28.5703125" style="16" customWidth="1"/>
    <col min="2" max="2" width="58.42578125" style="16" customWidth="1"/>
    <col min="3" max="4" width="18.140625" style="16" customWidth="1"/>
    <col min="5" max="16384" width="8.28515625" style="16"/>
  </cols>
  <sheetData>
    <row r="1" spans="1:4" ht="13.5">
      <c r="C1" s="15"/>
      <c r="D1" s="179" t="s">
        <v>76</v>
      </c>
    </row>
    <row r="2" spans="1:4" ht="15.75" customHeight="1">
      <c r="C2" s="186"/>
      <c r="D2" s="179" t="s">
        <v>185</v>
      </c>
    </row>
    <row r="3" spans="1:4" ht="13.5">
      <c r="D3" s="179" t="s">
        <v>184</v>
      </c>
    </row>
    <row r="4" spans="1:4" ht="13.5">
      <c r="D4" s="179"/>
    </row>
    <row r="5" spans="1:4" ht="42.75" customHeight="1">
      <c r="A5" s="251" t="s">
        <v>225</v>
      </c>
      <c r="B5" s="251"/>
      <c r="C5" s="251"/>
      <c r="D5" s="251"/>
    </row>
    <row r="6" spans="1:4" ht="21.75" customHeight="1">
      <c r="A6" s="187"/>
      <c r="B6" s="187"/>
      <c r="C6" s="187"/>
      <c r="D6" s="187"/>
    </row>
    <row r="7" spans="1:4" ht="20.45" customHeight="1">
      <c r="A7" s="252" t="s">
        <v>45</v>
      </c>
      <c r="B7" s="252"/>
      <c r="C7" s="252"/>
      <c r="D7" s="252"/>
    </row>
    <row r="8" spans="1:4" s="15" customFormat="1" ht="13.5">
      <c r="A8" s="261" t="s">
        <v>43</v>
      </c>
      <c r="B8" s="261"/>
      <c r="C8" s="261"/>
      <c r="D8" s="261"/>
    </row>
    <row r="10" spans="1:4" ht="13.5">
      <c r="A10" s="177" t="s">
        <v>12</v>
      </c>
      <c r="B10" s="181" t="s">
        <v>13</v>
      </c>
      <c r="C10" s="182"/>
      <c r="D10" s="182"/>
    </row>
    <row r="11" spans="1:4" ht="18.75" customHeight="1">
      <c r="A11" s="176" t="s">
        <v>60</v>
      </c>
      <c r="B11" s="51" t="s">
        <v>61</v>
      </c>
      <c r="C11" s="52"/>
      <c r="D11" s="52"/>
    </row>
    <row r="12" spans="1:4" ht="13.5">
      <c r="A12" s="182" t="s">
        <v>14</v>
      </c>
      <c r="B12" s="182"/>
      <c r="C12" s="182"/>
      <c r="D12" s="182"/>
    </row>
    <row r="13" spans="1:4" ht="57.75" customHeight="1">
      <c r="A13" s="177" t="s">
        <v>15</v>
      </c>
      <c r="B13" s="176" t="s">
        <v>60</v>
      </c>
      <c r="C13" s="259" t="s">
        <v>62</v>
      </c>
      <c r="D13" s="260"/>
    </row>
    <row r="14" spans="1:4" ht="18.75" customHeight="1">
      <c r="A14" s="177" t="s">
        <v>16</v>
      </c>
      <c r="B14" s="176" t="s">
        <v>63</v>
      </c>
      <c r="C14" s="175" t="s">
        <v>2</v>
      </c>
      <c r="D14" s="175" t="s">
        <v>3</v>
      </c>
    </row>
    <row r="15" spans="1:4" ht="21.75" customHeight="1">
      <c r="A15" s="177" t="s">
        <v>17</v>
      </c>
      <c r="B15" s="176" t="s">
        <v>64</v>
      </c>
      <c r="C15" s="256"/>
      <c r="D15" s="256"/>
    </row>
    <row r="16" spans="1:4" ht="40.5">
      <c r="A16" s="177" t="s">
        <v>18</v>
      </c>
      <c r="B16" s="176" t="s">
        <v>121</v>
      </c>
      <c r="C16" s="257"/>
      <c r="D16" s="257"/>
    </row>
    <row r="17" spans="1:4" ht="27">
      <c r="A17" s="177" t="s">
        <v>19</v>
      </c>
      <c r="B17" s="176" t="s">
        <v>65</v>
      </c>
      <c r="C17" s="258"/>
      <c r="D17" s="258"/>
    </row>
    <row r="18" spans="1:4" ht="13.5">
      <c r="A18" s="255" t="s">
        <v>20</v>
      </c>
      <c r="B18" s="255"/>
      <c r="C18" s="177"/>
      <c r="D18" s="177"/>
    </row>
    <row r="19" spans="1:4" ht="13.5">
      <c r="A19" s="254" t="s">
        <v>66</v>
      </c>
      <c r="B19" s="254"/>
      <c r="C19" s="53"/>
      <c r="D19" s="54">
        <f>+D20</f>
        <v>10</v>
      </c>
    </row>
    <row r="20" spans="1:4" ht="13.5">
      <c r="A20" s="254" t="s">
        <v>67</v>
      </c>
      <c r="B20" s="254"/>
      <c r="C20" s="53"/>
      <c r="D20" s="55">
        <v>10</v>
      </c>
    </row>
    <row r="21" spans="1:4" ht="13.5">
      <c r="A21" s="254" t="s">
        <v>68</v>
      </c>
      <c r="B21" s="254"/>
      <c r="C21" s="53"/>
      <c r="D21" s="55"/>
    </row>
    <row r="22" spans="1:4" ht="13.5">
      <c r="A22" s="254" t="s">
        <v>69</v>
      </c>
      <c r="B22" s="254"/>
      <c r="C22" s="53"/>
      <c r="D22" s="55"/>
    </row>
    <row r="23" spans="1:4" ht="13.5">
      <c r="A23" s="254" t="s">
        <v>70</v>
      </c>
      <c r="B23" s="254"/>
      <c r="C23" s="56"/>
      <c r="D23" s="55"/>
    </row>
    <row r="24" spans="1:4" ht="21" customHeight="1">
      <c r="A24" s="253" t="s">
        <v>21</v>
      </c>
      <c r="B24" s="253"/>
      <c r="C24" s="55">
        <f>+'4'!G46</f>
        <v>923536.29999999993</v>
      </c>
      <c r="D24" s="55">
        <f>+'4'!H46</f>
        <v>2167450.2000000002</v>
      </c>
    </row>
    <row r="25" spans="1:4" ht="7.5" customHeight="1">
      <c r="A25" s="177"/>
      <c r="B25" s="177"/>
      <c r="C25" s="55"/>
      <c r="D25" s="55"/>
    </row>
    <row r="26" spans="1:4" ht="58.5" customHeight="1">
      <c r="A26" s="177" t="s">
        <v>15</v>
      </c>
      <c r="B26" s="176" t="s">
        <v>60</v>
      </c>
      <c r="C26" s="259" t="s">
        <v>62</v>
      </c>
      <c r="D26" s="260" t="s">
        <v>62</v>
      </c>
    </row>
    <row r="27" spans="1:4" ht="21.75" customHeight="1">
      <c r="A27" s="177" t="s">
        <v>16</v>
      </c>
      <c r="B27" s="176" t="s">
        <v>206</v>
      </c>
      <c r="C27" s="175" t="s">
        <v>2</v>
      </c>
      <c r="D27" s="175" t="s">
        <v>3</v>
      </c>
    </row>
    <row r="28" spans="1:4" ht="54">
      <c r="A28" s="177" t="s">
        <v>17</v>
      </c>
      <c r="B28" s="176" t="s">
        <v>162</v>
      </c>
      <c r="C28" s="267"/>
      <c r="D28" s="267"/>
    </row>
    <row r="29" spans="1:4" ht="13.5">
      <c r="A29" s="177" t="s">
        <v>18</v>
      </c>
      <c r="B29" s="176" t="s">
        <v>207</v>
      </c>
      <c r="C29" s="267"/>
      <c r="D29" s="267"/>
    </row>
    <row r="30" spans="1:4" ht="27">
      <c r="A30" s="177" t="s">
        <v>19</v>
      </c>
      <c r="B30" s="176" t="s">
        <v>65</v>
      </c>
      <c r="C30" s="267"/>
      <c r="D30" s="267"/>
    </row>
    <row r="31" spans="1:4" ht="40.5">
      <c r="A31" s="177" t="s">
        <v>193</v>
      </c>
      <c r="B31" s="176" t="s">
        <v>194</v>
      </c>
      <c r="C31" s="133"/>
      <c r="D31" s="133"/>
    </row>
    <row r="32" spans="1:4" ht="17.25" customHeight="1">
      <c r="A32" s="255" t="s">
        <v>20</v>
      </c>
      <c r="B32" s="255"/>
      <c r="C32" s="177"/>
      <c r="D32" s="177"/>
    </row>
    <row r="33" spans="1:6" ht="13.5" customHeight="1">
      <c r="A33" s="262" t="s">
        <v>208</v>
      </c>
      <c r="B33" s="266"/>
      <c r="C33" s="53"/>
      <c r="D33" s="55"/>
    </row>
    <row r="34" spans="1:6" ht="18.75" customHeight="1">
      <c r="A34" s="264" t="s">
        <v>21</v>
      </c>
      <c r="B34" s="268"/>
      <c r="C34" s="55">
        <f>'4'!G59</f>
        <v>-278536.09999999998</v>
      </c>
      <c r="D34" s="55">
        <f>'4'!H59</f>
        <v>-278536.09999999998</v>
      </c>
    </row>
    <row r="36" spans="1:6" s="127" customFormat="1" ht="15">
      <c r="A36" s="183" t="s">
        <v>12</v>
      </c>
      <c r="B36" s="184" t="s">
        <v>13</v>
      </c>
      <c r="C36" s="185"/>
      <c r="D36" s="185"/>
      <c r="E36" s="185"/>
      <c r="F36" s="185"/>
    </row>
    <row r="37" spans="1:6" s="127" customFormat="1" ht="15">
      <c r="A37" s="92" t="s">
        <v>187</v>
      </c>
      <c r="B37" s="130" t="s">
        <v>188</v>
      </c>
      <c r="C37" s="128"/>
      <c r="D37" s="128"/>
      <c r="E37" s="128"/>
      <c r="F37" s="128"/>
    </row>
    <row r="38" spans="1:6">
      <c r="E38" s="128"/>
      <c r="F38" s="128"/>
    </row>
    <row r="39" spans="1:6" ht="66" customHeight="1">
      <c r="A39" s="177" t="s">
        <v>15</v>
      </c>
      <c r="B39" s="176" t="s">
        <v>187</v>
      </c>
      <c r="C39" s="259" t="s">
        <v>62</v>
      </c>
      <c r="D39" s="260"/>
      <c r="E39" s="128"/>
      <c r="F39" s="128"/>
    </row>
    <row r="40" spans="1:6" ht="13.5">
      <c r="A40" s="177" t="s">
        <v>16</v>
      </c>
      <c r="B40" s="176" t="s">
        <v>201</v>
      </c>
      <c r="C40" s="175" t="s">
        <v>2</v>
      </c>
      <c r="D40" s="175" t="s">
        <v>3</v>
      </c>
      <c r="E40" s="128"/>
      <c r="F40" s="128"/>
    </row>
    <row r="41" spans="1:6" ht="54">
      <c r="A41" s="177" t="s">
        <v>17</v>
      </c>
      <c r="B41" s="176" t="s">
        <v>202</v>
      </c>
      <c r="C41" s="256"/>
      <c r="D41" s="256"/>
      <c r="E41" s="128"/>
      <c r="F41" s="128"/>
    </row>
    <row r="42" spans="1:6" ht="54">
      <c r="A42" s="177" t="s">
        <v>18</v>
      </c>
      <c r="B42" s="176" t="s">
        <v>203</v>
      </c>
      <c r="C42" s="257"/>
      <c r="D42" s="257"/>
      <c r="E42" s="128"/>
      <c r="F42" s="128"/>
    </row>
    <row r="43" spans="1:6" ht="27">
      <c r="A43" s="177" t="s">
        <v>19</v>
      </c>
      <c r="B43" s="176" t="s">
        <v>192</v>
      </c>
      <c r="C43" s="258"/>
      <c r="D43" s="258"/>
      <c r="E43" s="128"/>
      <c r="F43" s="128"/>
    </row>
    <row r="44" spans="1:6" ht="13.5">
      <c r="A44" s="255" t="s">
        <v>193</v>
      </c>
      <c r="B44" s="255" t="s">
        <v>194</v>
      </c>
      <c r="C44" s="177"/>
      <c r="D44" s="177"/>
      <c r="E44" s="128"/>
      <c r="F44" s="128"/>
    </row>
    <row r="45" spans="1:6" ht="13.5">
      <c r="A45" s="262" t="s">
        <v>20</v>
      </c>
      <c r="B45" s="266"/>
      <c r="C45" s="53"/>
      <c r="D45" s="64"/>
      <c r="E45" s="128"/>
      <c r="F45" s="128"/>
    </row>
    <row r="46" spans="1:6" ht="12.75" customHeight="1">
      <c r="A46" s="262" t="s">
        <v>204</v>
      </c>
      <c r="B46" s="266"/>
      <c r="C46" s="53">
        <v>-3</v>
      </c>
      <c r="D46" s="53">
        <v>-7</v>
      </c>
      <c r="E46" s="128"/>
      <c r="F46" s="128"/>
    </row>
    <row r="47" spans="1:6" ht="15" customHeight="1">
      <c r="A47" s="264" t="s">
        <v>21</v>
      </c>
      <c r="B47" s="268"/>
      <c r="C47" s="132">
        <f>+'1'!E20</f>
        <v>-645000.19999999995</v>
      </c>
      <c r="D47" s="132">
        <f>+'1'!F20</f>
        <v>-1290000.3</v>
      </c>
      <c r="E47" s="128"/>
      <c r="F47" s="128"/>
    </row>
    <row r="48" spans="1:6">
      <c r="E48" s="128"/>
      <c r="F48" s="128"/>
    </row>
    <row r="49" spans="1:6" ht="58.5" customHeight="1">
      <c r="A49" s="177" t="s">
        <v>15</v>
      </c>
      <c r="B49" s="134" t="s">
        <v>187</v>
      </c>
      <c r="C49" s="259" t="s">
        <v>62</v>
      </c>
      <c r="D49" s="260"/>
      <c r="E49" s="128"/>
      <c r="F49" s="128"/>
    </row>
    <row r="50" spans="1:6" ht="13.5">
      <c r="A50" s="177" t="s">
        <v>16</v>
      </c>
      <c r="B50" s="134" t="s">
        <v>189</v>
      </c>
      <c r="C50" s="175" t="s">
        <v>2</v>
      </c>
      <c r="D50" s="175" t="s">
        <v>3</v>
      </c>
      <c r="E50" s="128"/>
      <c r="F50" s="128"/>
    </row>
    <row r="51" spans="1:6" ht="67.5">
      <c r="A51" s="177" t="s">
        <v>17</v>
      </c>
      <c r="B51" s="134" t="s">
        <v>190</v>
      </c>
      <c r="C51" s="133"/>
      <c r="D51" s="133"/>
      <c r="E51" s="128"/>
      <c r="F51" s="128"/>
    </row>
    <row r="52" spans="1:6" ht="54">
      <c r="A52" s="177" t="s">
        <v>18</v>
      </c>
      <c r="B52" s="134" t="s">
        <v>191</v>
      </c>
      <c r="C52" s="133"/>
      <c r="D52" s="133"/>
    </row>
    <row r="53" spans="1:6" ht="27">
      <c r="A53" s="177" t="s">
        <v>19</v>
      </c>
      <c r="B53" s="134" t="s">
        <v>192</v>
      </c>
      <c r="C53" s="133"/>
      <c r="D53" s="133"/>
    </row>
    <row r="54" spans="1:6" ht="40.5">
      <c r="A54" s="177" t="s">
        <v>193</v>
      </c>
      <c r="B54" s="134" t="s">
        <v>194</v>
      </c>
      <c r="C54" s="133"/>
      <c r="D54" s="133"/>
    </row>
    <row r="55" spans="1:6" ht="15">
      <c r="A55" s="269" t="s">
        <v>20</v>
      </c>
      <c r="B55" s="269"/>
      <c r="C55" s="133"/>
      <c r="D55" s="133"/>
    </row>
    <row r="56" spans="1:6" ht="13.5">
      <c r="A56" s="262" t="s">
        <v>195</v>
      </c>
      <c r="B56" s="263"/>
      <c r="C56" s="53"/>
      <c r="D56" s="53">
        <v>-0.5</v>
      </c>
    </row>
    <row r="57" spans="1:6" ht="12.75" customHeight="1">
      <c r="A57" s="262" t="s">
        <v>196</v>
      </c>
      <c r="B57" s="263"/>
      <c r="C57" s="53"/>
      <c r="D57" s="53">
        <v>-5</v>
      </c>
    </row>
    <row r="58" spans="1:6" ht="15" customHeight="1">
      <c r="A58" s="264" t="s">
        <v>21</v>
      </c>
      <c r="B58" s="265"/>
      <c r="C58" s="132">
        <f>+'4'!G29</f>
        <v>0</v>
      </c>
      <c r="D58" s="132">
        <f>+'4'!H29</f>
        <v>-272551.90000000002</v>
      </c>
    </row>
    <row r="60" spans="1:6">
      <c r="A60" s="183" t="s">
        <v>12</v>
      </c>
      <c r="B60" s="184" t="s">
        <v>13</v>
      </c>
    </row>
    <row r="61" spans="1:6">
      <c r="A61" s="92" t="s">
        <v>209</v>
      </c>
      <c r="B61" s="130" t="s">
        <v>210</v>
      </c>
    </row>
    <row r="63" spans="1:6" ht="66" customHeight="1">
      <c r="A63" s="177" t="s">
        <v>15</v>
      </c>
      <c r="B63" s="134" t="s">
        <v>209</v>
      </c>
      <c r="C63" s="259" t="s">
        <v>62</v>
      </c>
      <c r="D63" s="260"/>
    </row>
    <row r="64" spans="1:6" ht="13.5">
      <c r="A64" s="177" t="s">
        <v>16</v>
      </c>
      <c r="B64" s="134" t="s">
        <v>211</v>
      </c>
      <c r="C64" s="175" t="s">
        <v>2</v>
      </c>
      <c r="D64" s="175" t="s">
        <v>3</v>
      </c>
    </row>
    <row r="65" spans="1:4" ht="54">
      <c r="A65" s="177" t="s">
        <v>17</v>
      </c>
      <c r="B65" s="134" t="s">
        <v>212</v>
      </c>
      <c r="C65" s="133"/>
      <c r="D65" s="133"/>
    </row>
    <row r="66" spans="1:4" ht="81">
      <c r="A66" s="177" t="s">
        <v>18</v>
      </c>
      <c r="B66" s="134" t="s">
        <v>213</v>
      </c>
      <c r="C66" s="133"/>
      <c r="D66" s="133"/>
    </row>
    <row r="67" spans="1:4" ht="13.5">
      <c r="A67" s="177" t="s">
        <v>19</v>
      </c>
      <c r="B67" s="134" t="s">
        <v>214</v>
      </c>
      <c r="C67" s="133"/>
      <c r="D67" s="133"/>
    </row>
    <row r="68" spans="1:4" ht="27">
      <c r="A68" s="177" t="s">
        <v>215</v>
      </c>
      <c r="B68" s="134" t="s">
        <v>194</v>
      </c>
      <c r="C68" s="133"/>
      <c r="D68" s="133"/>
    </row>
    <row r="69" spans="1:4" ht="15">
      <c r="A69" s="269" t="s">
        <v>20</v>
      </c>
      <c r="B69" s="269"/>
      <c r="C69" s="133"/>
      <c r="D69" s="133"/>
    </row>
    <row r="70" spans="1:4" ht="13.5">
      <c r="A70" s="262" t="s">
        <v>216</v>
      </c>
      <c r="B70" s="263"/>
      <c r="C70" s="53" t="s">
        <v>205</v>
      </c>
      <c r="D70" s="53">
        <v>-34.4</v>
      </c>
    </row>
    <row r="71" spans="1:4" ht="13.5">
      <c r="A71" s="262" t="s">
        <v>217</v>
      </c>
      <c r="B71" s="263"/>
      <c r="C71" s="53" t="s">
        <v>205</v>
      </c>
      <c r="D71" s="53">
        <v>-2.2000000000000002</v>
      </c>
    </row>
    <row r="72" spans="1:4" ht="13.5">
      <c r="A72" s="262" t="s">
        <v>218</v>
      </c>
      <c r="B72" s="263"/>
      <c r="C72" s="53" t="s">
        <v>205</v>
      </c>
      <c r="D72" s="53">
        <v>-1655</v>
      </c>
    </row>
    <row r="73" spans="1:4" ht="15" customHeight="1">
      <c r="A73" s="264" t="s">
        <v>21</v>
      </c>
      <c r="B73" s="265"/>
      <c r="C73" s="132">
        <f>+'4'!G76</f>
        <v>0</v>
      </c>
      <c r="D73" s="132">
        <f>+'4'!H76</f>
        <v>-326361.90000000002</v>
      </c>
    </row>
  </sheetData>
  <mergeCells count="37">
    <mergeCell ref="A57:B57"/>
    <mergeCell ref="A58:B58"/>
    <mergeCell ref="C49:D49"/>
    <mergeCell ref="A69:B69"/>
    <mergeCell ref="A70:B70"/>
    <mergeCell ref="C41:C43"/>
    <mergeCell ref="D41:D43"/>
    <mergeCell ref="A44:B44"/>
    <mergeCell ref="A55:B55"/>
    <mergeCell ref="A56:B56"/>
    <mergeCell ref="A72:B72"/>
    <mergeCell ref="A73:B73"/>
    <mergeCell ref="C63:D63"/>
    <mergeCell ref="A33:B33"/>
    <mergeCell ref="A22:B22"/>
    <mergeCell ref="A23:B23"/>
    <mergeCell ref="C28:C30"/>
    <mergeCell ref="D28:D30"/>
    <mergeCell ref="A34:B34"/>
    <mergeCell ref="A32:B32"/>
    <mergeCell ref="C26:D26"/>
    <mergeCell ref="A71:B71"/>
    <mergeCell ref="A45:B45"/>
    <mergeCell ref="A46:B46"/>
    <mergeCell ref="A47:B47"/>
    <mergeCell ref="C39:D39"/>
    <mergeCell ref="A5:D5"/>
    <mergeCell ref="A7:D7"/>
    <mergeCell ref="A24:B24"/>
    <mergeCell ref="A21:B21"/>
    <mergeCell ref="A18:B18"/>
    <mergeCell ref="A19:B19"/>
    <mergeCell ref="A20:B20"/>
    <mergeCell ref="D15:D17"/>
    <mergeCell ref="C15:C17"/>
    <mergeCell ref="C13:D13"/>
    <mergeCell ref="A8:D8"/>
  </mergeCells>
  <pageMargins left="0.54" right="0.41" top="0.33" bottom="0.33" header="0.31496062992125984" footer="0.31496062992125984"/>
  <pageSetup paperSize="9" scale="6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3"/>
  <sheetViews>
    <sheetView tabSelected="1" topLeftCell="A58" zoomScaleNormal="100" zoomScaleSheetLayoutView="100" workbookViewId="0">
      <selection activeCell="B44" sqref="B44"/>
    </sheetView>
  </sheetViews>
  <sheetFormatPr defaultRowHeight="13.5"/>
  <cols>
    <col min="1" max="1" width="28.5703125" style="15" customWidth="1"/>
    <col min="2" max="2" width="47.5703125" style="15" customWidth="1"/>
    <col min="3" max="4" width="22.140625" style="15" customWidth="1"/>
    <col min="5" max="16384" width="9.140625" style="15"/>
  </cols>
  <sheetData>
    <row r="1" spans="1:4">
      <c r="D1" s="178" t="s">
        <v>93</v>
      </c>
    </row>
    <row r="2" spans="1:4">
      <c r="D2" s="179" t="s">
        <v>185</v>
      </c>
    </row>
    <row r="3" spans="1:4">
      <c r="D3" s="179" t="s">
        <v>184</v>
      </c>
    </row>
    <row r="4" spans="1:4" ht="44.25" customHeight="1">
      <c r="A4" s="270" t="s">
        <v>224</v>
      </c>
      <c r="B4" s="270"/>
      <c r="C4" s="270"/>
      <c r="D4" s="270"/>
    </row>
    <row r="5" spans="1:4">
      <c r="D5" s="180" t="s">
        <v>117</v>
      </c>
    </row>
    <row r="6" spans="1:4" ht="24" customHeight="1">
      <c r="A6" s="271" t="s">
        <v>45</v>
      </c>
      <c r="B6" s="271"/>
      <c r="C6" s="271"/>
      <c r="D6" s="271"/>
    </row>
    <row r="7" spans="1:4" s="16" customFormat="1" ht="21.75" customHeight="1">
      <c r="A7" s="188" t="s">
        <v>72</v>
      </c>
      <c r="B7" s="182"/>
      <c r="C7" s="182"/>
      <c r="D7" s="182"/>
    </row>
    <row r="8" spans="1:4">
      <c r="A8" s="177" t="s">
        <v>12</v>
      </c>
      <c r="B8" s="181" t="s">
        <v>13</v>
      </c>
      <c r="C8" s="182"/>
      <c r="D8" s="182"/>
    </row>
    <row r="9" spans="1:4">
      <c r="A9" s="176" t="s">
        <v>60</v>
      </c>
      <c r="B9" s="51" t="s">
        <v>61</v>
      </c>
      <c r="C9" s="52"/>
      <c r="D9" s="52"/>
    </row>
    <row r="10" spans="1:4">
      <c r="A10" s="261" t="s">
        <v>14</v>
      </c>
      <c r="B10" s="261"/>
      <c r="C10" s="261"/>
      <c r="D10" s="261"/>
    </row>
    <row r="11" spans="1:4" ht="42" customHeight="1">
      <c r="A11" s="177" t="s">
        <v>15</v>
      </c>
      <c r="B11" s="176" t="s">
        <v>60</v>
      </c>
      <c r="C11" s="259" t="s">
        <v>62</v>
      </c>
      <c r="D11" s="260"/>
    </row>
    <row r="12" spans="1:4">
      <c r="A12" s="177" t="s">
        <v>16</v>
      </c>
      <c r="B12" s="176" t="s">
        <v>63</v>
      </c>
      <c r="C12" s="175" t="s">
        <v>2</v>
      </c>
      <c r="D12" s="175" t="s">
        <v>3</v>
      </c>
    </row>
    <row r="13" spans="1:4" ht="27">
      <c r="A13" s="177" t="s">
        <v>17</v>
      </c>
      <c r="B13" s="176" t="s">
        <v>64</v>
      </c>
      <c r="C13" s="177"/>
      <c r="D13" s="177"/>
    </row>
    <row r="14" spans="1:4" ht="40.5">
      <c r="A14" s="177" t="s">
        <v>18</v>
      </c>
      <c r="B14" s="176" t="s">
        <v>121</v>
      </c>
      <c r="C14" s="177"/>
      <c r="D14" s="177"/>
    </row>
    <row r="15" spans="1:4" ht="28.5" customHeight="1">
      <c r="A15" s="177" t="s">
        <v>19</v>
      </c>
      <c r="B15" s="176" t="s">
        <v>91</v>
      </c>
      <c r="C15" s="177"/>
      <c r="D15" s="177"/>
    </row>
    <row r="16" spans="1:4">
      <c r="A16" s="255" t="s">
        <v>20</v>
      </c>
      <c r="B16" s="255"/>
      <c r="C16" s="177"/>
      <c r="D16" s="57"/>
    </row>
    <row r="17" spans="1:4">
      <c r="A17" s="254" t="s">
        <v>66</v>
      </c>
      <c r="B17" s="254"/>
      <c r="C17" s="53"/>
      <c r="D17" s="58">
        <f>+D18</f>
        <v>10</v>
      </c>
    </row>
    <row r="18" spans="1:4">
      <c r="A18" s="254" t="s">
        <v>67</v>
      </c>
      <c r="B18" s="254"/>
      <c r="C18" s="53"/>
      <c r="D18" s="59">
        <v>10</v>
      </c>
    </row>
    <row r="19" spans="1:4">
      <c r="A19" s="254" t="s">
        <v>68</v>
      </c>
      <c r="B19" s="254"/>
      <c r="C19" s="53"/>
      <c r="D19" s="60"/>
    </row>
    <row r="20" spans="1:4">
      <c r="A20" s="254" t="s">
        <v>69</v>
      </c>
      <c r="B20" s="254"/>
      <c r="C20" s="61"/>
      <c r="D20" s="62"/>
    </row>
    <row r="21" spans="1:4">
      <c r="A21" s="254" t="s">
        <v>70</v>
      </c>
      <c r="B21" s="254"/>
      <c r="C21" s="53"/>
      <c r="D21" s="53"/>
    </row>
    <row r="22" spans="1:4">
      <c r="A22" s="253" t="s">
        <v>21</v>
      </c>
      <c r="B22" s="253"/>
      <c r="C22" s="63">
        <v>923536.29999999993</v>
      </c>
      <c r="D22" s="63">
        <v>2167450.2000000002</v>
      </c>
    </row>
    <row r="24" spans="1:4" s="16" customFormat="1" ht="58.5" customHeight="1">
      <c r="A24" s="177" t="s">
        <v>15</v>
      </c>
      <c r="B24" s="176" t="s">
        <v>60</v>
      </c>
      <c r="C24" s="259" t="s">
        <v>62</v>
      </c>
      <c r="D24" s="260" t="s">
        <v>62</v>
      </c>
    </row>
    <row r="25" spans="1:4" s="16" customFormat="1" ht="21.75" customHeight="1">
      <c r="A25" s="177" t="s">
        <v>16</v>
      </c>
      <c r="B25" s="176" t="s">
        <v>206</v>
      </c>
      <c r="C25" s="175" t="s">
        <v>2</v>
      </c>
      <c r="D25" s="175" t="s">
        <v>3</v>
      </c>
    </row>
    <row r="26" spans="1:4" s="16" customFormat="1" ht="54">
      <c r="A26" s="177" t="s">
        <v>17</v>
      </c>
      <c r="B26" s="176" t="s">
        <v>162</v>
      </c>
      <c r="C26" s="267"/>
      <c r="D26" s="267"/>
    </row>
    <row r="27" spans="1:4" s="16" customFormat="1">
      <c r="A27" s="177" t="s">
        <v>18</v>
      </c>
      <c r="B27" s="176" t="s">
        <v>207</v>
      </c>
      <c r="C27" s="267"/>
      <c r="D27" s="267"/>
    </row>
    <row r="28" spans="1:4" s="16" customFormat="1" ht="28.5" customHeight="1">
      <c r="A28" s="177" t="s">
        <v>19</v>
      </c>
      <c r="B28" s="176" t="s">
        <v>65</v>
      </c>
      <c r="C28" s="267"/>
      <c r="D28" s="267"/>
    </row>
    <row r="29" spans="1:4" s="16" customFormat="1" ht="40.5">
      <c r="A29" s="177" t="s">
        <v>193</v>
      </c>
      <c r="B29" s="176" t="s">
        <v>194</v>
      </c>
      <c r="C29" s="133"/>
      <c r="D29" s="133"/>
    </row>
    <row r="30" spans="1:4" s="16" customFormat="1" ht="17.25" customHeight="1">
      <c r="A30" s="255" t="s">
        <v>20</v>
      </c>
      <c r="B30" s="255"/>
      <c r="C30" s="177"/>
      <c r="D30" s="177"/>
    </row>
    <row r="31" spans="1:4" s="16" customFormat="1" ht="13.5" customHeight="1">
      <c r="A31" s="262" t="s">
        <v>208</v>
      </c>
      <c r="B31" s="266"/>
      <c r="C31" s="53"/>
      <c r="D31" s="55"/>
    </row>
    <row r="32" spans="1:4">
      <c r="A32" s="253" t="s">
        <v>21</v>
      </c>
      <c r="B32" s="253"/>
      <c r="C32" s="63">
        <v>-278536.09999999998</v>
      </c>
      <c r="D32" s="63">
        <v>-278536.09999999998</v>
      </c>
    </row>
    <row r="35" spans="1:6" s="127" customFormat="1" ht="15">
      <c r="D35" s="180" t="s">
        <v>226</v>
      </c>
      <c r="E35" s="129"/>
    </row>
    <row r="36" spans="1:6" s="127" customFormat="1" ht="28.5" customHeight="1">
      <c r="A36" s="272" t="s">
        <v>186</v>
      </c>
      <c r="B36" s="272"/>
      <c r="C36" s="272"/>
      <c r="D36" s="272"/>
      <c r="E36" s="272"/>
      <c r="F36" s="272"/>
    </row>
    <row r="37" spans="1:6" s="127" customFormat="1" ht="21.75" customHeight="1">
      <c r="A37" s="273" t="s">
        <v>72</v>
      </c>
      <c r="B37" s="273"/>
      <c r="C37" s="273"/>
      <c r="D37" s="273"/>
      <c r="E37" s="273"/>
      <c r="F37" s="273"/>
    </row>
    <row r="38" spans="1:6" s="16" customFormat="1" ht="12.75"/>
    <row r="39" spans="1:6" s="127" customFormat="1" ht="15">
      <c r="A39" s="183" t="s">
        <v>12</v>
      </c>
      <c r="B39" s="184" t="s">
        <v>13</v>
      </c>
      <c r="C39" s="185"/>
      <c r="D39" s="185"/>
      <c r="E39" s="185"/>
      <c r="F39" s="185"/>
    </row>
    <row r="40" spans="1:6" s="127" customFormat="1" ht="15">
      <c r="A40" s="92" t="s">
        <v>187</v>
      </c>
      <c r="B40" s="130" t="s">
        <v>188</v>
      </c>
      <c r="C40" s="128"/>
      <c r="D40" s="128"/>
      <c r="E40" s="128"/>
      <c r="F40" s="128"/>
    </row>
    <row r="41" spans="1:6" s="16" customFormat="1" ht="12.75">
      <c r="E41" s="128"/>
      <c r="F41" s="128"/>
    </row>
    <row r="42" spans="1:6" s="16" customFormat="1" ht="66" customHeight="1">
      <c r="A42" s="177" t="s">
        <v>15</v>
      </c>
      <c r="B42" s="176" t="s">
        <v>187</v>
      </c>
      <c r="C42" s="259" t="s">
        <v>62</v>
      </c>
      <c r="D42" s="260"/>
      <c r="E42" s="128"/>
      <c r="F42" s="128"/>
    </row>
    <row r="43" spans="1:6" s="16" customFormat="1">
      <c r="A43" s="177" t="s">
        <v>16</v>
      </c>
      <c r="B43" s="176" t="s">
        <v>201</v>
      </c>
      <c r="C43" s="175" t="s">
        <v>2</v>
      </c>
      <c r="D43" s="175" t="s">
        <v>3</v>
      </c>
      <c r="E43" s="128"/>
      <c r="F43" s="128"/>
    </row>
    <row r="44" spans="1:6" s="16" customFormat="1" ht="67.5">
      <c r="A44" s="177" t="s">
        <v>17</v>
      </c>
      <c r="B44" s="176" t="s">
        <v>202</v>
      </c>
      <c r="C44" s="256"/>
      <c r="D44" s="256"/>
      <c r="E44" s="128"/>
      <c r="F44" s="128"/>
    </row>
    <row r="45" spans="1:6" s="16" customFormat="1" ht="67.5">
      <c r="A45" s="177" t="s">
        <v>18</v>
      </c>
      <c r="B45" s="176" t="s">
        <v>203</v>
      </c>
      <c r="C45" s="257"/>
      <c r="D45" s="257"/>
      <c r="E45" s="128"/>
      <c r="F45" s="128"/>
    </row>
    <row r="46" spans="1:6" s="16" customFormat="1">
      <c r="A46" s="262" t="s">
        <v>20</v>
      </c>
      <c r="B46" s="266"/>
      <c r="C46" s="53"/>
      <c r="D46" s="64"/>
      <c r="E46" s="128"/>
      <c r="F46" s="128"/>
    </row>
    <row r="47" spans="1:6" s="16" customFormat="1" ht="12.75" customHeight="1">
      <c r="A47" s="262" t="s">
        <v>204</v>
      </c>
      <c r="B47" s="266"/>
      <c r="C47" s="53">
        <v>-3</v>
      </c>
      <c r="D47" s="53">
        <v>-7</v>
      </c>
      <c r="E47" s="128"/>
      <c r="F47" s="128"/>
    </row>
    <row r="48" spans="1:6" s="16" customFormat="1" ht="15" customHeight="1">
      <c r="A48" s="264" t="s">
        <v>21</v>
      </c>
      <c r="B48" s="268"/>
      <c r="C48" s="132">
        <v>-645000.19999999995</v>
      </c>
      <c r="D48" s="132">
        <v>-1290000.3</v>
      </c>
      <c r="E48" s="128"/>
      <c r="F48" s="128"/>
    </row>
    <row r="49" spans="1:6" s="16" customFormat="1" ht="12.75">
      <c r="E49" s="128"/>
      <c r="F49" s="128"/>
    </row>
    <row r="50" spans="1:6" s="16" customFormat="1" ht="58.5" customHeight="1">
      <c r="A50" s="177" t="s">
        <v>15</v>
      </c>
      <c r="B50" s="134" t="s">
        <v>187</v>
      </c>
      <c r="C50" s="259" t="s">
        <v>62</v>
      </c>
      <c r="D50" s="260"/>
      <c r="E50" s="128"/>
      <c r="F50" s="128"/>
    </row>
    <row r="51" spans="1:6" s="16" customFormat="1">
      <c r="A51" s="177" t="s">
        <v>16</v>
      </c>
      <c r="B51" s="134" t="s">
        <v>189</v>
      </c>
      <c r="C51" s="175" t="s">
        <v>2</v>
      </c>
      <c r="D51" s="175" t="s">
        <v>3</v>
      </c>
      <c r="E51" s="128"/>
      <c r="F51" s="128"/>
    </row>
    <row r="52" spans="1:6" s="16" customFormat="1" ht="81">
      <c r="A52" s="177" t="s">
        <v>17</v>
      </c>
      <c r="B52" s="134" t="s">
        <v>190</v>
      </c>
      <c r="C52" s="133"/>
      <c r="D52" s="133"/>
      <c r="E52" s="128"/>
      <c r="F52" s="128"/>
    </row>
    <row r="53" spans="1:6" s="16" customFormat="1" ht="67.5">
      <c r="A53" s="177" t="s">
        <v>18</v>
      </c>
      <c r="B53" s="134" t="s">
        <v>191</v>
      </c>
      <c r="C53" s="133"/>
      <c r="D53" s="133"/>
    </row>
    <row r="54" spans="1:6" s="16" customFormat="1" ht="27">
      <c r="A54" s="177" t="s">
        <v>19</v>
      </c>
      <c r="B54" s="134" t="s">
        <v>192</v>
      </c>
      <c r="C54" s="133"/>
      <c r="D54" s="133"/>
    </row>
    <row r="55" spans="1:6" s="16" customFormat="1" ht="40.5">
      <c r="A55" s="177" t="s">
        <v>193</v>
      </c>
      <c r="B55" s="134" t="s">
        <v>194</v>
      </c>
      <c r="C55" s="133"/>
      <c r="D55" s="133"/>
    </row>
    <row r="56" spans="1:6" s="16" customFormat="1" ht="15">
      <c r="A56" s="269" t="s">
        <v>20</v>
      </c>
      <c r="B56" s="269"/>
      <c r="C56" s="133"/>
      <c r="D56" s="133"/>
    </row>
    <row r="57" spans="1:6" s="16" customFormat="1">
      <c r="A57" s="262" t="s">
        <v>195</v>
      </c>
      <c r="B57" s="263"/>
      <c r="C57" s="53"/>
      <c r="D57" s="53">
        <v>-0.5</v>
      </c>
    </row>
    <row r="58" spans="1:6" s="16" customFormat="1" ht="12.75" customHeight="1">
      <c r="A58" s="262" t="s">
        <v>196</v>
      </c>
      <c r="B58" s="263"/>
      <c r="C58" s="53"/>
      <c r="D58" s="53">
        <v>-5</v>
      </c>
    </row>
    <row r="59" spans="1:6" s="16" customFormat="1" ht="15" customHeight="1">
      <c r="A59" s="264" t="s">
        <v>21</v>
      </c>
      <c r="B59" s="265"/>
      <c r="C59" s="132">
        <v>0</v>
      </c>
      <c r="D59" s="132">
        <v>-272551.90000000002</v>
      </c>
    </row>
    <row r="60" spans="1:6" s="16" customFormat="1" ht="12.75"/>
    <row r="61" spans="1:6" s="16" customFormat="1" ht="12.75">
      <c r="A61" s="183" t="s">
        <v>12</v>
      </c>
      <c r="B61" s="184" t="s">
        <v>13</v>
      </c>
    </row>
    <row r="62" spans="1:6" s="16" customFormat="1" ht="12.75">
      <c r="A62" s="92" t="s">
        <v>209</v>
      </c>
      <c r="B62" s="130" t="s">
        <v>210</v>
      </c>
    </row>
    <row r="63" spans="1:6" s="16" customFormat="1" ht="12.75"/>
    <row r="64" spans="1:6" s="16" customFormat="1" ht="66" customHeight="1">
      <c r="A64" s="177" t="s">
        <v>15</v>
      </c>
      <c r="B64" s="134" t="s">
        <v>209</v>
      </c>
      <c r="C64" s="259" t="s">
        <v>62</v>
      </c>
      <c r="D64" s="260"/>
    </row>
    <row r="65" spans="1:4" s="16" customFormat="1">
      <c r="A65" s="177" t="s">
        <v>16</v>
      </c>
      <c r="B65" s="134" t="s">
        <v>211</v>
      </c>
      <c r="C65" s="175" t="s">
        <v>2</v>
      </c>
      <c r="D65" s="175" t="s">
        <v>3</v>
      </c>
    </row>
    <row r="66" spans="1:4" s="16" customFormat="1" ht="67.5">
      <c r="A66" s="177" t="s">
        <v>17</v>
      </c>
      <c r="B66" s="134" t="s">
        <v>212</v>
      </c>
      <c r="C66" s="133"/>
      <c r="D66" s="133"/>
    </row>
    <row r="67" spans="1:4" s="16" customFormat="1" ht="94.5">
      <c r="A67" s="177" t="s">
        <v>18</v>
      </c>
      <c r="B67" s="134" t="s">
        <v>213</v>
      </c>
      <c r="C67" s="133"/>
      <c r="D67" s="133"/>
    </row>
    <row r="68" spans="1:4" s="16" customFormat="1">
      <c r="A68" s="177" t="s">
        <v>19</v>
      </c>
      <c r="B68" s="134" t="s">
        <v>214</v>
      </c>
      <c r="C68" s="133"/>
      <c r="D68" s="133"/>
    </row>
    <row r="69" spans="1:4" s="16" customFormat="1" ht="27">
      <c r="A69" s="177" t="s">
        <v>215</v>
      </c>
      <c r="B69" s="134" t="s">
        <v>194</v>
      </c>
      <c r="C69" s="133"/>
      <c r="D69" s="133"/>
    </row>
    <row r="70" spans="1:4" s="16" customFormat="1" ht="15">
      <c r="A70" s="269" t="s">
        <v>20</v>
      </c>
      <c r="B70" s="269"/>
      <c r="C70" s="133"/>
      <c r="D70" s="133"/>
    </row>
    <row r="71" spans="1:4" s="16" customFormat="1">
      <c r="A71" s="262" t="s">
        <v>216</v>
      </c>
      <c r="B71" s="263"/>
      <c r="C71" s="53" t="s">
        <v>205</v>
      </c>
      <c r="D71" s="53">
        <v>-34.4</v>
      </c>
    </row>
    <row r="72" spans="1:4" s="16" customFormat="1">
      <c r="A72" s="262" t="s">
        <v>217</v>
      </c>
      <c r="B72" s="263"/>
      <c r="C72" s="53" t="s">
        <v>205</v>
      </c>
      <c r="D72" s="53">
        <v>-2.2000000000000002</v>
      </c>
    </row>
    <row r="73" spans="1:4" s="16" customFormat="1">
      <c r="A73" s="262" t="s">
        <v>218</v>
      </c>
      <c r="B73" s="263"/>
      <c r="C73" s="53" t="s">
        <v>205</v>
      </c>
      <c r="D73" s="53">
        <v>-1655</v>
      </c>
    </row>
    <row r="74" spans="1:4" s="16" customFormat="1" ht="15" customHeight="1">
      <c r="A74" s="264" t="s">
        <v>21</v>
      </c>
      <c r="B74" s="265"/>
      <c r="C74" s="132">
        <v>0</v>
      </c>
      <c r="D74" s="132">
        <v>-326361.90000000002</v>
      </c>
    </row>
    <row r="75" spans="1:4" s="16" customFormat="1" ht="12.75"/>
    <row r="76" spans="1:4" s="16" customFormat="1" ht="12.75"/>
    <row r="77" spans="1:4" s="16" customFormat="1" ht="12.75"/>
    <row r="78" spans="1:4" s="16" customFormat="1" ht="12.75"/>
    <row r="79" spans="1:4" s="16" customFormat="1" ht="12.75"/>
    <row r="80" spans="1:4" s="16" customFormat="1" ht="12.75"/>
    <row r="81" s="16" customFormat="1" ht="12.75"/>
    <row r="82" s="16" customFormat="1" ht="12.75"/>
    <row r="83" s="16" customFormat="1" ht="12.75"/>
  </sheetData>
  <mergeCells count="36">
    <mergeCell ref="A46:B46"/>
    <mergeCell ref="C64:D64"/>
    <mergeCell ref="A36:F36"/>
    <mergeCell ref="A37:F37"/>
    <mergeCell ref="A74:B74"/>
    <mergeCell ref="A58:B58"/>
    <mergeCell ref="A59:B59"/>
    <mergeCell ref="A70:B70"/>
    <mergeCell ref="A71:B71"/>
    <mergeCell ref="A72:B72"/>
    <mergeCell ref="A4:D4"/>
    <mergeCell ref="A6:D6"/>
    <mergeCell ref="A20:B20"/>
    <mergeCell ref="A21:B21"/>
    <mergeCell ref="A73:B73"/>
    <mergeCell ref="C26:C28"/>
    <mergeCell ref="D26:D28"/>
    <mergeCell ref="A30:B30"/>
    <mergeCell ref="A47:B47"/>
    <mergeCell ref="A48:B48"/>
    <mergeCell ref="C50:D50"/>
    <mergeCell ref="A56:B56"/>
    <mergeCell ref="A57:B57"/>
    <mergeCell ref="C42:D42"/>
    <mergeCell ref="C44:C45"/>
    <mergeCell ref="D44:D45"/>
    <mergeCell ref="A32:B32"/>
    <mergeCell ref="A31:B31"/>
    <mergeCell ref="C24:D24"/>
    <mergeCell ref="A22:B22"/>
    <mergeCell ref="A10:D10"/>
    <mergeCell ref="A16:B16"/>
    <mergeCell ref="A17:B17"/>
    <mergeCell ref="A18:B18"/>
    <mergeCell ref="A19:B19"/>
    <mergeCell ref="C11:D11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11:B12 A9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sqref="A1:G1"/>
    </sheetView>
  </sheetViews>
  <sheetFormatPr defaultRowHeight="17.25"/>
  <cols>
    <col min="1" max="1" width="15.28515625" style="36" customWidth="1"/>
    <col min="2" max="2" width="55.42578125" style="35" bestFit="1" customWidth="1"/>
    <col min="3" max="3" width="11.5703125" style="35" bestFit="1" customWidth="1"/>
    <col min="4" max="4" width="10.28515625" style="35" bestFit="1" customWidth="1"/>
    <col min="5" max="5" width="19.7109375" style="37" customWidth="1"/>
    <col min="6" max="6" width="10.85546875" style="37" customWidth="1"/>
    <col min="7" max="7" width="16.85546875" style="37" customWidth="1"/>
    <col min="8" max="8" width="10.85546875" style="35" customWidth="1"/>
    <col min="9" max="9" width="13.5703125" style="35" bestFit="1" customWidth="1"/>
    <col min="10" max="10" width="19.7109375" style="35" bestFit="1" customWidth="1"/>
    <col min="11" max="11" width="10.85546875" style="35" customWidth="1"/>
    <col min="12" max="16384" width="9.140625" style="35"/>
  </cols>
  <sheetData>
    <row r="1" spans="1:7" s="173" customFormat="1" ht="17.25" customHeight="1">
      <c r="A1" s="278" t="s">
        <v>183</v>
      </c>
      <c r="B1" s="278"/>
      <c r="C1" s="278"/>
      <c r="D1" s="278"/>
      <c r="E1" s="278"/>
      <c r="F1" s="278"/>
      <c r="G1" s="278"/>
    </row>
    <row r="2" spans="1:7" s="173" customFormat="1" ht="17.25" customHeight="1">
      <c r="A2" s="278" t="s">
        <v>94</v>
      </c>
      <c r="B2" s="278"/>
      <c r="C2" s="278"/>
      <c r="D2" s="278"/>
      <c r="E2" s="278"/>
      <c r="F2" s="278"/>
      <c r="G2" s="278"/>
    </row>
    <row r="3" spans="1:7" s="173" customFormat="1" ht="17.25" customHeight="1">
      <c r="A3" s="278" t="s">
        <v>0</v>
      </c>
      <c r="B3" s="278"/>
      <c r="C3" s="278"/>
      <c r="D3" s="278"/>
      <c r="E3" s="278"/>
      <c r="F3" s="278"/>
      <c r="G3" s="278"/>
    </row>
    <row r="4" spans="1:7">
      <c r="A4" s="65"/>
      <c r="B4" s="66"/>
      <c r="C4" s="66"/>
      <c r="D4" s="66"/>
      <c r="E4" s="67"/>
      <c r="F4" s="67"/>
      <c r="G4" s="67"/>
    </row>
    <row r="5" spans="1:7">
      <c r="A5" s="65"/>
      <c r="B5" s="66"/>
      <c r="C5" s="66"/>
      <c r="D5" s="66"/>
      <c r="E5" s="67"/>
      <c r="F5" s="67"/>
      <c r="G5" s="67"/>
    </row>
    <row r="6" spans="1:7" ht="55.5" customHeight="1">
      <c r="A6" s="279" t="s">
        <v>95</v>
      </c>
      <c r="B6" s="279"/>
      <c r="C6" s="279"/>
      <c r="D6" s="279"/>
      <c r="E6" s="279"/>
      <c r="F6" s="279"/>
      <c r="G6" s="279"/>
    </row>
    <row r="7" spans="1:7" ht="66" customHeight="1">
      <c r="A7" s="280" t="s">
        <v>96</v>
      </c>
      <c r="B7" s="281" t="s">
        <v>97</v>
      </c>
      <c r="C7" s="281" t="s">
        <v>98</v>
      </c>
      <c r="D7" s="281" t="s">
        <v>99</v>
      </c>
      <c r="E7" s="282" t="s">
        <v>100</v>
      </c>
      <c r="F7" s="283" t="s">
        <v>62</v>
      </c>
      <c r="G7" s="283"/>
    </row>
    <row r="8" spans="1:7" ht="31.5" customHeight="1">
      <c r="A8" s="280"/>
      <c r="B8" s="281"/>
      <c r="C8" s="281"/>
      <c r="D8" s="281"/>
      <c r="E8" s="282"/>
      <c r="F8" s="76" t="s">
        <v>101</v>
      </c>
      <c r="G8" s="76" t="s">
        <v>102</v>
      </c>
    </row>
    <row r="9" spans="1:7" ht="22.5" customHeight="1">
      <c r="A9" s="274" t="s">
        <v>48</v>
      </c>
      <c r="B9" s="274"/>
      <c r="C9" s="274"/>
      <c r="D9" s="274"/>
      <c r="E9" s="274"/>
      <c r="F9" s="274"/>
      <c r="G9" s="70">
        <f>+G10</f>
        <v>2167450.1999999997</v>
      </c>
    </row>
    <row r="10" spans="1:7" ht="29.25" customHeight="1">
      <c r="A10" s="68" t="s">
        <v>103</v>
      </c>
      <c r="B10" s="69" t="s">
        <v>104</v>
      </c>
      <c r="C10" s="69" t="s">
        <v>105</v>
      </c>
      <c r="D10" s="274" t="s">
        <v>53</v>
      </c>
      <c r="E10" s="274"/>
      <c r="F10" s="274"/>
      <c r="G10" s="70">
        <f>+G11</f>
        <v>2167450.1999999997</v>
      </c>
    </row>
    <row r="11" spans="1:7" ht="24" customHeight="1">
      <c r="A11" s="71" t="s">
        <v>106</v>
      </c>
      <c r="B11" s="274" t="s">
        <v>46</v>
      </c>
      <c r="C11" s="274"/>
      <c r="D11" s="274"/>
      <c r="E11" s="274"/>
      <c r="F11" s="274"/>
      <c r="G11" s="70">
        <f>+G12+G15</f>
        <v>2167450.1999999997</v>
      </c>
    </row>
    <row r="12" spans="1:7" ht="17.25" customHeight="1">
      <c r="A12" s="274" t="s">
        <v>107</v>
      </c>
      <c r="B12" s="274"/>
      <c r="C12" s="274"/>
      <c r="D12" s="274"/>
      <c r="E12" s="274"/>
      <c r="F12" s="274"/>
      <c r="G12" s="70">
        <f>+G14+G13</f>
        <v>2150470.4</v>
      </c>
    </row>
    <row r="13" spans="1:7" ht="17.25" customHeight="1">
      <c r="A13" s="72">
        <v>45231177</v>
      </c>
      <c r="B13" s="77" t="s">
        <v>108</v>
      </c>
      <c r="C13" s="77" t="s">
        <v>109</v>
      </c>
      <c r="D13" s="77" t="s">
        <v>110</v>
      </c>
      <c r="E13" s="73">
        <v>428000000</v>
      </c>
      <c r="F13" s="73">
        <v>1</v>
      </c>
      <c r="G13" s="70">
        <f t="shared" ref="G13:G14" si="0">+F13*E13/1000</f>
        <v>428000</v>
      </c>
    </row>
    <row r="14" spans="1:7">
      <c r="A14" s="72">
        <v>45231177</v>
      </c>
      <c r="B14" s="77" t="s">
        <v>108</v>
      </c>
      <c r="C14" s="77" t="s">
        <v>109</v>
      </c>
      <c r="D14" s="77" t="s">
        <v>110</v>
      </c>
      <c r="E14" s="73">
        <v>1722470400</v>
      </c>
      <c r="F14" s="73">
        <v>1</v>
      </c>
      <c r="G14" s="70">
        <f t="shared" si="0"/>
        <v>1722470.3999999999</v>
      </c>
    </row>
    <row r="15" spans="1:7">
      <c r="A15" s="275" t="s">
        <v>111</v>
      </c>
      <c r="B15" s="276"/>
      <c r="C15" s="276"/>
      <c r="D15" s="276"/>
      <c r="E15" s="276"/>
      <c r="F15" s="277"/>
      <c r="G15" s="70">
        <f>SUM(G16:G17)</f>
        <v>16979.8</v>
      </c>
    </row>
    <row r="16" spans="1:7" ht="18.75" customHeight="1">
      <c r="A16" s="72">
        <v>98111140</v>
      </c>
      <c r="B16" s="77" t="s">
        <v>221</v>
      </c>
      <c r="C16" s="77" t="s">
        <v>122</v>
      </c>
      <c r="D16" s="77" t="s">
        <v>110</v>
      </c>
      <c r="E16" s="74">
        <v>6645000</v>
      </c>
      <c r="F16" s="73">
        <v>1</v>
      </c>
      <c r="G16" s="70">
        <f t="shared" ref="G16:G17" si="1">+F16*E16/1000</f>
        <v>6645</v>
      </c>
    </row>
    <row r="17" spans="1:7" ht="18.75" customHeight="1">
      <c r="A17" s="72">
        <v>98111140</v>
      </c>
      <c r="B17" s="77" t="s">
        <v>221</v>
      </c>
      <c r="C17" s="77" t="s">
        <v>122</v>
      </c>
      <c r="D17" s="77" t="s">
        <v>110</v>
      </c>
      <c r="E17" s="74">
        <v>10334800</v>
      </c>
      <c r="F17" s="73">
        <v>1</v>
      </c>
      <c r="G17" s="70">
        <f t="shared" si="1"/>
        <v>10334.799999999999</v>
      </c>
    </row>
  </sheetData>
  <mergeCells count="15">
    <mergeCell ref="A1:G1"/>
    <mergeCell ref="A2:G2"/>
    <mergeCell ref="A3:G3"/>
    <mergeCell ref="A6:G6"/>
    <mergeCell ref="A7:A8"/>
    <mergeCell ref="B7:B8"/>
    <mergeCell ref="C7:C8"/>
    <mergeCell ref="D7:D8"/>
    <mergeCell ref="E7:E8"/>
    <mergeCell ref="F7:G7"/>
    <mergeCell ref="A9:F9"/>
    <mergeCell ref="D10:F10"/>
    <mergeCell ref="B11:F11"/>
    <mergeCell ref="A12:F12"/>
    <mergeCell ref="A15:F15"/>
  </mergeCells>
  <pageMargins left="0.28000000000000003" right="0.25" top="0.75" bottom="0.75" header="0.3" footer="0.3"/>
  <pageSetup paperSize="9" orientation="landscape" horizontalDpi="4294967295" verticalDpi="4294967295" r:id="rId1"/>
  <ignoredErrors>
    <ignoredError sqref="A15:G15 F16:G1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6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'2'!Print_Area</vt:lpstr>
      <vt:lpstr>'1'!Print_Titles</vt:lpstr>
      <vt:lpstr>'2'!Print_Titles</vt:lpstr>
      <vt:lpstr>'4'!Print_Titles</vt:lpstr>
      <vt:lpstr>'5'!Print_Titles</vt:lpstr>
      <vt:lpstr>'6'!Print_Titles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https://mul2.gov.am/tasks/290219/oneclick/Havelvacner-H.xlsx?token=38559ace3e653a6cdce89495d59e7d32</cp:keywords>
  <cp:lastModifiedBy>h.aperyan</cp:lastModifiedBy>
  <cp:lastPrinted>2020-06-22T08:15:40Z</cp:lastPrinted>
  <dcterms:created xsi:type="dcterms:W3CDTF">2020-01-16T08:04:10Z</dcterms:created>
  <dcterms:modified xsi:type="dcterms:W3CDTF">2020-06-24T10:26:00Z</dcterms:modified>
</cp:coreProperties>
</file>