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defaultThemeVersion="124226"/>
  <bookViews>
    <workbookView xWindow="0" yWindow="0" windowWidth="19440" windowHeight="7755" activeTab="8"/>
  </bookViews>
  <sheets>
    <sheet name="1" sheetId="45" r:id="rId1"/>
    <sheet name="2" sheetId="46" r:id="rId2"/>
    <sheet name="3" sheetId="36" r:id="rId3"/>
    <sheet name="4" sheetId="26" r:id="rId4"/>
    <sheet name="5" sheetId="42" r:id="rId5"/>
    <sheet name="6" sheetId="43" r:id="rId6"/>
    <sheet name="7" sheetId="27" r:id="rId7"/>
    <sheet name="8" sheetId="38" r:id="rId8"/>
    <sheet name="9" sheetId="44" r:id="rId9"/>
  </sheets>
  <definedNames>
    <definedName name="_tab10" localSheetId="2">#REF!</definedName>
    <definedName name="_tab10" localSheetId="7">#REF!</definedName>
    <definedName name="_tab10">#REF!</definedName>
    <definedName name="_tab11" localSheetId="2">#REF!</definedName>
    <definedName name="_tab11" localSheetId="7">#REF!</definedName>
    <definedName name="_tab11">#REF!</definedName>
    <definedName name="_tab12" localSheetId="2">#REF!</definedName>
    <definedName name="_tab12" localSheetId="7">#REF!</definedName>
    <definedName name="_tab12">#REF!</definedName>
    <definedName name="_tab13" localSheetId="2">#REF!</definedName>
    <definedName name="_tab13" localSheetId="7">#REF!</definedName>
    <definedName name="_tab13">#REF!</definedName>
    <definedName name="_tab14" localSheetId="2">#REF!</definedName>
    <definedName name="_tab14" localSheetId="7">#REF!</definedName>
    <definedName name="_tab14">#REF!</definedName>
    <definedName name="_tab15" localSheetId="2">#REF!</definedName>
    <definedName name="_tab15" localSheetId="7">#REF!</definedName>
    <definedName name="_tab15">#REF!</definedName>
    <definedName name="_tab16" localSheetId="2">#REF!</definedName>
    <definedName name="_tab16" localSheetId="7">#REF!</definedName>
    <definedName name="_tab16">#REF!</definedName>
    <definedName name="_tab17" localSheetId="2">#REF!</definedName>
    <definedName name="_tab17" localSheetId="7">#REF!</definedName>
    <definedName name="_tab17">#REF!</definedName>
    <definedName name="_tab18" localSheetId="2">#REF!</definedName>
    <definedName name="_tab18" localSheetId="7">#REF!</definedName>
    <definedName name="_tab18">#REF!</definedName>
    <definedName name="_tab19" localSheetId="2">#REF!</definedName>
    <definedName name="_tab19" localSheetId="7">#REF!</definedName>
    <definedName name="_tab19">#REF!</definedName>
    <definedName name="_tab20" localSheetId="2">#REF!</definedName>
    <definedName name="_tab20" localSheetId="7">#REF!</definedName>
    <definedName name="_tab20">#REF!</definedName>
    <definedName name="_tab21" localSheetId="2">#REF!</definedName>
    <definedName name="_tab21" localSheetId="7">#REF!</definedName>
    <definedName name="_tab21">#REF!</definedName>
    <definedName name="_tab22" localSheetId="2">#REF!</definedName>
    <definedName name="_tab22" localSheetId="7">#REF!</definedName>
    <definedName name="_tab22">#REF!</definedName>
    <definedName name="_tab23" localSheetId="2">#REF!</definedName>
    <definedName name="_tab23" localSheetId="7">#REF!</definedName>
    <definedName name="_tab23">#REF!</definedName>
    <definedName name="_tab24" localSheetId="2">#REF!</definedName>
    <definedName name="_tab24" localSheetId="7">#REF!</definedName>
    <definedName name="_tab24">#REF!</definedName>
    <definedName name="_tab5" localSheetId="2">#REF!</definedName>
    <definedName name="_tab5" localSheetId="7">#REF!</definedName>
    <definedName name="_tab5">#REF!</definedName>
    <definedName name="_tab6" localSheetId="2">#REF!</definedName>
    <definedName name="_tab6" localSheetId="7">#REF!</definedName>
    <definedName name="_tab6">#REF!</definedName>
    <definedName name="_tab7" localSheetId="2">#REF!</definedName>
    <definedName name="_tab7" localSheetId="7">#REF!</definedName>
    <definedName name="_tab7">#REF!</definedName>
    <definedName name="_tab8" localSheetId="2">#REF!</definedName>
    <definedName name="_tab8" localSheetId="7">#REF!</definedName>
    <definedName name="_tab8">#REF!</definedName>
    <definedName name="_tab9" localSheetId="2">#REF!</definedName>
    <definedName name="_tab9" localSheetId="7">#REF!</definedName>
    <definedName name="_tab9">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7">#REF!,#REF!,#REF!,#REF!,#REF!</definedName>
    <definedName name="par_qual">#REF!,#REF!,#REF!,#REF!,#REF!</definedName>
    <definedName name="par_time" localSheetId="2">#REF!,#REF!,#REF!,#REF!</definedName>
    <definedName name="par_time" localSheetId="7">#REF!,#REF!,#REF!,#REF!</definedName>
    <definedName name="par_time">#REF!,#REF!,#REF!,#REF!</definedName>
    <definedName name="par2.12s" localSheetId="2">#REF!</definedName>
    <definedName name="par2.12s" localSheetId="7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7">#REF!,#REF!</definedName>
    <definedName name="par2.5s">#REF!,#REF!</definedName>
    <definedName name="par2.6s" localSheetId="2">#REF!,#REF!,#REF!,#REF!</definedName>
    <definedName name="par2.6s" localSheetId="7">#REF!,#REF!,#REF!,#REF!</definedName>
    <definedName name="par2.6s">#REF!,#REF!,#REF!,#REF!</definedName>
    <definedName name="par2.7s" localSheetId="2">#REF!,#REF!</definedName>
    <definedName name="par2.7s" localSheetId="7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7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7">#REF!,#REF!</definedName>
    <definedName name="par4.10s">#REF!,#REF!</definedName>
    <definedName name="par4.11d" localSheetId="2">#REF!,#REF!,#REF!,#REF!,#REF!</definedName>
    <definedName name="par4.11d" localSheetId="7">#REF!,#REF!,#REF!,#REF!,#REF!</definedName>
    <definedName name="par4.11d">#REF!,#REF!,#REF!,#REF!,#REF!</definedName>
    <definedName name="par4.12d" localSheetId="2">#REF!</definedName>
    <definedName name="par4.12d" localSheetId="7">#REF!</definedName>
    <definedName name="par4.12d">#REF!</definedName>
    <definedName name="par4.13s" localSheetId="2">#REF!</definedName>
    <definedName name="par4.13s" localSheetId="7">#REF!</definedName>
    <definedName name="par4.13s">#REF!</definedName>
    <definedName name="par4.14" localSheetId="2">#REF!,#REF!,#REF!,#REF!,#REF!,#REF!</definedName>
    <definedName name="par4.14" localSheetId="7">#REF!,#REF!,#REF!,#REF!,#REF!,#REF!</definedName>
    <definedName name="par4.14">#REF!,#REF!,#REF!,#REF!,#REF!,#REF!</definedName>
    <definedName name="par4.15" localSheetId="2">#REF!,#REF!,#REF!</definedName>
    <definedName name="par4.15" localSheetId="7">#REF!,#REF!,#REF!</definedName>
    <definedName name="par4.15">#REF!,#REF!,#REF!</definedName>
    <definedName name="par4.16" localSheetId="2">#REF!,#REF!,#REF!</definedName>
    <definedName name="par4.16" localSheetId="7">#REF!,#REF!,#REF!</definedName>
    <definedName name="par4.16">#REF!,#REF!,#REF!</definedName>
    <definedName name="par4.17" localSheetId="2">#REF!,#REF!,#REF!,#REF!</definedName>
    <definedName name="par4.17" localSheetId="7">#REF!,#REF!,#REF!,#REF!</definedName>
    <definedName name="par4.17">#REF!,#REF!,#REF!,#REF!</definedName>
    <definedName name="par4.18d" localSheetId="2">#REF!,#REF!</definedName>
    <definedName name="par4.18d" localSheetId="7">#REF!,#REF!</definedName>
    <definedName name="par4.18d">#REF!,#REF!</definedName>
    <definedName name="par4.19s" localSheetId="2">#REF!</definedName>
    <definedName name="par4.19s" localSheetId="7">#REF!</definedName>
    <definedName name="par4.19s">#REF!</definedName>
    <definedName name="par4.20f" localSheetId="2">#REF!</definedName>
    <definedName name="par4.20f" localSheetId="7">#REF!</definedName>
    <definedName name="par4.20f">#REF!</definedName>
    <definedName name="par4.21f" localSheetId="2">#REF!</definedName>
    <definedName name="par4.21f" localSheetId="7">#REF!</definedName>
    <definedName name="par4.21f">#REF!</definedName>
    <definedName name="par4.22" localSheetId="2">#REF!</definedName>
    <definedName name="par4.22" localSheetId="7">#REF!</definedName>
    <definedName name="par4.22">#REF!</definedName>
    <definedName name="par4.4" localSheetId="2">#REF!</definedName>
    <definedName name="par4.4" localSheetId="7">#REF!</definedName>
    <definedName name="par4.4">#REF!</definedName>
    <definedName name="par4.5" localSheetId="2">#REF!</definedName>
    <definedName name="par4.5" localSheetId="7">#REF!</definedName>
    <definedName name="par4.5">#REF!</definedName>
    <definedName name="par4.6s" localSheetId="2">#REF!</definedName>
    <definedName name="par4.6s" localSheetId="7">#REF!</definedName>
    <definedName name="par4.6s">#REF!</definedName>
    <definedName name="par4.7s" localSheetId="2">#REF!</definedName>
    <definedName name="par4.7s" localSheetId="7">#REF!</definedName>
    <definedName name="par4.7s">#REF!</definedName>
    <definedName name="par4.8" localSheetId="2">#REF!,#REF!,#REF!,#REF!,#REF!</definedName>
    <definedName name="par4.8" localSheetId="7">#REF!,#REF!,#REF!,#REF!,#REF!</definedName>
    <definedName name="par4.8">#REF!,#REF!,#REF!,#REF!,#REF!</definedName>
    <definedName name="par4.9" localSheetId="2">#REF!,#REF!,#REF!,#REF!,#REF!,#REF!</definedName>
    <definedName name="par4.9" localSheetId="7">#REF!,#REF!,#REF!,#REF!,#REF!,#REF!</definedName>
    <definedName name="par4.9">#REF!,#REF!,#REF!,#REF!,#REF!,#REF!</definedName>
    <definedName name="par5.1" localSheetId="2">#REF!,#REF!</definedName>
    <definedName name="par5.1" localSheetId="7">#REF!,#REF!</definedName>
    <definedName name="par5.1">#REF!,#REF!</definedName>
    <definedName name="par5.3" localSheetId="2">#REF!,#REF!,#REF!,#REF!,#REF!,#REF!</definedName>
    <definedName name="par5.3" localSheetId="7">#REF!,#REF!,#REF!,#REF!,#REF!,#REF!</definedName>
    <definedName name="par5.3">#REF!,#REF!,#REF!,#REF!,#REF!,#REF!</definedName>
    <definedName name="par5.4" localSheetId="2">#REF!,#REF!,#REF!,#REF!,#REF!</definedName>
    <definedName name="par5.4" localSheetId="7">#REF!,#REF!,#REF!,#REF!,#REF!</definedName>
    <definedName name="par5.4">#REF!,#REF!,#REF!,#REF!,#REF!</definedName>
    <definedName name="par5.5" localSheetId="2">#REF!</definedName>
    <definedName name="par5.5" localSheetId="7">#REF!</definedName>
    <definedName name="par5.5">#REF!</definedName>
    <definedName name="par5.6" localSheetId="2">#REF!,#REF!</definedName>
    <definedName name="par5.6" localSheetId="7">#REF!,#REF!</definedName>
    <definedName name="par5.6">#REF!,#REF!</definedName>
    <definedName name="_xlnm.Print_Titles" localSheetId="3">'4'!$7:$8</definedName>
    <definedName name="program" localSheetId="2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44525"/>
</workbook>
</file>

<file path=xl/calcChain.xml><?xml version="1.0" encoding="utf-8"?>
<calcChain xmlns="http://schemas.openxmlformats.org/spreadsheetml/2006/main">
  <c r="F30" i="43" l="1"/>
  <c r="F36" i="43"/>
  <c r="G24" i="44" l="1"/>
  <c r="C10" i="46"/>
  <c r="C11" i="46"/>
  <c r="I28" i="26"/>
  <c r="G28" i="26"/>
  <c r="F29" i="42"/>
  <c r="G30" i="43"/>
  <c r="E19" i="38" l="1"/>
  <c r="G34" i="44" l="1"/>
  <c r="G19" i="44"/>
  <c r="G39" i="44"/>
  <c r="G38" i="44" s="1"/>
  <c r="G37" i="44"/>
  <c r="G36" i="44" s="1"/>
  <c r="G35" i="44" l="1"/>
  <c r="E36" i="38" l="1"/>
  <c r="C36" i="38"/>
  <c r="E32" i="38"/>
  <c r="E36" i="27"/>
  <c r="C36" i="27"/>
  <c r="E32" i="27"/>
  <c r="D19" i="36" l="1"/>
  <c r="E25" i="36" l="1"/>
  <c r="F25" i="36"/>
  <c r="D25" i="36"/>
  <c r="D12" i="36" s="1"/>
  <c r="H38" i="26"/>
  <c r="G38" i="26"/>
  <c r="G36" i="26"/>
  <c r="G35" i="26" s="1"/>
  <c r="I36" i="26"/>
  <c r="I35" i="26" s="1"/>
  <c r="H36" i="26"/>
  <c r="H35" i="26" s="1"/>
  <c r="E12" i="42"/>
  <c r="G12" i="42"/>
  <c r="H12" i="42"/>
  <c r="F33" i="42"/>
  <c r="F32" i="42" s="1"/>
  <c r="F30" i="42" s="1"/>
  <c r="F34" i="42"/>
  <c r="E32" i="42"/>
  <c r="G32" i="42"/>
  <c r="H32" i="42"/>
  <c r="D34" i="42"/>
  <c r="G30" i="42"/>
  <c r="H30" i="42"/>
  <c r="D33" i="42" l="1"/>
  <c r="G34" i="26"/>
  <c r="G33" i="26"/>
  <c r="G31" i="26" s="1"/>
  <c r="G29" i="26" s="1"/>
  <c r="I34" i="26"/>
  <c r="I33" i="26"/>
  <c r="I31" i="26" s="1"/>
  <c r="I29" i="26" s="1"/>
  <c r="H33" i="26"/>
  <c r="H31" i="26" s="1"/>
  <c r="H29" i="26" s="1"/>
  <c r="H34" i="26"/>
  <c r="D32" i="42"/>
  <c r="D30" i="42" s="1"/>
  <c r="E30" i="42"/>
  <c r="G19" i="42" l="1"/>
  <c r="H19" i="42"/>
  <c r="E19" i="42"/>
  <c r="G25" i="42"/>
  <c r="H25" i="42"/>
  <c r="E25" i="42"/>
  <c r="F25" i="42"/>
  <c r="F19" i="42"/>
  <c r="F17" i="42"/>
  <c r="F16" i="42" s="1"/>
  <c r="D29" i="42"/>
  <c r="F14" i="42" l="1"/>
  <c r="F12" i="42" s="1"/>
  <c r="C9" i="46"/>
  <c r="F29" i="43" l="1"/>
  <c r="G35" i="43" l="1"/>
  <c r="G33" i="43" s="1"/>
  <c r="G31" i="43" s="1"/>
  <c r="F35" i="43"/>
  <c r="F33" i="43" s="1"/>
  <c r="E35" i="43"/>
  <c r="E33" i="43" s="1"/>
  <c r="E31" i="43" s="1"/>
  <c r="F31" i="43" l="1"/>
  <c r="D36" i="27"/>
  <c r="D36" i="38"/>
  <c r="G18" i="44"/>
  <c r="G21" i="44"/>
  <c r="G20" i="44"/>
  <c r="G23" i="44"/>
  <c r="G25" i="44"/>
  <c r="G26" i="44"/>
  <c r="G27" i="44"/>
  <c r="G28" i="44"/>
  <c r="G29" i="44"/>
  <c r="G30" i="44"/>
  <c r="D50" i="27" l="1"/>
  <c r="D52" i="38" s="1"/>
  <c r="G31" i="44" l="1"/>
  <c r="F20" i="43"/>
  <c r="G20" i="43"/>
  <c r="F26" i="43"/>
  <c r="G26" i="43"/>
  <c r="E26" i="43"/>
  <c r="G18" i="43"/>
  <c r="G17" i="43" s="1"/>
  <c r="G17" i="42"/>
  <c r="G16" i="42" s="1"/>
  <c r="G14" i="42" s="1"/>
  <c r="G10" i="42" s="1"/>
  <c r="H17" i="42"/>
  <c r="H16" i="42" s="1"/>
  <c r="H14" i="42" s="1"/>
  <c r="H10" i="42" s="1"/>
  <c r="E17" i="42"/>
  <c r="E16" i="42" s="1"/>
  <c r="E14" i="42" s="1"/>
  <c r="E10" i="42" s="1"/>
  <c r="D18" i="42"/>
  <c r="D20" i="42"/>
  <c r="D21" i="42"/>
  <c r="D22" i="42"/>
  <c r="D23" i="42"/>
  <c r="D24" i="42"/>
  <c r="D26" i="42"/>
  <c r="D27" i="42"/>
  <c r="D28" i="42"/>
  <c r="G33" i="44"/>
  <c r="G32" i="44"/>
  <c r="G17" i="44"/>
  <c r="G16" i="44"/>
  <c r="G15" i="44"/>
  <c r="G14" i="44"/>
  <c r="G13" i="44"/>
  <c r="G12" i="44"/>
  <c r="G22" i="44" l="1"/>
  <c r="G11" i="44"/>
  <c r="G15" i="43"/>
  <c r="G13" i="43" s="1"/>
  <c r="F10" i="42"/>
  <c r="D25" i="42"/>
  <c r="D19" i="42"/>
  <c r="D17" i="42"/>
  <c r="E19" i="27"/>
  <c r="E20" i="43"/>
  <c r="F18" i="43"/>
  <c r="E18" i="43"/>
  <c r="E17" i="43" s="1"/>
  <c r="G11" i="43" l="1"/>
  <c r="G9" i="43" s="1"/>
  <c r="E24" i="27" s="1"/>
  <c r="F19" i="36"/>
  <c r="F12" i="36" s="1"/>
  <c r="F17" i="43"/>
  <c r="F15" i="43" s="1"/>
  <c r="D16" i="42"/>
  <c r="G10" i="44"/>
  <c r="G9" i="44" s="1"/>
  <c r="D14" i="42"/>
  <c r="E15" i="43"/>
  <c r="E24" i="38"/>
  <c r="E13" i="43" l="1"/>
  <c r="E11" i="43" s="1"/>
  <c r="E9" i="43" s="1"/>
  <c r="G56" i="26" s="1"/>
  <c r="I56" i="26"/>
  <c r="D10" i="42"/>
  <c r="D12" i="42"/>
  <c r="F13" i="43"/>
  <c r="H28" i="26" s="1"/>
  <c r="F11" i="43" l="1"/>
  <c r="F9" i="43" s="1"/>
  <c r="D24" i="27" s="1"/>
  <c r="E19" i="36"/>
  <c r="E12" i="36" s="1"/>
  <c r="C50" i="27"/>
  <c r="C52" i="38" s="1"/>
  <c r="D24" i="38"/>
  <c r="E50" i="27"/>
  <c r="E52" i="38" s="1"/>
  <c r="F38" i="36"/>
  <c r="D38" i="36"/>
  <c r="G55" i="26"/>
  <c r="I55" i="26"/>
  <c r="H55" i="26" l="1"/>
  <c r="H54" i="26" s="1"/>
  <c r="H52" i="26" s="1"/>
  <c r="H50" i="26" s="1"/>
  <c r="H48" i="26" s="1"/>
  <c r="H46" i="26" s="1"/>
  <c r="F31" i="36"/>
  <c r="I54" i="26"/>
  <c r="G54" i="26"/>
  <c r="G52" i="26" s="1"/>
  <c r="G50" i="26" s="1"/>
  <c r="G48" i="26" s="1"/>
  <c r="G46" i="26" s="1"/>
  <c r="E31" i="36"/>
  <c r="D31" i="36"/>
  <c r="H27" i="26"/>
  <c r="H26" i="26" s="1"/>
  <c r="G27" i="26"/>
  <c r="G26" i="26" s="1"/>
  <c r="F10" i="36" l="1"/>
  <c r="G53" i="26"/>
  <c r="D10" i="36"/>
  <c r="H53" i="26"/>
  <c r="E10" i="36"/>
  <c r="G42" i="26"/>
  <c r="G40" i="26" s="1"/>
  <c r="G44" i="26"/>
  <c r="I53" i="26"/>
  <c r="I52" i="26"/>
  <c r="I50" i="26" s="1"/>
  <c r="I48" i="26" s="1"/>
  <c r="I46" i="26" s="1"/>
  <c r="I42" i="26" s="1"/>
  <c r="I40" i="26" s="1"/>
  <c r="I38" i="26" s="1"/>
  <c r="H44" i="26"/>
  <c r="H42" i="26"/>
  <c r="H40" i="26" s="1"/>
  <c r="I27" i="26" l="1"/>
  <c r="I26" i="26" s="1"/>
  <c r="I44" i="26"/>
  <c r="E9" i="36"/>
  <c r="D15" i="45" s="1"/>
  <c r="D14" i="45" s="1"/>
  <c r="D12" i="45" s="1"/>
  <c r="D11" i="45" s="1"/>
  <c r="D9" i="45" s="1"/>
  <c r="F9" i="36"/>
  <c r="E15" i="45" s="1"/>
  <c r="E14" i="45" s="1"/>
  <c r="E12" i="45" s="1"/>
  <c r="E11" i="45" s="1"/>
  <c r="E9" i="45" s="1"/>
  <c r="D9" i="36"/>
  <c r="C15" i="45" s="1"/>
  <c r="C14" i="45" s="1"/>
  <c r="C12" i="45" s="1"/>
  <c r="C11" i="45" s="1"/>
  <c r="C9" i="45" s="1"/>
  <c r="H25" i="26" l="1"/>
  <c r="H24" i="26"/>
  <c r="H22" i="26" s="1"/>
  <c r="H20" i="26" s="1"/>
  <c r="H18" i="26" s="1"/>
  <c r="I25" i="26"/>
  <c r="I24" i="26"/>
  <c r="I22" i="26" s="1"/>
  <c r="I20" i="26" s="1"/>
  <c r="I18" i="26" s="1"/>
  <c r="G24" i="26"/>
  <c r="G22" i="26" s="1"/>
  <c r="G25" i="26"/>
  <c r="I14" i="26" l="1"/>
  <c r="I12" i="26" s="1"/>
  <c r="I10" i="26" s="1"/>
  <c r="I9" i="26" s="1"/>
  <c r="I16" i="26"/>
  <c r="H14" i="26"/>
  <c r="H12" i="26" s="1"/>
  <c r="H10" i="26" s="1"/>
  <c r="H9" i="26" s="1"/>
  <c r="H16" i="26"/>
  <c r="G20" i="26" l="1"/>
  <c r="G18" i="26" s="1"/>
  <c r="G14" i="26" l="1"/>
  <c r="G12" i="26" s="1"/>
  <c r="G10" i="26" s="1"/>
  <c r="G9" i="26" s="1"/>
  <c r="G16" i="26"/>
</calcChain>
</file>

<file path=xl/sharedStrings.xml><?xml version="1.0" encoding="utf-8"?>
<sst xmlns="http://schemas.openxmlformats.org/spreadsheetml/2006/main" count="480" uniqueCount="202">
  <si>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</si>
  <si>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</si>
  <si>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</si>
  <si>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</si>
  <si>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</si>
  <si>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</si>
  <si>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</si>
  <si>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</si>
  <si>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</si>
  <si>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</si>
  <si>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</si>
  <si>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</si>
  <si>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</si>
  <si>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</si>
  <si>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</si>
  <si>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</si>
  <si>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</si>
  <si>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</si>
  <si>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</si>
  <si>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</si>
  <si>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</si>
  <si>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</si>
  <si>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</si>
  <si>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Ցուցանիշների փոփոխությունները (ավելացումները նշված են դրական նշանով իսկ նվազեցումները` փակագծերում)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</si>
  <si>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</si>
  <si>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</si>
  <si>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</si>
  <si>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</si>
  <si>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</si>
  <si>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</si>
  <si>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</si>
  <si>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</si>
  <si>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</si>
  <si>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</si>
  <si>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</si>
  <si>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</si>
  <si>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</si>
  <si>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</si>
  <si>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</si>
  <si>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04</t>
  </si>
  <si>
    <t>Հավելված  № 2</t>
  </si>
  <si>
    <t xml:space="preserve">Ծրագրի դասիչը </t>
  </si>
  <si>
    <t>Ցուցանիշների փոփոխությունները     
      (ավելացումները նշված են դրական նշանով իսկ նվազեցումները` փակագծերում)</t>
  </si>
  <si>
    <t>Հավելված  № 6</t>
  </si>
  <si>
    <t>ՀՀ տարածքային կառավարման և ենթակառուցվածքների նախարարություն</t>
  </si>
  <si>
    <t>Պետական նշանակության ավտոճանապարհների հիմնանորոգում</t>
  </si>
  <si>
    <t>Ճանապարհային ցանցի բարելավում</t>
  </si>
  <si>
    <t>Ճանապարհային ցանցի բարելավում և անվտանգ երթևեկություն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</si>
  <si>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</si>
  <si>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Ինն ամիս</t>
  </si>
  <si>
    <t>Միջպետական, հանրապետական և մարզային նշանակության ավտոճանապարհների քայքայված ծածկի վերանորոգում, մշակված ծածկի փոխարինում</t>
  </si>
  <si>
    <t>Հանրության կողմից անմիջականորեն օգտագործվող ակտիվների հետ կապված միջոցառումներ</t>
  </si>
  <si>
    <t>ՏՆՏԵՍԱԿԱՆ ՀԱՐԱԲԵՐՈՒԹՅՈՒՆՆԵՐ</t>
  </si>
  <si>
    <t>Տրանսպորտ</t>
  </si>
  <si>
    <t>Ճանապարհային տրանսպորտ</t>
  </si>
  <si>
    <t>05</t>
  </si>
  <si>
    <t>ՈՉ ՖԻՆԱՆՍԱԿԱՆ ԱԿՏԻՎՆԵՐԻ ԾԱԽՍԵՐ</t>
  </si>
  <si>
    <t>ՀԻՄՆԱԿԱՆ ՄԻՋՈՑՆԵՐ</t>
  </si>
  <si>
    <t>ՇԵՆՔԵՐ և ՇԻՆՈՒԹՅՈՒՆՆԵՐ</t>
  </si>
  <si>
    <t>- Շենքերի և շինությունների կապիտալ վերանորոգում</t>
  </si>
  <si>
    <t xml:space="preserve"> Պետական նշանակության ավտոճանապարհների հիմնանորոգում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</si>
  <si>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</si>
  <si>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</si>
  <si>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</si>
  <si>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</si>
  <si>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</si>
  <si>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</si>
  <si>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</si>
  <si>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</si>
  <si>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</si>
  <si>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</si>
  <si>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</si>
  <si>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</si>
  <si>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</si>
  <si>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այդ թվում` ըստ կատարողների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</si>
  <si>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</si>
  <si>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</si>
  <si>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</si>
  <si>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</si>
  <si>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</si>
  <si>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 նշված են դրական նշանով, իսկ նվազեցումները` փակագծերում)</t>
  </si>
  <si>
    <t>Քանակը</t>
  </si>
  <si>
    <t>Գումարը
(հազար դրամով)</t>
  </si>
  <si>
    <t>Բաժին N 04</t>
  </si>
  <si>
    <t>Խումբ N 05</t>
  </si>
  <si>
    <t>Դաս N 01</t>
  </si>
  <si>
    <t xml:space="preserve"> Ճանապարհային տրանսպորտ</t>
  </si>
  <si>
    <t xml:space="preserve"> ՄԱՍ III. ԾԱՌԱՅՈՒԹՅՈՒՆՆԵՐ</t>
  </si>
  <si>
    <t>ՄԱ</t>
  </si>
  <si>
    <t>դրամ</t>
  </si>
  <si>
    <t xml:space="preserve"> 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</si>
  <si>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</si>
  <si>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</si>
  <si>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>ՀՀ մարզերին սուբվենցիաների տրամադրում՛ ենթակառուցվածքների զարգացման նպատակով</t>
  </si>
  <si>
    <t xml:space="preserve"> Տրանսֆերտների տրամադրում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</si>
  <si>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</si>
  <si>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</si>
  <si>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</si>
  <si>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</si>
  <si>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</si>
  <si>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</si>
  <si>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</si>
  <si>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</si>
  <si>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</si>
  <si>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</si>
  <si>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</si>
  <si>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</si>
  <si>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</si>
  <si>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</si>
  <si>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</si>
  <si>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</si>
  <si>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</si>
  <si>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</si>
  <si>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</si>
  <si>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</si>
  <si>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</si>
  <si>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</si>
  <si>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</si>
  <si>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</si>
  <si>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</si>
  <si>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</si>
  <si>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</si>
  <si>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Աշխատանքների ավարտվածության աստիճան, % </t>
  </si>
  <si>
    <t>ճանապարհների վերանորոգման աշխատանքներ</t>
  </si>
  <si>
    <t>ԲՄ</t>
  </si>
  <si>
    <t>Միջպետական նշանակության ավտոճանապարհներ, այդ թվում</t>
  </si>
  <si>
    <t>Մ-1, Երևան - Գյումրի - Վրաստանի սահման</t>
  </si>
  <si>
    <t>Հանրապետական նշանակության ավտոճանապարհներ, այդ թվում</t>
  </si>
  <si>
    <t xml:space="preserve"> Ինն ամիս</t>
  </si>
  <si>
    <t xml:space="preserve"> Տարի</t>
  </si>
  <si>
    <t>այդ թվում՝ ըստ ուղղությունների</t>
  </si>
  <si>
    <t>1049   21001</t>
  </si>
  <si>
    <t xml:space="preserve"> ՄԱՍ II. ԱՇԽԱՏԱՆՔՆԵՐ</t>
  </si>
  <si>
    <t>հեղինակային հսկողության ծառայություններ</t>
  </si>
  <si>
    <t>ՀՀ կառավարություն</t>
  </si>
  <si>
    <t>ՄԱՍ 1. ՊԵՏԱԿԱՆ ՄԱՐՄՆԻ ԳԾՈՎ ԱՐԴՅՈՒՆՔԱՅԻՆ (ԿԱՏԱՐՈՂԱԿԱՆ) ՑՈՒՑԱՆԻՇՆԵՐԸ</t>
  </si>
  <si>
    <t>կմ134+500-կմ141+500 հատվածի հիմնանորոգում</t>
  </si>
  <si>
    <t>Հ-21, Հոռոմ-Արթիկ-Ալագյազ ավտոճանապարհի կմ 4+000-կմ8+500 հատվածի հիմնանորոգում</t>
  </si>
  <si>
    <t>Հ31, /Մ-1/ - Վարդաղբյուր - Տաշիր - /Մ-3/ ավտոճանապարհի կմ35+300 - կմ45+300 հատվածի հիմնանորոգում</t>
  </si>
  <si>
    <t>Հ34, Մ3-Ստեփանավան-Պրիվոլնոյե-Վրաստանի սահման կմ 5+000 - կմ 18+000 հատվածի հիմնանորոգում</t>
  </si>
  <si>
    <t>Հ-46, Մ2-Տաթև-Աղվանի-Մ2 (Սյունիք) ավտոճանապարհի կմ 25+000-կմ37+500 հատվածի հիմնանորոգում</t>
  </si>
  <si>
    <t>Հ-53, Մ-4 - Սեմյոնովկա - Մ-4 հանրապետական նշանակության ավտոճանապարհի անցանելիության բարելավում</t>
  </si>
  <si>
    <t>3</t>
  </si>
  <si>
    <t>Մարզային նշանակության ավտոճանապարհներ, այդ թվում</t>
  </si>
  <si>
    <t xml:space="preserve">/Հ-13/ - Նորաբաց - /Հ-14/ ավտոճանապարհի 5,2 կմ հատվածի հիմնանորոգում </t>
  </si>
  <si>
    <t>ՀՀ Տավուշի մարզի Վերին Կարմիր Աղբյուր համայնքի 1,65 կմ երկարությամբ հատվածի հիմնանորոգում</t>
  </si>
  <si>
    <t>ՀՀ կառավարության 2020 թվականի</t>
  </si>
  <si>
    <t xml:space="preserve">ՀԱՅԱՍՏԱՆԻ ՀԱՆՐԱՊԵՏՈՒԹՅԱՆ ԿԱՌԱՎԱՐՈՒԹՅԱՆ 2019 ԹՎԱԿԱՆԻ ԴԵԿՏԵՄԲԵՐԻ 26-Ի № 1919-Ն ՈՐՈՇՄԱՆ №№ 3 և 4 ՀԱՎԵԼՎԱԾՆԵՐՈՒՄ ԿԱՏԱՐՎՈՂ ՓՈՓՈԽՈՒԹՅՈՒՆՆԵՐԸ </t>
  </si>
  <si>
    <t>ՀԱՅԱՍՏԱՆԻ ՀԱՆՐԱՊԵՏՈՒԹՅԱՆ ԿԱՌԱՎԱՐՈՒԹՅԱՆ 2019 ԹՎԱԿԱՆԻ ԴԵԿՏԵՄԲԵՐԻ 26-Ի № 1919-Ն ՈՐՈՇՄԱՆ № 5 ՀԱՎԵԼՎԱԾԻ № 2 ԱՂՅՈՒՍԱԿՈՒՄ ԿԱՏԱՐՎՈՂ ՓՈՓՈԽՈՒԹՅՈՒՆՆԵՐԸ ԵՎ ԼՐԱՑՈՒՄՆԵՐԸ</t>
  </si>
  <si>
    <t>ՀԱՅԱՍՏԱՆԻ ՀԱՆՐԱՊԵՏՈՒԹՅԱՆ ԿԱՌԱՎԱՐՈՒԹՅԱՆ 2019 ԹՎԱԿԱՆԻ ԴԵԿՏԵՄԲԵՐԻ 26-Ի № 1919-Ն ՈՐՈՇՄԱՆ № 10 ՀԱՎԵԼՎԱԾՈՒՄ ԿԱՏԱՐՎՈՂ ԼՐԱՑՈՒՄՆԵՐԸ</t>
  </si>
  <si>
    <t>-------------- ի № ---- -Ն որոշման</t>
  </si>
  <si>
    <t>Հավելված  № 3</t>
  </si>
  <si>
    <t>Հավելված  № 4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</si>
  <si>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№ 1919-Ն ՈՐՈՇՄԱՆ № 9 ՀԱՎԵԼՎԱԾԻ № 9.8 ԱՂՅՈՒՍԱԿՈՒՄ ԿԱՏԱՐՎՈՂ ՓՈՓՈԽՈՒԹՅՈՒՆՆԵՐԸ </t>
    </r>
    <r>
      <rPr>
        <sz val="12"/>
        <color indexed="8"/>
        <rFont val="GHEA Grapalat"/>
        <family val="3"/>
      </rPr>
      <t xml:space="preserve">
 </t>
    </r>
  </si>
  <si>
    <t xml:space="preserve">ՀԱՅԱՍՏԱՆԻ ՀԱՆՐԱՊԵՏՈՒԹՅԱՆ ԿԱՌԱՎԱՐՈՒԹՅԱՆ 2019 ԹՎԱԿԱՆԻ ԴԵԿՏԵՄԲԵՐԻ 26-Ի № 1919-Ն ՈՐՈՇՄԱՆ № 9.1 ՀԱՎԵԼՎԱԾԻ №№ 9.1.8 և 9.1.58 ԱՂՅՈՒՍԱԿՆԵՐՈՒՄ ԿԱՏԱՐՎՈՂ ՓՈՓՈԽՈՒԹՅՈՒՆՆԵՐԸ </t>
  </si>
  <si>
    <t>ՀՀ Տավուշի մարզի Բերդավան համայնքի ներհամայնքային երկու փողոցների 2,1 կմ երկարությամբ հատվածների հիմնանորոգում</t>
  </si>
  <si>
    <t>տեխնիկական հսկողության ծառայություններ</t>
  </si>
  <si>
    <t>ԳՀ</t>
  </si>
  <si>
    <t>Պետական  բյուջեի  դեֆիցիտի ֆինանսավորման աղբյուրների ու դրանց տարրերի անվանումները</t>
  </si>
  <si>
    <t>Ցուցանիշների փոփոխությունը (մուտքերի նվազումը և ելքերի ավելացումը ներկայացված է փակագծերում)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</si>
  <si>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</si>
  <si>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</si>
  <si>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</si>
  <si>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</si>
  <si>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</si>
  <si>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ՀԱՅԱՍՏԱՆԻ ՀԱՆՐԱՊԵՏՈՒԹՅԱՆ 2020 ԹՎԱԿԱՆԻ ՊԵՏԱԿԱՆ ԲՅՈՒՋԵԻ ՄԱՍԻՆ» ՀԱՅԱՍՏԱՆԻ ՀԱՆՐԱՊԵՏՈՒԹՅԱՆ ՕՐԵՆՔԻ № 1 ՀԱՎԵԼՎԱԾԻ № 2 ԱՂՅՈՒՍԱԿՈՒՄ ԿԱՏԱՐՎՈՂ ՎԵՐԱԲԱՇԽՈՒՄԸ ԵՎ ՀԱՅԱՍՏԱՆԻ ՀԱՆՐԱՊԵՏՈՒԹՅԱՆ ԿԱՌԱՎԱՐՈՒԹՅԱՆ 2019 ԹՎԱԿԱՆԻ ԴԵԿՏԵՄԲԵՐԻ 26-Ի № 1919-Ն ՈՐՈՇՄԱՆ № 5 ՀԱՎԵԼՎԱԾԻ № 1 ԱՂՅՈՒՍԱԿՈՒՄ ԿԱՏԱՐՎՈՂ ՓՈՓՈԽՈՒԹՅՈՒՆՆԵՐԸ ԵՎ ԼՐԱՑՈՒՄԸ</t>
  </si>
  <si>
    <t xml:space="preserve">«ՀԱՅԱՍՏԱՆԻ ՀԱՆՐԱՊԵՏՈՒԹՅԱՆ 2020 ԹՎԱԿԱՆԻ ՊԵՏԱԿԱՆ ԲՅՈՒՋԵԻ ՄԱՍԻՆ»  ՀԱՅԱՍՏԱՆԻ ՀԱՆՐԱՊԵՏՈՒԹՅԱՆ ՕՐԵՆՔԻ № 3 ՀՈԴՎԱԾԻ ԱՂՅՈՒՍԱԿՈՒՄ, № 4 ՀԱՎԵԼՎԱԾԻ № 1 ԱՂՅՈՒՍԱԿՈՒՄ ԵՎ ՀՀ ԿԱՌԱՎԱՐՈՒԹՅԱՆ 2019 ԹՎԱԿԱՆԻ ԴԵԿՏԵՄԲԵՐԻ 26-Ի № 1919-Ն ՈՐՈՇՄԱՆ № 1 ՀԱՎԵԼՎԱԾԻ № 1 ԱՂՅՈՒՍԱԿԻ ՑՈՒՑԱՆԻՇՆԵՐՈՒՄ ԿԱՏԱՐՎՈՂ ՓՈՓՈԽՈՒԹՅՈՒՆՆԵՐԸ </t>
  </si>
  <si>
    <t>հազար դրամներով</t>
  </si>
  <si>
    <t>Հավելված  № 7</t>
  </si>
  <si>
    <t>Տրանսպորտային օբյեկտների հիմնանորոգում</t>
  </si>
  <si>
    <t>Հ-12, Մասիսի տրանսպորտային հանգույց-Մասիս-Ռանչպար-Արաքս-Ջրառատ-/Մ-3/</t>
  </si>
  <si>
    <t>կմ3+450 հատվածում փլուզված կամրջի հիմնանորոգում</t>
  </si>
  <si>
    <t>Արարատի մարզի Գեղանիստ-Արբաթ միջհամայնքային ճանապարհի 1.127 կմ հատվածի հիմնանորոգում</t>
  </si>
  <si>
    <t>___________ ի  № ------------ -Ն որոշման</t>
  </si>
  <si>
    <t xml:space="preserve">ՀԱՅԱՍՏԱՆԻ ՀԱՆՐԱՊԵՏՈՒԹՅԱՆ 2020 ԹՎԱԿԱՆԻ ՊԵՏԱԿԱՆ ԲՅՈՒՋԵԻ ՄԱՍԻՆ» ՀԱՅԱՍՏԱՆԻ ՀԱՆՐԱՊԵՏՈՒԹՅԱՆ ՕՐԵՆՔԻ № 1 ՀԱՎԵԼՎԱԾԻ № 1 ԱՂՅՈՒՍԱԿՈՒՄ ԿԱՏԱՐՎՈՂ ՓՈՓՈԽՈՒԹՅՈՒՆՆԵՐԸ </t>
  </si>
  <si>
    <t>Ծրագրի անվանումը</t>
  </si>
  <si>
    <t>Ընդամենը</t>
  </si>
  <si>
    <t>Տարածքային զարգացում</t>
  </si>
  <si>
    <t>Հավելված № 9</t>
  </si>
  <si>
    <t>Հավելված  № 8</t>
  </si>
  <si>
    <t>Տրանսպորտային օբյեկտների հիմնանորոգում, այդ թվում</t>
  </si>
  <si>
    <t>4</t>
  </si>
  <si>
    <t xml:space="preserve"> Տրանսպորտային օբյեկտների հիմնանորոգում </t>
  </si>
  <si>
    <t>այդ թվում` բյուջետային ծախսերի տնտեսագիտական դասակարգման հոդվածների</t>
  </si>
  <si>
    <t xml:space="preserve"> - Շենքերի և շինությունների կապիտալ վերանորոգում</t>
  </si>
  <si>
    <t xml:space="preserve"> Միջոցառման անվանումը`</t>
  </si>
  <si>
    <t xml:space="preserve"> Միջոցառման նկարագրությունը`</t>
  </si>
  <si>
    <t xml:space="preserve"> Ավտոմոբիլային ճանապարհների վրա գտնվող կամուրջների հիմնանորոգում 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</si>
  <si>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</si>
  <si>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</si>
  <si>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1049 </t>
  </si>
  <si>
    <t xml:space="preserve"> 21002 </t>
  </si>
  <si>
    <t xml:space="preserve"> Հանրության կողմից անմիջականորեն օգտագործվող ակտիվների հետ կապված միջոցառումներ </t>
  </si>
  <si>
    <t xml:space="preserve"> Հիմնանորոգվող տրանսպորտային օբյեկտների թիվը, այդ թվում՛ </t>
  </si>
  <si>
    <t xml:space="preserve"> Կամուրջներ </t>
  </si>
  <si>
    <t xml:space="preserve"> Կամուրջներ (մ) </t>
  </si>
  <si>
    <t>1049   21002</t>
  </si>
  <si>
    <t>45231177/581</t>
  </si>
  <si>
    <t>կամուրջների վերանորոգման շինարարական աշխատանքներեր</t>
  </si>
  <si>
    <t>«ՀԱՅԱՍՏԱՆԻ ՀԱՆՐԱՊԵՏՈՒԹՅԱՆ 2020 ԹՎԱԿԱՆԻ ՊԵՏԱԿԱՆ ԲՅՈՒՋԵԻ ՄԱՍԻՆ» ՀԱՅԱՍՏԱՆԻ ՀԱՆՐԱՊԵՏՈՒԹՅԱՆ
ՕՐԵՆՔԻ № 1 ՀԱՎԵԼՎԱԾԻ № 3 ԱՂՅՈՒՍԱԿՈՒՄ ԿԱՏԱՐՎՈՂ ՓՈՓՈԽՈՒԹՅՈՒՆՆԵՐԸ</t>
  </si>
  <si>
    <t>Ցուցանիշների փոփոխությունները     
      (ավելացումները նշված են դրական նշանով)</t>
  </si>
  <si>
    <t>Ցուցանիշների փոփոխությունները     
     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</si>
</sst>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(* #,##0.00_);_(* \(#,##0.00\);_(* &quot;-&quot;??_);_(@_)"/>
    <numFmt numFmtId="164" formatCode="_ * #,##0.00_)_€_ ;_ * \(#,##0.00\)_€_ ;_ * &quot;-&quot;??_)_€_ ;_ @_ "/>
    <numFmt numFmtId="165" formatCode="_-* #,##0.00\ _դ_ր_._-;\-* #,##0.00\ _դ_ր_._-;_-* &quot;-&quot;??\ _դ_ր_._-;_-@_-"/>
    <numFmt numFmtId="166" formatCode="_-* #,##0.00\ _A_M_D_-;\-* #,##0.00\ _A_M_D_-;_-* &quot;-&quot;??\ _A_M_D_-;_-@_-"/>
    <numFmt numFmtId="167" formatCode="_-* #,##0.00_р_._-;\-* #,##0.00_р_._-;_-* &quot;-&quot;??_р_._-;_-@_-"/>
    <numFmt numFmtId="168" formatCode="#,##0.0"/>
    <numFmt numFmtId="169" formatCode="#,##0.0_);\(#,##0.0\)"/>
    <numFmt numFmtId="170" formatCode="_(* #,##0.0_);_(* \(#,##0.0\);_(* &quot;-&quot;??_);_(@_)"/>
    <numFmt numFmtId="171" formatCode="_-* #,##0.00_-;\-* #,##0.00_-;_-* &quot;-&quot;??_-;_-@_-"/>
    <numFmt numFmtId="172" formatCode="_(* #,##0_);_(* \(#,##0\);_(* &quot;-&quot;??_);_(@_)"/>
    <numFmt numFmtId="173" formatCode="##,##0.0;\(##,##0.0\);\-"/>
    <numFmt numFmtId="174" formatCode="_-* #,##0.0\ _₽_-;\-* #,##0.0\ _₽_-;_-* &quot;-&quot;?\ _₽_-;_-@_-"/>
    <numFmt numFmtId="175" formatCode="_-* #,##0.00\ _₽_-;\-* #,##0.00\ _₽_-;_-* &quot;-&quot;??\ _₽_-;_-@_-"/>
    <numFmt numFmtId="176" formatCode="#,##0.0_€_);\(#,##0.0_€\)"/>
    <numFmt numFmtId="177" formatCode="_-* #,##0.000\ _A_M_D_-;\-* #,##0.000\ _A_M_D_-;_-* &quot;-&quot;??\ _A_M_D_-;_-@_-"/>
  </numFmts>
  <fonts count="122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</font>
    <font>
      <sz val="10"/>
      <name val="Arial"/>
      <charset val="204"/>
    </font>
    <font>
      <sz val="11"/>
      <name val="GHEA Grapalat"/>
      <family val="3"/>
    </font>
    <font>
      <b/>
      <sz val="11"/>
      <name val="GHEA Grapalat"/>
      <family val="3"/>
    </font>
    <font>
      <b/>
      <u/>
      <sz val="11"/>
      <name val="GHEA Grapalat"/>
      <family val="3"/>
    </font>
    <font>
      <u/>
      <sz val="11"/>
      <name val="GHEA Grapalat"/>
      <family val="3"/>
    </font>
    <font>
      <b/>
      <sz val="12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sz val="10"/>
      <name val="Times Armenian"/>
      <family val="1"/>
    </font>
    <font>
      <sz val="10"/>
      <color indexed="9"/>
      <name val="GHEA Grapalat"/>
      <family val="3"/>
    </font>
    <font>
      <sz val="11"/>
      <color indexed="60"/>
      <name val="Calibri"/>
      <family val="2"/>
    </font>
    <font>
      <sz val="12"/>
      <name val="GHEA Grapalat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i/>
      <sz val="11"/>
      <name val="GHEA Grapalat"/>
      <family val="3"/>
    </font>
    <font>
      <sz val="11"/>
      <color rgb="FFFF0000"/>
      <name val="GHEA Grapalat"/>
      <family val="3"/>
    </font>
    <font>
      <i/>
      <sz val="11"/>
      <color rgb="FFFF0000"/>
      <name val="GHEA Grapalat"/>
      <family val="3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i/>
      <sz val="9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4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71" fontId="48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8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166" fontId="56" fillId="0" borderId="0" applyFont="0" applyFill="0" applyBorder="0" applyAlignment="0" applyProtection="0"/>
    <xf numFmtId="0" fontId="57" fillId="0" borderId="0"/>
    <xf numFmtId="43" fontId="48" fillId="0" borderId="0" applyFont="0" applyFill="0" applyBorder="0" applyAlignment="0" applyProtection="0"/>
    <xf numFmtId="43" fontId="70" fillId="0" borderId="0" applyFill="0" applyBorder="0" applyProtection="0">
      <alignment horizontal="right" vertical="top"/>
    </xf>
    <xf numFmtId="0" fontId="5" fillId="0" borderId="0"/>
    <xf numFmtId="0" fontId="5" fillId="0" borderId="0"/>
    <xf numFmtId="0" fontId="72" fillId="0" borderId="0"/>
    <xf numFmtId="0" fontId="74" fillId="22" borderId="0" applyNumberFormat="0" applyBorder="0" applyAlignment="0" applyProtection="0"/>
    <xf numFmtId="166" fontId="2" fillId="0" borderId="0" applyFont="0" applyFill="0" applyBorder="0" applyAlignment="0" applyProtection="0"/>
    <xf numFmtId="0" fontId="76" fillId="0" borderId="0"/>
    <xf numFmtId="0" fontId="77" fillId="0" borderId="0"/>
    <xf numFmtId="9" fontId="77" fillId="0" borderId="0" applyFont="0" applyFill="0" applyBorder="0" applyAlignment="0" applyProtection="0"/>
    <xf numFmtId="0" fontId="2" fillId="0" borderId="0"/>
    <xf numFmtId="0" fontId="78" fillId="0" borderId="0">
      <alignment horizontal="left" vertical="top" wrapText="1"/>
    </xf>
    <xf numFmtId="0" fontId="76" fillId="0" borderId="0"/>
    <xf numFmtId="164" fontId="76" fillId="0" borderId="0" applyFont="0" applyFill="0" applyBorder="0" applyAlignment="0" applyProtection="0"/>
    <xf numFmtId="0" fontId="70" fillId="0" borderId="0">
      <alignment horizontal="left" vertical="top" wrapText="1"/>
    </xf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48" fillId="0" borderId="0"/>
    <xf numFmtId="0" fontId="82" fillId="0" borderId="0"/>
    <xf numFmtId="164" fontId="48" fillId="0" borderId="0" applyFont="0" applyFill="0" applyBorder="0" applyAlignment="0" applyProtection="0"/>
    <xf numFmtId="0" fontId="76" fillId="0" borderId="0"/>
    <xf numFmtId="164" fontId="83" fillId="0" borderId="0" applyFont="0" applyFill="0" applyBorder="0" applyAlignment="0" applyProtection="0"/>
    <xf numFmtId="0" fontId="84" fillId="34" borderId="0" applyNumberFormat="0" applyBorder="0" applyAlignment="0" applyProtection="0"/>
    <xf numFmtId="0" fontId="84" fillId="38" borderId="0" applyNumberFormat="0" applyBorder="0" applyAlignment="0" applyProtection="0"/>
    <xf numFmtId="0" fontId="84" fillId="42" borderId="0" applyNumberFormat="0" applyBorder="0" applyAlignment="0" applyProtection="0"/>
    <xf numFmtId="0" fontId="84" fillId="46" borderId="0" applyNumberFormat="0" applyBorder="0" applyAlignment="0" applyProtection="0"/>
    <xf numFmtId="0" fontId="84" fillId="50" borderId="0" applyNumberFormat="0" applyBorder="0" applyAlignment="0" applyProtection="0"/>
    <xf numFmtId="0" fontId="84" fillId="54" borderId="0" applyNumberFormat="0" applyBorder="0" applyAlignment="0" applyProtection="0"/>
    <xf numFmtId="0" fontId="84" fillId="35" borderId="0" applyNumberFormat="0" applyBorder="0" applyAlignment="0" applyProtection="0"/>
    <xf numFmtId="0" fontId="84" fillId="39" borderId="0" applyNumberFormat="0" applyBorder="0" applyAlignment="0" applyProtection="0"/>
    <xf numFmtId="0" fontId="84" fillId="43" borderId="0" applyNumberFormat="0" applyBorder="0" applyAlignment="0" applyProtection="0"/>
    <xf numFmtId="0" fontId="84" fillId="47" borderId="0" applyNumberFormat="0" applyBorder="0" applyAlignment="0" applyProtection="0"/>
    <xf numFmtId="0" fontId="84" fillId="51" borderId="0" applyNumberFormat="0" applyBorder="0" applyAlignment="0" applyProtection="0"/>
    <xf numFmtId="0" fontId="84" fillId="55" borderId="0" applyNumberFormat="0" applyBorder="0" applyAlignment="0" applyProtection="0"/>
    <xf numFmtId="0" fontId="85" fillId="36" borderId="0" applyNumberFormat="0" applyBorder="0" applyAlignment="0" applyProtection="0"/>
    <xf numFmtId="0" fontId="85" fillId="40" borderId="0" applyNumberFormat="0" applyBorder="0" applyAlignment="0" applyProtection="0"/>
    <xf numFmtId="0" fontId="85" fillId="44" borderId="0" applyNumberFormat="0" applyBorder="0" applyAlignment="0" applyProtection="0"/>
    <xf numFmtId="0" fontId="85" fillId="48" borderId="0" applyNumberFormat="0" applyBorder="0" applyAlignment="0" applyProtection="0"/>
    <xf numFmtId="0" fontId="85" fillId="52" borderId="0" applyNumberFormat="0" applyBorder="0" applyAlignment="0" applyProtection="0"/>
    <xf numFmtId="0" fontId="85" fillId="56" borderId="0" applyNumberFormat="0" applyBorder="0" applyAlignment="0" applyProtection="0"/>
    <xf numFmtId="0" fontId="85" fillId="33" borderId="0" applyNumberFormat="0" applyBorder="0" applyAlignment="0" applyProtection="0"/>
    <xf numFmtId="0" fontId="85" fillId="37" borderId="0" applyNumberFormat="0" applyBorder="0" applyAlignment="0" applyProtection="0"/>
    <xf numFmtId="0" fontId="85" fillId="41" borderId="0" applyNumberFormat="0" applyBorder="0" applyAlignment="0" applyProtection="0"/>
    <xf numFmtId="0" fontId="85" fillId="45" borderId="0" applyNumberFormat="0" applyBorder="0" applyAlignment="0" applyProtection="0"/>
    <xf numFmtId="0" fontId="85" fillId="49" borderId="0" applyNumberFormat="0" applyBorder="0" applyAlignment="0" applyProtection="0"/>
    <xf numFmtId="0" fontId="85" fillId="53" borderId="0" applyNumberFormat="0" applyBorder="0" applyAlignment="0" applyProtection="0"/>
    <xf numFmtId="0" fontId="86" fillId="27" borderId="0" applyNumberFormat="0" applyBorder="0" applyAlignment="0" applyProtection="0"/>
    <xf numFmtId="0" fontId="87" fillId="30" borderId="25" applyNumberFormat="0" applyAlignment="0" applyProtection="0"/>
    <xf numFmtId="0" fontId="88" fillId="31" borderId="28" applyNumberFormat="0" applyAlignment="0" applyProtection="0"/>
    <xf numFmtId="0" fontId="89" fillId="0" borderId="0" applyNumberFormat="0" applyFill="0" applyBorder="0" applyAlignment="0" applyProtection="0"/>
    <xf numFmtId="0" fontId="90" fillId="26" borderId="0" applyNumberFormat="0" applyBorder="0" applyAlignment="0" applyProtection="0"/>
    <xf numFmtId="0" fontId="91" fillId="0" borderId="22" applyNumberFormat="0" applyFill="0" applyAlignment="0" applyProtection="0"/>
    <xf numFmtId="0" fontId="92" fillId="0" borderId="23" applyNumberFormat="0" applyFill="0" applyAlignment="0" applyProtection="0"/>
    <xf numFmtId="0" fontId="93" fillId="0" borderId="24" applyNumberFormat="0" applyFill="0" applyAlignment="0" applyProtection="0"/>
    <xf numFmtId="0" fontId="93" fillId="0" borderId="0" applyNumberFormat="0" applyFill="0" applyBorder="0" applyAlignment="0" applyProtection="0"/>
    <xf numFmtId="0" fontId="94" fillId="29" borderId="25" applyNumberFormat="0" applyAlignment="0" applyProtection="0"/>
    <xf numFmtId="0" fontId="95" fillId="0" borderId="27" applyNumberFormat="0" applyFill="0" applyAlignment="0" applyProtection="0"/>
    <xf numFmtId="0" fontId="96" fillId="28" borderId="0" applyNumberFormat="0" applyBorder="0" applyAlignment="0" applyProtection="0"/>
    <xf numFmtId="0" fontId="97" fillId="0" borderId="0"/>
    <xf numFmtId="0" fontId="70" fillId="0" borderId="0">
      <alignment horizontal="left" vertical="top" wrapText="1"/>
    </xf>
    <xf numFmtId="0" fontId="2" fillId="0" borderId="0"/>
    <xf numFmtId="0" fontId="98" fillId="0" borderId="0"/>
    <xf numFmtId="0" fontId="84" fillId="32" borderId="29" applyNumberFormat="0" applyFont="0" applyAlignment="0" applyProtection="0"/>
    <xf numFmtId="0" fontId="48" fillId="32" borderId="29" applyNumberFormat="0" applyFont="0" applyAlignment="0" applyProtection="0"/>
    <xf numFmtId="0" fontId="99" fillId="30" borderId="26" applyNumberFormat="0" applyAlignment="0" applyProtection="0"/>
    <xf numFmtId="9" fontId="77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30" applyNumberFormat="0" applyFill="0" applyAlignment="0" applyProtection="0"/>
    <xf numFmtId="0" fontId="102" fillId="0" borderId="0" applyNumberFormat="0" applyFill="0" applyBorder="0" applyAlignment="0" applyProtection="0"/>
    <xf numFmtId="0" fontId="103" fillId="0" borderId="0"/>
    <xf numFmtId="164" fontId="72" fillId="0" borderId="0" applyFont="0" applyFill="0" applyBorder="0" applyAlignment="0" applyProtection="0"/>
    <xf numFmtId="164" fontId="48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2" fillId="0" borderId="0"/>
    <xf numFmtId="164" fontId="72" fillId="0" borderId="0" applyFont="0" applyFill="0" applyBorder="0" applyAlignment="0" applyProtection="0"/>
    <xf numFmtId="164" fontId="7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" fillId="0" borderId="0"/>
    <xf numFmtId="0" fontId="104" fillId="28" borderId="0" applyNumberFormat="0" applyBorder="0" applyAlignment="0" applyProtection="0"/>
    <xf numFmtId="0" fontId="72" fillId="0" borderId="0"/>
    <xf numFmtId="0" fontId="98" fillId="2" borderId="0" applyNumberFormat="0" applyBorder="0" applyAlignment="0" applyProtection="0"/>
    <xf numFmtId="0" fontId="98" fillId="3" borderId="0" applyNumberFormat="0" applyBorder="0" applyAlignment="0" applyProtection="0"/>
    <xf numFmtId="0" fontId="98" fillId="4" borderId="0" applyNumberFormat="0" applyBorder="0" applyAlignment="0" applyProtection="0"/>
    <xf numFmtId="0" fontId="98" fillId="5" borderId="0" applyNumberFormat="0" applyBorder="0" applyAlignment="0" applyProtection="0"/>
    <xf numFmtId="0" fontId="98" fillId="6" borderId="0" applyNumberFormat="0" applyBorder="0" applyAlignment="0" applyProtection="0"/>
    <xf numFmtId="0" fontId="98" fillId="7" borderId="0" applyNumberFormat="0" applyBorder="0" applyAlignment="0" applyProtection="0"/>
    <xf numFmtId="0" fontId="98" fillId="8" borderId="0" applyNumberFormat="0" applyBorder="0" applyAlignment="0" applyProtection="0"/>
    <xf numFmtId="0" fontId="98" fillId="9" borderId="0" applyNumberFormat="0" applyBorder="0" applyAlignment="0" applyProtection="0"/>
    <xf numFmtId="0" fontId="98" fillId="10" borderId="0" applyNumberFormat="0" applyBorder="0" applyAlignment="0" applyProtection="0"/>
    <xf numFmtId="0" fontId="98" fillId="5" borderId="0" applyNumberFormat="0" applyBorder="0" applyAlignment="0" applyProtection="0"/>
    <xf numFmtId="0" fontId="98" fillId="8" borderId="0" applyNumberFormat="0" applyBorder="0" applyAlignment="0" applyProtection="0"/>
    <xf numFmtId="0" fontId="98" fillId="11" borderId="0" applyNumberFormat="0" applyBorder="0" applyAlignment="0" applyProtection="0"/>
    <xf numFmtId="0" fontId="105" fillId="12" borderId="0" applyNumberFormat="0" applyBorder="0" applyAlignment="0" applyProtection="0"/>
    <xf numFmtId="0" fontId="105" fillId="9" borderId="0" applyNumberFormat="0" applyBorder="0" applyAlignment="0" applyProtection="0"/>
    <xf numFmtId="0" fontId="105" fillId="10" borderId="0" applyNumberFormat="0" applyBorder="0" applyAlignment="0" applyProtection="0"/>
    <xf numFmtId="0" fontId="105" fillId="13" borderId="0" applyNumberFormat="0" applyBorder="0" applyAlignment="0" applyProtection="0"/>
    <xf numFmtId="0" fontId="105" fillId="14" borderId="0" applyNumberFormat="0" applyBorder="0" applyAlignment="0" applyProtection="0"/>
    <xf numFmtId="0" fontId="105" fillId="15" borderId="0" applyNumberFormat="0" applyBorder="0" applyAlignment="0" applyProtection="0"/>
    <xf numFmtId="0" fontId="105" fillId="16" borderId="0" applyNumberFormat="0" applyBorder="0" applyAlignment="0" applyProtection="0"/>
    <xf numFmtId="0" fontId="105" fillId="17" borderId="0" applyNumberFormat="0" applyBorder="0" applyAlignment="0" applyProtection="0"/>
    <xf numFmtId="0" fontId="105" fillId="18" borderId="0" applyNumberFormat="0" applyBorder="0" applyAlignment="0" applyProtection="0"/>
    <xf numFmtId="0" fontId="105" fillId="13" borderId="0" applyNumberFormat="0" applyBorder="0" applyAlignment="0" applyProtection="0"/>
    <xf numFmtId="0" fontId="105" fillId="14" borderId="0" applyNumberFormat="0" applyBorder="0" applyAlignment="0" applyProtection="0"/>
    <xf numFmtId="0" fontId="105" fillId="19" borderId="0" applyNumberFormat="0" applyBorder="0" applyAlignment="0" applyProtection="0"/>
    <xf numFmtId="0" fontId="106" fillId="3" borderId="0" applyNumberFormat="0" applyBorder="0" applyAlignment="0" applyProtection="0"/>
    <xf numFmtId="0" fontId="107" fillId="20" borderId="32" applyNumberFormat="0" applyAlignment="0" applyProtection="0"/>
    <xf numFmtId="0" fontId="108" fillId="21" borderId="2" applyNumberFormat="0" applyAlignment="0" applyProtection="0"/>
    <xf numFmtId="164" fontId="5" fillId="0" borderId="0" applyFont="0" applyFill="0" applyBorder="0" applyAlignment="0" applyProtection="0"/>
    <xf numFmtId="164" fontId="48" fillId="0" borderId="0" applyFont="0" applyFill="0" applyBorder="0" applyAlignment="0" applyProtection="0"/>
    <xf numFmtId="0" fontId="109" fillId="0" borderId="0" applyNumberFormat="0" applyFill="0" applyBorder="0" applyAlignment="0" applyProtection="0"/>
    <xf numFmtId="0" fontId="110" fillId="4" borderId="0" applyNumberFormat="0" applyBorder="0" applyAlignment="0" applyProtection="0"/>
    <xf numFmtId="0" fontId="111" fillId="0" borderId="3" applyNumberFormat="0" applyFill="0" applyAlignment="0" applyProtection="0"/>
    <xf numFmtId="0" fontId="112" fillId="0" borderId="4" applyNumberFormat="0" applyFill="0" applyAlignment="0" applyProtection="0"/>
    <xf numFmtId="0" fontId="113" fillId="0" borderId="5" applyNumberFormat="0" applyFill="0" applyAlignment="0" applyProtection="0"/>
    <xf numFmtId="0" fontId="113" fillId="0" borderId="0" applyNumberFormat="0" applyFill="0" applyBorder="0" applyAlignment="0" applyProtection="0"/>
    <xf numFmtId="0" fontId="114" fillId="7" borderId="32" applyNumberFormat="0" applyAlignment="0" applyProtection="0"/>
    <xf numFmtId="0" fontId="115" fillId="0" borderId="6" applyNumberFormat="0" applyFill="0" applyAlignment="0" applyProtection="0"/>
    <xf numFmtId="1" fontId="119" fillId="0" borderId="0"/>
    <xf numFmtId="1" fontId="119" fillId="0" borderId="0"/>
    <xf numFmtId="1" fontId="119" fillId="0" borderId="0"/>
    <xf numFmtId="0" fontId="48" fillId="0" borderId="0"/>
    <xf numFmtId="0" fontId="2" fillId="0" borderId="0"/>
    <xf numFmtId="0" fontId="2" fillId="0" borderId="0"/>
    <xf numFmtId="0" fontId="5" fillId="23" borderId="33" applyNumberFormat="0" applyFont="0" applyAlignment="0" applyProtection="0"/>
    <xf numFmtId="0" fontId="116" fillId="20" borderId="34" applyNumberFormat="0" applyAlignment="0" applyProtection="0"/>
    <xf numFmtId="0" fontId="7" fillId="0" borderId="0"/>
    <xf numFmtId="0" fontId="7" fillId="0" borderId="0"/>
    <xf numFmtId="0" fontId="45" fillId="0" borderId="0" applyNumberFormat="0" applyFill="0" applyBorder="0" applyAlignment="0" applyProtection="0"/>
    <xf numFmtId="0" fontId="117" fillId="0" borderId="35" applyNumberFormat="0" applyFill="0" applyAlignment="0" applyProtection="0"/>
    <xf numFmtId="0" fontId="118" fillId="0" borderId="0" applyNumberFormat="0" applyFill="0" applyBorder="0" applyAlignment="0" applyProtection="0"/>
    <xf numFmtId="0" fontId="6" fillId="0" borderId="0"/>
    <xf numFmtId="1" fontId="119" fillId="0" borderId="0"/>
    <xf numFmtId="0" fontId="120" fillId="0" borderId="0"/>
    <xf numFmtId="0" fontId="2" fillId="0" borderId="0"/>
  </cellStyleXfs>
  <cellXfs count="333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1" fillId="24" borderId="10" xfId="0" applyFont="1" applyFill="1" applyBorder="1" applyAlignment="1">
      <alignment horizontal="center" vertical="center" wrapText="1"/>
    </xf>
    <xf numFmtId="0" fontId="1" fillId="0" borderId="0" xfId="0" applyFont="1"/>
    <xf numFmtId="0" fontId="49" fillId="0" borderId="0" xfId="0" applyFont="1" applyAlignment="1">
      <alignment horizontal="left" vertical="top" wrapText="1"/>
    </xf>
    <xf numFmtId="0" fontId="49" fillId="0" borderId="0" xfId="0" applyFont="1"/>
    <xf numFmtId="0" fontId="49" fillId="0" borderId="16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1" fillId="0" borderId="10" xfId="0" applyFont="1" applyFill="1" applyBorder="1" applyAlignment="1">
      <alignment horizontal="right" vertical="top" wrapText="1"/>
    </xf>
    <xf numFmtId="168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9" fontId="1" fillId="24" borderId="10" xfId="99" applyNumberFormat="1" applyFont="1" applyFill="1" applyBorder="1" applyAlignment="1">
      <alignment horizontal="center" vertical="center" wrapText="1"/>
    </xf>
    <xf numFmtId="169" fontId="28" fillId="24" borderId="10" xfId="99" applyNumberFormat="1" applyFont="1" applyFill="1" applyBorder="1" applyAlignment="1">
      <alignment horizontal="center" vertical="center" wrapText="1"/>
    </xf>
    <xf numFmtId="0" fontId="50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49" fontId="53" fillId="0" borderId="10" xfId="0" applyNumberFormat="1" applyFont="1" applyFill="1" applyBorder="1" applyAlignment="1">
      <alignment horizontal="left" vertical="center" wrapText="1"/>
    </xf>
    <xf numFmtId="169" fontId="28" fillId="0" borderId="10" xfId="99" applyNumberFormat="1" applyFont="1" applyBorder="1" applyAlignment="1">
      <alignment horizontal="center" wrapText="1"/>
    </xf>
    <xf numFmtId="169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49" fillId="0" borderId="10" xfId="0" applyFont="1" applyFill="1" applyBorder="1" applyAlignment="1">
      <alignment horizontal="left" vertical="top" wrapText="1"/>
    </xf>
    <xf numFmtId="168" fontId="28" fillId="0" borderId="10" xfId="0" applyNumberFormat="1" applyFont="1" applyFill="1" applyBorder="1" applyAlignment="1">
      <alignment horizontal="center" wrapText="1"/>
    </xf>
    <xf numFmtId="168" fontId="28" fillId="24" borderId="10" xfId="99" applyNumberFormat="1" applyFont="1" applyFill="1" applyBorder="1" applyAlignment="1">
      <alignment horizontal="center" vertical="center" wrapText="1"/>
    </xf>
    <xf numFmtId="169" fontId="28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/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0" xfId="99" applyFont="1" applyBorder="1" applyAlignment="1">
      <alignment horizontal="left" vertical="center" wrapText="1"/>
    </xf>
    <xf numFmtId="168" fontId="28" fillId="0" borderId="10" xfId="0" applyNumberFormat="1" applyFont="1" applyFill="1" applyBorder="1" applyAlignment="1">
      <alignment horizontal="center" vertical="center" wrapText="1"/>
    </xf>
    <xf numFmtId="0" fontId="60" fillId="0" borderId="10" xfId="0" applyFont="1" applyFill="1" applyBorder="1" applyAlignment="1">
      <alignment horizontal="left" vertical="center" wrapText="1"/>
    </xf>
    <xf numFmtId="0" fontId="59" fillId="0" borderId="10" xfId="0" applyFont="1" applyFill="1" applyBorder="1" applyAlignment="1">
      <alignment horizontal="left" vertical="center" wrapText="1"/>
    </xf>
    <xf numFmtId="0" fontId="61" fillId="0" borderId="10" xfId="0" applyFont="1" applyFill="1" applyBorder="1" applyAlignment="1">
      <alignment horizontal="left" vertical="center" wrapText="1"/>
    </xf>
    <xf numFmtId="0" fontId="58" fillId="0" borderId="10" xfId="0" applyFont="1" applyFill="1" applyBorder="1" applyAlignment="1">
      <alignment horizontal="left" vertical="center" wrapText="1"/>
    </xf>
    <xf numFmtId="0" fontId="28" fillId="0" borderId="10" xfId="99" applyFont="1" applyBorder="1" applyAlignment="1">
      <alignment wrapText="1"/>
    </xf>
    <xf numFmtId="0" fontId="24" fillId="0" borderId="0" xfId="0" applyFont="1" applyFill="1" applyBorder="1" applyAlignment="1"/>
    <xf numFmtId="0" fontId="25" fillId="0" borderId="0" xfId="29" applyFont="1" applyAlignment="1">
      <alignment vertical="center" wrapText="1"/>
    </xf>
    <xf numFmtId="49" fontId="28" fillId="0" borderId="0" xfId="29" applyNumberFormat="1" applyFont="1" applyFill="1" applyAlignment="1">
      <alignment horizontal="center" vertical="center" wrapText="1"/>
    </xf>
    <xf numFmtId="169" fontId="28" fillId="0" borderId="0" xfId="29" applyNumberFormat="1" applyFont="1" applyFill="1" applyAlignment="1">
      <alignment horizontal="center" vertical="center" wrapText="1"/>
    </xf>
    <xf numFmtId="0" fontId="1" fillId="0" borderId="0" xfId="29" applyFont="1" applyAlignment="1">
      <alignment horizontal="center" vertical="center" wrapText="1"/>
    </xf>
    <xf numFmtId="49" fontId="53" fillId="0" borderId="10" xfId="29" applyNumberFormat="1" applyFont="1" applyFill="1" applyBorder="1" applyAlignment="1">
      <alignment horizontal="center" vertical="center" textRotation="90" wrapText="1"/>
    </xf>
    <xf numFmtId="169" fontId="53" fillId="0" borderId="10" xfId="29" applyNumberFormat="1" applyFont="1" applyFill="1" applyBorder="1" applyAlignment="1">
      <alignment horizontal="center" vertical="center" wrapText="1"/>
    </xf>
    <xf numFmtId="49" fontId="63" fillId="0" borderId="10" xfId="29" applyNumberFormat="1" applyFont="1" applyFill="1" applyBorder="1" applyAlignment="1">
      <alignment horizontal="center" vertical="center" textRotation="90" wrapText="1"/>
    </xf>
    <xf numFmtId="0" fontId="63" fillId="0" borderId="10" xfId="29" applyNumberFormat="1" applyFont="1" applyFill="1" applyBorder="1" applyAlignment="1">
      <alignment horizontal="center" vertical="center" wrapText="1"/>
    </xf>
    <xf numFmtId="169" fontId="63" fillId="0" borderId="12" xfId="29" applyNumberFormat="1" applyFont="1" applyFill="1" applyBorder="1" applyAlignment="1">
      <alignment horizontal="center" vertical="center" wrapText="1"/>
    </xf>
    <xf numFmtId="0" fontId="25" fillId="0" borderId="0" xfId="29" applyFont="1" applyAlignment="1">
      <alignment horizontal="center" vertical="center" wrapText="1"/>
    </xf>
    <xf numFmtId="0" fontId="25" fillId="0" borderId="10" xfId="29" applyFont="1" applyBorder="1" applyAlignment="1">
      <alignment horizontal="center" vertical="center" wrapText="1"/>
    </xf>
    <xf numFmtId="0" fontId="64" fillId="0" borderId="10" xfId="29" applyFont="1" applyBorder="1" applyAlignment="1">
      <alignment horizontal="center" vertical="center" wrapText="1"/>
    </xf>
    <xf numFmtId="169" fontId="65" fillId="0" borderId="10" xfId="29" applyNumberFormat="1" applyFont="1" applyBorder="1" applyAlignment="1">
      <alignment horizontal="center" vertical="center" wrapText="1"/>
    </xf>
    <xf numFmtId="169" fontId="25" fillId="0" borderId="10" xfId="29" applyNumberFormat="1" applyFont="1" applyBorder="1" applyAlignment="1">
      <alignment horizontal="center" vertical="center" wrapText="1"/>
    </xf>
    <xf numFmtId="0" fontId="27" fillId="0" borderId="10" xfId="29" applyFont="1" applyBorder="1" applyAlignment="1">
      <alignment horizontal="center" vertical="center" wrapText="1"/>
    </xf>
    <xf numFmtId="0" fontId="27" fillId="0" borderId="10" xfId="29" applyFont="1" applyBorder="1" applyAlignment="1">
      <alignment horizontal="left" vertical="center" wrapText="1"/>
    </xf>
    <xf numFmtId="170" fontId="27" fillId="0" borderId="10" xfId="105" applyNumberFormat="1" applyFont="1" applyBorder="1" applyAlignment="1">
      <alignment horizontal="left" vertical="center" wrapText="1"/>
    </xf>
    <xf numFmtId="0" fontId="27" fillId="0" borderId="0" xfId="29" applyFont="1" applyAlignment="1">
      <alignment vertical="center" wrapText="1"/>
    </xf>
    <xf numFmtId="169" fontId="25" fillId="0" borderId="0" xfId="29" applyNumberFormat="1" applyFont="1" applyAlignment="1">
      <alignment vertical="center" wrapText="1"/>
    </xf>
    <xf numFmtId="39" fontId="25" fillId="0" borderId="0" xfId="29" applyNumberFormat="1" applyFont="1" applyAlignment="1">
      <alignment vertical="center" wrapText="1"/>
    </xf>
    <xf numFmtId="170" fontId="27" fillId="0" borderId="10" xfId="105" applyNumberFormat="1" applyFont="1" applyBorder="1" applyAlignment="1">
      <alignment horizontal="center" vertical="center" wrapText="1"/>
    </xf>
    <xf numFmtId="170" fontId="25" fillId="0" borderId="10" xfId="105" applyNumberFormat="1" applyFont="1" applyBorder="1" applyAlignment="1">
      <alignment horizontal="center" vertical="center" wrapText="1"/>
    </xf>
    <xf numFmtId="0" fontId="66" fillId="0" borderId="10" xfId="29" applyFont="1" applyBorder="1" applyAlignment="1">
      <alignment horizontal="center" vertical="center" wrapText="1"/>
    </xf>
    <xf numFmtId="170" fontId="66" fillId="0" borderId="10" xfId="105" applyNumberFormat="1" applyFont="1" applyBorder="1" applyAlignment="1">
      <alignment vertical="center" wrapText="1"/>
    </xf>
    <xf numFmtId="0" fontId="66" fillId="0" borderId="0" xfId="29" applyFont="1" applyAlignment="1">
      <alignment vertical="center" wrapText="1"/>
    </xf>
    <xf numFmtId="0" fontId="50" fillId="0" borderId="0" xfId="0" applyFont="1" applyAlignment="1">
      <alignment horizontal="right" vertical="center" wrapText="1"/>
    </xf>
    <xf numFmtId="170" fontId="50" fillId="0" borderId="0" xfId="105" applyNumberFormat="1" applyFont="1" applyAlignment="1">
      <alignment vertical="center" wrapText="1"/>
    </xf>
    <xf numFmtId="170" fontId="65" fillId="0" borderId="10" xfId="105" applyNumberFormat="1" applyFont="1" applyBorder="1" applyAlignment="1">
      <alignment horizontal="center" vertical="center" wrapText="1"/>
    </xf>
    <xf numFmtId="0" fontId="65" fillId="0" borderId="0" xfId="0" applyFont="1" applyAlignment="1">
      <alignment vertical="center" wrapText="1"/>
    </xf>
    <xf numFmtId="0" fontId="50" fillId="0" borderId="10" xfId="0" applyFont="1" applyBorder="1" applyAlignment="1">
      <alignment horizontal="right" vertical="center" wrapText="1"/>
    </xf>
    <xf numFmtId="0" fontId="69" fillId="0" borderId="10" xfId="0" applyFont="1" applyBorder="1" applyAlignment="1">
      <alignment horizontal="center" vertical="center" wrapText="1"/>
    </xf>
    <xf numFmtId="170" fontId="50" fillId="0" borderId="10" xfId="105" applyNumberFormat="1" applyFont="1" applyBorder="1" applyAlignment="1">
      <alignment horizontal="center" vertical="center" wrapText="1"/>
    </xf>
    <xf numFmtId="170" fontId="50" fillId="24" borderId="10" xfId="105" applyNumberFormat="1" applyFont="1" applyFill="1" applyBorder="1" applyAlignment="1">
      <alignment horizontal="center" vertical="center" wrapText="1"/>
    </xf>
    <xf numFmtId="172" fontId="50" fillId="24" borderId="10" xfId="105" applyNumberFormat="1" applyFont="1" applyFill="1" applyBorder="1" applyAlignment="1">
      <alignment horizontal="center" vertical="center" wrapText="1"/>
    </xf>
    <xf numFmtId="0" fontId="59" fillId="0" borderId="10" xfId="0" applyFont="1" applyFill="1" applyBorder="1" applyAlignment="1">
      <alignment horizontal="center" vertical="center" wrapText="1"/>
    </xf>
    <xf numFmtId="0" fontId="59" fillId="0" borderId="0" xfId="29" applyNumberFormat="1" applyFont="1" applyFill="1" applyAlignment="1">
      <alignment horizontal="center" vertical="center" wrapText="1"/>
    </xf>
    <xf numFmtId="0" fontId="69" fillId="24" borderId="10" xfId="0" applyFont="1" applyFill="1" applyBorder="1" applyAlignment="1">
      <alignment vertical="center" wrapText="1"/>
    </xf>
    <xf numFmtId="170" fontId="67" fillId="0" borderId="10" xfId="105" applyNumberFormat="1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Continuous"/>
    </xf>
    <xf numFmtId="0" fontId="1" fillId="0" borderId="17" xfId="0" applyFont="1" applyFill="1" applyBorder="1" applyAlignment="1">
      <alignment horizontal="right" vertical="top"/>
    </xf>
    <xf numFmtId="0" fontId="28" fillId="0" borderId="10" xfId="0" applyFont="1" applyFill="1" applyBorder="1" applyAlignment="1">
      <alignment horizontal="center" wrapText="1"/>
    </xf>
    <xf numFmtId="169" fontId="28" fillId="0" borderId="10" xfId="0" applyNumberFormat="1" applyFont="1" applyFill="1" applyBorder="1" applyAlignment="1">
      <alignment horizontal="center" vertical="top" wrapText="1"/>
    </xf>
    <xf numFmtId="0" fontId="58" fillId="0" borderId="10" xfId="0" applyFont="1" applyFill="1" applyBorder="1" applyAlignment="1">
      <alignment horizontal="center"/>
    </xf>
    <xf numFmtId="0" fontId="58" fillId="0" borderId="16" xfId="0" applyFont="1" applyFill="1" applyBorder="1" applyAlignment="1">
      <alignment horizontal="center"/>
    </xf>
    <xf numFmtId="0" fontId="59" fillId="0" borderId="10" xfId="0" applyFont="1" applyFill="1" applyBorder="1" applyAlignment="1">
      <alignment horizontal="center" wrapText="1"/>
    </xf>
    <xf numFmtId="169" fontId="1" fillId="0" borderId="10" xfId="0" applyNumberFormat="1" applyFont="1" applyFill="1" applyBorder="1" applyAlignment="1">
      <alignment horizontal="center" vertical="top" wrapText="1"/>
    </xf>
    <xf numFmtId="168" fontId="1" fillId="0" borderId="10" xfId="0" applyNumberFormat="1" applyFont="1" applyFill="1" applyBorder="1" applyAlignment="1">
      <alignment horizontal="center" vertical="top" wrapText="1"/>
    </xf>
    <xf numFmtId="0" fontId="69" fillId="24" borderId="10" xfId="0" applyFont="1" applyFill="1" applyBorder="1" applyAlignment="1">
      <alignment horizontal="left" vertical="center" wrapText="1"/>
    </xf>
    <xf numFmtId="39" fontId="53" fillId="0" borderId="10" xfId="29" applyNumberFormat="1" applyFont="1" applyFill="1" applyBorder="1" applyAlignment="1">
      <alignment horizontal="center" vertical="center" wrapText="1"/>
    </xf>
    <xf numFmtId="0" fontId="1" fillId="0" borderId="10" xfId="29" applyFont="1" applyBorder="1" applyAlignment="1">
      <alignment horizontal="center" vertical="center" wrapText="1"/>
    </xf>
    <xf numFmtId="170" fontId="27" fillId="0" borderId="10" xfId="105" applyNumberFormat="1" applyFont="1" applyBorder="1" applyAlignment="1">
      <alignment vertical="center" wrapText="1"/>
    </xf>
    <xf numFmtId="0" fontId="24" fillId="0" borderId="10" xfId="29" applyFont="1" applyBorder="1" applyAlignment="1">
      <alignment horizontal="left" vertical="center" wrapText="1"/>
    </xf>
    <xf numFmtId="0" fontId="66" fillId="0" borderId="10" xfId="29" applyFont="1" applyBorder="1" applyAlignment="1">
      <alignment vertical="center" wrapText="1"/>
    </xf>
    <xf numFmtId="0" fontId="27" fillId="0" borderId="10" xfId="29" applyFont="1" applyBorder="1" applyAlignment="1">
      <alignment vertical="center" wrapText="1"/>
    </xf>
    <xf numFmtId="0" fontId="69" fillId="0" borderId="10" xfId="0" applyFont="1" applyBorder="1" applyAlignment="1">
      <alignment horizontal="right" vertical="center" wrapText="1"/>
    </xf>
    <xf numFmtId="0" fontId="28" fillId="0" borderId="0" xfId="0" applyFont="1" applyBorder="1" applyAlignment="1">
      <alignment vertical="top" wrapText="1"/>
    </xf>
    <xf numFmtId="0" fontId="24" fillId="0" borderId="0" xfId="0" applyFont="1" applyFill="1" applyAlignment="1">
      <alignment horizontal="right"/>
    </xf>
    <xf numFmtId="170" fontId="71" fillId="0" borderId="10" xfId="105" applyNumberFormat="1" applyFont="1" applyFill="1" applyBorder="1" applyAlignment="1">
      <alignment horizontal="center" vertical="center"/>
    </xf>
    <xf numFmtId="0" fontId="59" fillId="0" borderId="10" xfId="50" applyNumberFormat="1" applyFont="1" applyFill="1" applyBorder="1" applyAlignment="1">
      <alignment horizontal="center" vertical="center" wrapText="1"/>
    </xf>
    <xf numFmtId="0" fontId="59" fillId="0" borderId="10" xfId="50" applyNumberFormat="1" applyFont="1" applyFill="1" applyBorder="1" applyAlignment="1">
      <alignment horizontal="left" vertical="center" wrapText="1"/>
    </xf>
    <xf numFmtId="0" fontId="58" fillId="0" borderId="10" xfId="50" applyNumberFormat="1" applyFont="1" applyFill="1" applyBorder="1" applyAlignment="1">
      <alignment horizontal="left" vertical="center" wrapText="1"/>
    </xf>
    <xf numFmtId="0" fontId="58" fillId="0" borderId="10" xfId="50" applyNumberFormat="1" applyFont="1" applyFill="1" applyBorder="1" applyAlignment="1">
      <alignment horizontal="center" vertical="center" wrapText="1"/>
    </xf>
    <xf numFmtId="2" fontId="58" fillId="0" borderId="10" xfId="50" applyNumberFormat="1" applyFont="1" applyFill="1" applyBorder="1" applyAlignment="1">
      <alignment horizontal="center" vertical="center" wrapText="1"/>
    </xf>
    <xf numFmtId="0" fontId="59" fillId="0" borderId="12" xfId="50" applyNumberFormat="1" applyFont="1" applyFill="1" applyBorder="1" applyAlignment="1">
      <alignment horizontal="center" vertical="center" wrapText="1"/>
    </xf>
    <xf numFmtId="169" fontId="1" fillId="0" borderId="10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right"/>
    </xf>
    <xf numFmtId="0" fontId="24" fillId="0" borderId="0" xfId="0" applyFont="1" applyFill="1" applyAlignment="1"/>
    <xf numFmtId="0" fontId="24" fillId="0" borderId="0" xfId="0" applyFont="1" applyFill="1" applyBorder="1" applyAlignment="1">
      <alignment horizontal="center"/>
    </xf>
    <xf numFmtId="174" fontId="25" fillId="0" borderId="0" xfId="29" applyNumberFormat="1" applyFont="1" applyAlignment="1">
      <alignment vertical="center" wrapText="1"/>
    </xf>
    <xf numFmtId="170" fontId="50" fillId="0" borderId="0" xfId="0" applyNumberFormat="1" applyFont="1" applyAlignment="1">
      <alignment vertical="center" wrapText="1"/>
    </xf>
    <xf numFmtId="165" fontId="50" fillId="0" borderId="0" xfId="0" applyNumberFormat="1" applyFont="1" applyAlignment="1">
      <alignment vertical="center" wrapText="1"/>
    </xf>
    <xf numFmtId="0" fontId="1" fillId="0" borderId="0" xfId="109" applyFont="1" applyFill="1" applyAlignment="1">
      <alignment vertical="center" wrapText="1"/>
    </xf>
    <xf numFmtId="168" fontId="1" fillId="0" borderId="0" xfId="109" applyNumberFormat="1" applyFont="1" applyFill="1" applyBorder="1" applyAlignment="1">
      <alignment vertical="center" wrapText="1"/>
    </xf>
    <xf numFmtId="4" fontId="1" fillId="0" borderId="0" xfId="109" applyNumberFormat="1" applyFont="1" applyFill="1" applyAlignment="1">
      <alignment vertical="center" wrapText="1"/>
    </xf>
    <xf numFmtId="0" fontId="1" fillId="0" borderId="0" xfId="106" applyFont="1" applyFill="1" applyBorder="1" applyAlignment="1">
      <alignment wrapText="1"/>
    </xf>
    <xf numFmtId="0" fontId="49" fillId="0" borderId="0" xfId="106" applyFont="1" applyFill="1"/>
    <xf numFmtId="0" fontId="1" fillId="0" borderId="0" xfId="110" applyFont="1" applyFill="1" applyAlignment="1">
      <alignment vertical="center"/>
    </xf>
    <xf numFmtId="0" fontId="1" fillId="0" borderId="0" xfId="109" applyFont="1" applyFill="1" applyAlignment="1">
      <alignment horizontal="center" vertical="center" wrapText="1"/>
    </xf>
    <xf numFmtId="0" fontId="1" fillId="0" borderId="0" xfId="109" applyFont="1" applyFill="1" applyBorder="1" applyAlignment="1">
      <alignment vertical="center" wrapText="1"/>
    </xf>
    <xf numFmtId="168" fontId="1" fillId="0" borderId="0" xfId="109" applyNumberFormat="1" applyFont="1" applyFill="1" applyAlignment="1">
      <alignment vertical="center" wrapText="1"/>
    </xf>
    <xf numFmtId="168" fontId="1" fillId="0" borderId="0" xfId="111" applyNumberFormat="1" applyFont="1" applyFill="1" applyBorder="1" applyAlignment="1">
      <alignment vertical="center" wrapText="1"/>
    </xf>
    <xf numFmtId="168" fontId="1" fillId="0" borderId="0" xfId="111" applyNumberFormat="1" applyFont="1" applyFill="1" applyAlignment="1">
      <alignment vertical="center" wrapText="1"/>
    </xf>
    <xf numFmtId="4" fontId="1" fillId="0" borderId="0" xfId="111" applyNumberFormat="1" applyFont="1" applyFill="1" applyAlignment="1">
      <alignment vertical="center" wrapText="1"/>
    </xf>
    <xf numFmtId="0" fontId="1" fillId="0" borderId="0" xfId="111" applyFont="1" applyFill="1" applyAlignment="1">
      <alignment horizontal="center" vertical="center" wrapText="1"/>
    </xf>
    <xf numFmtId="0" fontId="1" fillId="0" borderId="0" xfId="106" applyFont="1" applyFill="1" applyAlignment="1"/>
    <xf numFmtId="0" fontId="1" fillId="0" borderId="0" xfId="106" applyFont="1" applyFill="1" applyBorder="1" applyAlignment="1">
      <alignment horizontal="center"/>
    </xf>
    <xf numFmtId="0" fontId="1" fillId="0" borderId="0" xfId="106" applyFont="1" applyFill="1" applyBorder="1" applyAlignment="1"/>
    <xf numFmtId="0" fontId="1" fillId="0" borderId="0" xfId="106" applyFont="1" applyFill="1" applyBorder="1" applyAlignment="1">
      <alignment vertical="center"/>
    </xf>
    <xf numFmtId="0" fontId="73" fillId="0" borderId="0" xfId="106" applyFont="1" applyFill="1" applyBorder="1" applyAlignment="1">
      <alignment vertical="center"/>
    </xf>
    <xf numFmtId="0" fontId="1" fillId="0" borderId="0" xfId="106" applyFont="1" applyFill="1" applyAlignment="1">
      <alignment vertical="center"/>
    </xf>
    <xf numFmtId="0" fontId="1" fillId="0" borderId="10" xfId="106" applyFont="1" applyFill="1" applyBorder="1" applyAlignment="1">
      <alignment horizontal="center" vertical="center" wrapText="1"/>
    </xf>
    <xf numFmtId="0" fontId="1" fillId="0" borderId="0" xfId="106" applyFont="1" applyFill="1" applyBorder="1" applyAlignment="1">
      <alignment vertical="center" wrapText="1"/>
    </xf>
    <xf numFmtId="168" fontId="1" fillId="0" borderId="0" xfId="106" applyNumberFormat="1" applyFont="1" applyFill="1" applyBorder="1" applyAlignment="1">
      <alignment vertical="center"/>
    </xf>
    <xf numFmtId="168" fontId="73" fillId="0" borderId="0" xfId="106" applyNumberFormat="1" applyFont="1" applyFill="1" applyBorder="1" applyAlignment="1">
      <alignment vertical="center"/>
    </xf>
    <xf numFmtId="168" fontId="1" fillId="0" borderId="0" xfId="106" applyNumberFormat="1" applyFont="1" applyFill="1" applyAlignment="1">
      <alignment vertical="center"/>
    </xf>
    <xf numFmtId="0" fontId="1" fillId="0" borderId="0" xfId="106" applyFont="1" applyFill="1" applyAlignment="1">
      <alignment vertical="center" wrapText="1"/>
    </xf>
    <xf numFmtId="0" fontId="59" fillId="24" borderId="10" xfId="106" applyFont="1" applyFill="1" applyBorder="1" applyAlignment="1">
      <alignment wrapText="1"/>
    </xf>
    <xf numFmtId="170" fontId="59" fillId="24" borderId="10" xfId="21" applyNumberFormat="1" applyFont="1" applyFill="1" applyBorder="1" applyAlignment="1">
      <alignment horizontal="center" vertical="center"/>
    </xf>
    <xf numFmtId="0" fontId="1" fillId="24" borderId="10" xfId="106" applyFont="1" applyFill="1" applyBorder="1" applyAlignment="1">
      <alignment vertical="center" wrapText="1"/>
    </xf>
    <xf numFmtId="170" fontId="58" fillId="24" borderId="10" xfId="21" applyNumberFormat="1" applyFont="1" applyFill="1" applyBorder="1" applyAlignment="1">
      <alignment horizontal="center" vertical="center"/>
    </xf>
    <xf numFmtId="0" fontId="73" fillId="0" borderId="0" xfId="106" applyFont="1" applyFill="1"/>
    <xf numFmtId="0" fontId="1" fillId="0" borderId="0" xfId="106" applyFont="1" applyFill="1"/>
    <xf numFmtId="0" fontId="59" fillId="24" borderId="10" xfId="106" applyFont="1" applyFill="1" applyBorder="1" applyAlignment="1">
      <alignment vertical="center" wrapText="1"/>
    </xf>
    <xf numFmtId="170" fontId="59" fillId="24" borderId="10" xfId="21" applyNumberFormat="1" applyFont="1" applyFill="1" applyBorder="1" applyAlignment="1">
      <alignment horizontal="left" vertical="center"/>
    </xf>
    <xf numFmtId="170" fontId="58" fillId="24" borderId="10" xfId="21" applyNumberFormat="1" applyFont="1" applyFill="1" applyBorder="1" applyAlignment="1">
      <alignment horizontal="left" vertical="center"/>
    </xf>
    <xf numFmtId="0" fontId="58" fillId="24" borderId="10" xfId="106" applyFont="1" applyFill="1" applyBorder="1" applyAlignment="1">
      <alignment horizontal="left" vertical="center" wrapText="1"/>
    </xf>
    <xf numFmtId="170" fontId="58" fillId="0" borderId="10" xfId="21" applyNumberFormat="1" applyFont="1" applyFill="1" applyBorder="1" applyAlignment="1">
      <alignment horizontal="left" vertical="center" wrapText="1"/>
    </xf>
    <xf numFmtId="0" fontId="1" fillId="0" borderId="0" xfId="29" applyFont="1" applyAlignment="1">
      <alignment vertical="center" wrapText="1"/>
    </xf>
    <xf numFmtId="4" fontId="1" fillId="0" borderId="0" xfId="0" applyNumberFormat="1" applyFont="1"/>
    <xf numFmtId="0" fontId="66" fillId="0" borderId="18" xfId="29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left" vertical="center" wrapText="1"/>
    </xf>
    <xf numFmtId="170" fontId="27" fillId="0" borderId="18" xfId="105" applyNumberFormat="1" applyFont="1" applyFill="1" applyBorder="1" applyAlignment="1">
      <alignment horizontal="left" vertical="center" wrapText="1"/>
    </xf>
    <xf numFmtId="49" fontId="25" fillId="0" borderId="18" xfId="0" applyNumberFormat="1" applyFont="1" applyFill="1" applyBorder="1" applyAlignment="1">
      <alignment horizontal="center" vertical="center" wrapText="1"/>
    </xf>
    <xf numFmtId="0" fontId="24" fillId="0" borderId="18" xfId="29" applyFont="1" applyFill="1" applyBorder="1" applyAlignment="1">
      <alignment horizontal="left" vertical="center" wrapText="1"/>
    </xf>
    <xf numFmtId="170" fontId="25" fillId="0" borderId="18" xfId="105" applyNumberFormat="1" applyFont="1" applyFill="1" applyBorder="1" applyAlignment="1">
      <alignment horizontal="left" vertical="center" wrapText="1"/>
    </xf>
    <xf numFmtId="49" fontId="27" fillId="0" borderId="18" xfId="0" applyNumberFormat="1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7" fillId="0" borderId="18" xfId="29" applyFont="1" applyFill="1" applyBorder="1" applyAlignment="1">
      <alignment vertical="center" wrapText="1"/>
    </xf>
    <xf numFmtId="170" fontId="27" fillId="0" borderId="18" xfId="105" applyNumberFormat="1" applyFont="1" applyFill="1" applyBorder="1" applyAlignment="1">
      <alignment vertical="center" wrapText="1"/>
    </xf>
    <xf numFmtId="0" fontId="58" fillId="0" borderId="18" xfId="112" applyNumberFormat="1" applyFont="1" applyFill="1" applyBorder="1" applyAlignment="1">
      <alignment horizontal="left" vertical="center" wrapText="1"/>
    </xf>
    <xf numFmtId="0" fontId="59" fillId="0" borderId="18" xfId="29" applyFont="1" applyFill="1" applyBorder="1" applyAlignment="1">
      <alignment horizontal="center" vertical="center" wrapText="1"/>
    </xf>
    <xf numFmtId="0" fontId="58" fillId="0" borderId="18" xfId="29" applyFont="1" applyFill="1" applyBorder="1" applyAlignment="1">
      <alignment horizontal="center" vertical="center" wrapText="1"/>
    </xf>
    <xf numFmtId="0" fontId="59" fillId="0" borderId="18" xfId="0" applyFont="1" applyFill="1" applyBorder="1" applyAlignment="1">
      <alignment horizontal="left" vertical="center" wrapText="1"/>
    </xf>
    <xf numFmtId="170" fontId="58" fillId="0" borderId="18" xfId="105" applyNumberFormat="1" applyFont="1" applyFill="1" applyBorder="1" applyAlignment="1">
      <alignment horizontal="center" vertical="center" wrapText="1"/>
    </xf>
    <xf numFmtId="169" fontId="25" fillId="0" borderId="0" xfId="0" applyNumberFormat="1" applyFont="1" applyFill="1"/>
    <xf numFmtId="0" fontId="26" fillId="0" borderId="0" xfId="99" applyFont="1" applyFill="1" applyAlignment="1"/>
    <xf numFmtId="0" fontId="1" fillId="0" borderId="0" xfId="25" applyFont="1" applyFill="1"/>
    <xf numFmtId="0" fontId="26" fillId="0" borderId="0" xfId="99" applyFont="1" applyFill="1" applyBorder="1" applyAlignment="1"/>
    <xf numFmtId="0" fontId="24" fillId="0" borderId="0" xfId="25" applyFont="1" applyFill="1" applyBorder="1" applyAlignment="1">
      <alignment horizontal="centerContinuous"/>
    </xf>
    <xf numFmtId="0" fontId="1" fillId="0" borderId="0" xfId="25" applyFont="1" applyFill="1" applyAlignment="1">
      <alignment horizontal="centerContinuous"/>
    </xf>
    <xf numFmtId="0" fontId="25" fillId="0" borderId="0" xfId="99" applyFont="1" applyBorder="1"/>
    <xf numFmtId="0" fontId="25" fillId="0" borderId="0" xfId="99" applyFont="1"/>
    <xf numFmtId="0" fontId="1" fillId="0" borderId="17" xfId="99" applyFont="1" applyBorder="1" applyAlignment="1">
      <alignment vertical="center" wrapText="1"/>
    </xf>
    <xf numFmtId="0" fontId="49" fillId="0" borderId="18" xfId="25" applyFont="1" applyFill="1" applyBorder="1" applyAlignment="1">
      <alignment horizontal="center" vertical="center" wrapText="1"/>
    </xf>
    <xf numFmtId="170" fontId="50" fillId="0" borderId="18" xfId="113" applyNumberFormat="1" applyFont="1" applyFill="1" applyBorder="1" applyAlignment="1">
      <alignment horizontal="center" vertical="center"/>
    </xf>
    <xf numFmtId="0" fontId="1" fillId="0" borderId="18" xfId="25" applyFont="1" applyFill="1" applyBorder="1" applyAlignment="1">
      <alignment horizontal="center" vertical="center"/>
    </xf>
    <xf numFmtId="0" fontId="25" fillId="0" borderId="18" xfId="25" applyFont="1" applyFill="1" applyBorder="1" applyAlignment="1">
      <alignment horizontal="left" vertical="center" wrapText="1"/>
    </xf>
    <xf numFmtId="0" fontId="1" fillId="0" borderId="0" xfId="25" applyFont="1" applyFill="1" applyBorder="1" applyAlignment="1">
      <alignment vertical="top"/>
    </xf>
    <xf numFmtId="0" fontId="59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0" fontId="28" fillId="0" borderId="17" xfId="0" applyFont="1" applyBorder="1" applyAlignment="1">
      <alignment horizontal="center" vertical="top" wrapText="1"/>
    </xf>
    <xf numFmtId="169" fontId="27" fillId="0" borderId="10" xfId="29" applyNumberFormat="1" applyFont="1" applyBorder="1" applyAlignment="1">
      <alignment vertical="center" wrapText="1"/>
    </xf>
    <xf numFmtId="49" fontId="27" fillId="0" borderId="1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center" wrapText="1"/>
    </xf>
    <xf numFmtId="170" fontId="27" fillId="0" borderId="10" xfId="105" applyNumberFormat="1" applyFont="1" applyFill="1" applyBorder="1" applyAlignment="1">
      <alignment horizontal="left" vertical="center" wrapText="1"/>
    </xf>
    <xf numFmtId="0" fontId="58" fillId="0" borderId="10" xfId="112" applyNumberFormat="1" applyFont="1" applyFill="1" applyBorder="1" applyAlignment="1">
      <alignment horizontal="left" vertical="center" wrapText="1"/>
    </xf>
    <xf numFmtId="0" fontId="27" fillId="0" borderId="0" xfId="106" applyFont="1" applyAlignment="1">
      <alignment horizontal="left" vertical="center" wrapText="1"/>
    </xf>
    <xf numFmtId="0" fontId="75" fillId="0" borderId="0" xfId="106" applyFont="1" applyAlignment="1">
      <alignment horizontal="left" vertical="center" wrapText="1"/>
    </xf>
    <xf numFmtId="0" fontId="66" fillId="0" borderId="0" xfId="106" applyFont="1" applyAlignment="1">
      <alignment horizontal="left" vertical="center" wrapText="1"/>
    </xf>
    <xf numFmtId="0" fontId="1" fillId="0" borderId="0" xfId="122" applyFont="1" applyAlignment="1">
      <alignment horizontal="left" vertical="top" wrapText="1"/>
    </xf>
    <xf numFmtId="0" fontId="58" fillId="0" borderId="10" xfId="122" applyFont="1" applyBorder="1" applyAlignment="1">
      <alignment horizontal="left" vertical="top" wrapText="1"/>
    </xf>
    <xf numFmtId="0" fontId="80" fillId="0" borderId="10" xfId="122" applyFont="1" applyBorder="1" applyAlignment="1">
      <alignment horizontal="left" vertical="top" wrapText="1"/>
    </xf>
    <xf numFmtId="0" fontId="79" fillId="0" borderId="10" xfId="122" applyFont="1" applyBorder="1" applyAlignment="1">
      <alignment horizontal="right" vertical="top" wrapText="1"/>
    </xf>
    <xf numFmtId="169" fontId="58" fillId="0" borderId="10" xfId="122" applyNumberFormat="1" applyFont="1" applyBorder="1" applyAlignment="1">
      <alignment horizontal="right" vertical="top" wrapText="1"/>
    </xf>
    <xf numFmtId="169" fontId="58" fillId="0" borderId="10" xfId="125" applyNumberFormat="1" applyFont="1" applyBorder="1" applyAlignment="1">
      <alignment horizontal="right" vertical="center" wrapText="1"/>
    </xf>
    <xf numFmtId="0" fontId="81" fillId="0" borderId="10" xfId="122" applyFont="1" applyBorder="1" applyAlignment="1">
      <alignment horizontal="right" vertical="top" wrapText="1"/>
    </xf>
    <xf numFmtId="0" fontId="58" fillId="0" borderId="10" xfId="122" applyFont="1" applyBorder="1" applyAlignment="1">
      <alignment horizontal="right" vertical="top" wrapText="1"/>
    </xf>
    <xf numFmtId="176" fontId="58" fillId="0" borderId="10" xfId="122" applyNumberFormat="1" applyFont="1" applyBorder="1" applyAlignment="1">
      <alignment horizontal="right" vertical="top" wrapText="1"/>
    </xf>
    <xf numFmtId="0" fontId="1" fillId="0" borderId="10" xfId="122" applyFont="1" applyBorder="1" applyAlignment="1">
      <alignment horizontal="center" vertical="top" wrapText="1"/>
    </xf>
    <xf numFmtId="0" fontId="55" fillId="0" borderId="0" xfId="0" applyFont="1" applyFill="1" applyBorder="1" applyAlignment="1">
      <alignment horizontal="left" vertical="top" wrapText="1"/>
    </xf>
    <xf numFmtId="168" fontId="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left" vertical="top" wrapText="1"/>
    </xf>
    <xf numFmtId="0" fontId="1" fillId="0" borderId="0" xfId="0" applyFont="1" applyBorder="1"/>
    <xf numFmtId="0" fontId="28" fillId="0" borderId="10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49" fillId="0" borderId="10" xfId="0" applyFont="1" applyBorder="1" applyAlignment="1">
      <alignment vertical="center" wrapText="1"/>
    </xf>
    <xf numFmtId="168" fontId="28" fillId="0" borderId="10" xfId="0" applyNumberFormat="1" applyFont="1" applyFill="1" applyBorder="1" applyAlignment="1">
      <alignment horizontal="center" vertical="center"/>
    </xf>
    <xf numFmtId="0" fontId="28" fillId="0" borderId="0" xfId="0" applyFont="1"/>
    <xf numFmtId="0" fontId="1" fillId="0" borderId="10" xfId="0" applyFont="1" applyFill="1" applyBorder="1" applyAlignment="1">
      <alignment horizontal="left" vertical="center" wrapText="1"/>
    </xf>
    <xf numFmtId="0" fontId="28" fillId="0" borderId="36" xfId="0" applyFont="1" applyBorder="1" applyAlignment="1">
      <alignment horizontal="left" vertical="top" wrapText="1"/>
    </xf>
    <xf numFmtId="0" fontId="28" fillId="0" borderId="37" xfId="0" applyFont="1" applyBorder="1" applyAlignment="1">
      <alignment horizontal="left" vertical="top" wrapText="1"/>
    </xf>
    <xf numFmtId="0" fontId="49" fillId="0" borderId="0" xfId="0" applyFont="1" applyBorder="1"/>
    <xf numFmtId="0" fontId="28" fillId="0" borderId="0" xfId="0" applyFont="1" applyBorder="1" applyAlignment="1">
      <alignment horizontal="center" vertical="top" wrapText="1"/>
    </xf>
    <xf numFmtId="0" fontId="28" fillId="0" borderId="0" xfId="0" applyFont="1" applyFill="1" applyBorder="1" applyAlignment="1">
      <alignment horizontal="left" vertical="top" wrapText="1"/>
    </xf>
    <xf numFmtId="168" fontId="28" fillId="0" borderId="0" xfId="0" applyNumberFormat="1" applyFont="1" applyFill="1" applyBorder="1" applyAlignment="1">
      <alignment horizontal="center" vertical="center"/>
    </xf>
    <xf numFmtId="0" fontId="24" fillId="0" borderId="10" xfId="122" applyFont="1" applyBorder="1" applyAlignment="1">
      <alignment horizontal="right" vertical="top" wrapText="1"/>
    </xf>
    <xf numFmtId="37" fontId="1" fillId="0" borderId="10" xfId="122" applyNumberFormat="1" applyFont="1" applyBorder="1" applyAlignment="1">
      <alignment horizontal="right" vertical="top" wrapText="1"/>
    </xf>
    <xf numFmtId="37" fontId="1" fillId="0" borderId="10" xfId="125" applyNumberFormat="1" applyFont="1" applyBorder="1" applyAlignment="1">
      <alignment horizontal="right" vertical="center" wrapText="1"/>
    </xf>
    <xf numFmtId="173" fontId="28" fillId="0" borderId="10" xfId="105" applyNumberFormat="1" applyFont="1" applyFill="1" applyBorder="1" applyAlignment="1">
      <alignment horizontal="center" vertical="center"/>
    </xf>
    <xf numFmtId="0" fontId="69" fillId="24" borderId="10" xfId="0" applyFont="1" applyFill="1" applyBorder="1" applyAlignment="1">
      <alignment horizontal="right" vertical="center" wrapText="1"/>
    </xf>
    <xf numFmtId="177" fontId="1" fillId="0" borderId="10" xfId="105" applyNumberFormat="1" applyFont="1" applyBorder="1" applyAlignment="1">
      <alignment horizontal="right" vertical="top" wrapText="1"/>
    </xf>
    <xf numFmtId="0" fontId="69" fillId="24" borderId="10" xfId="0" applyFont="1" applyFill="1" applyBorder="1" applyAlignment="1">
      <alignment vertical="center" wrapText="1"/>
    </xf>
    <xf numFmtId="0" fontId="27" fillId="0" borderId="0" xfId="106" applyFont="1" applyFill="1" applyBorder="1" applyAlignment="1">
      <alignment horizontal="center" wrapText="1"/>
    </xf>
    <xf numFmtId="0" fontId="1" fillId="0" borderId="10" xfId="106" applyFont="1" applyFill="1" applyBorder="1" applyAlignment="1">
      <alignment horizontal="center" vertical="center" wrapText="1"/>
    </xf>
    <xf numFmtId="0" fontId="28" fillId="0" borderId="20" xfId="25" applyFont="1" applyFill="1" applyBorder="1" applyAlignment="1">
      <alignment horizontal="left" vertical="center"/>
    </xf>
    <xf numFmtId="0" fontId="28" fillId="0" borderId="21" xfId="25" applyFont="1" applyFill="1" applyBorder="1" applyAlignment="1">
      <alignment horizontal="left" vertical="center"/>
    </xf>
    <xf numFmtId="0" fontId="24" fillId="0" borderId="0" xfId="99" applyFont="1" applyFill="1" applyAlignment="1">
      <alignment horizontal="right"/>
    </xf>
    <xf numFmtId="0" fontId="24" fillId="0" borderId="0" xfId="99" applyFont="1" applyFill="1" applyBorder="1" applyAlignment="1">
      <alignment horizontal="right"/>
    </xf>
    <xf numFmtId="0" fontId="25" fillId="0" borderId="0" xfId="25" applyFont="1" applyFill="1" applyBorder="1" applyAlignment="1">
      <alignment horizontal="center" vertical="center" wrapText="1"/>
    </xf>
    <xf numFmtId="0" fontId="1" fillId="0" borderId="19" xfId="25" applyFont="1" applyFill="1" applyBorder="1" applyAlignment="1">
      <alignment horizontal="center" vertical="center" wrapText="1"/>
    </xf>
    <xf numFmtId="0" fontId="1" fillId="0" borderId="12" xfId="25" applyFont="1" applyFill="1" applyBorder="1" applyAlignment="1">
      <alignment horizontal="center" vertical="center" wrapText="1"/>
    </xf>
    <xf numFmtId="168" fontId="28" fillId="0" borderId="16" xfId="0" applyNumberFormat="1" applyFont="1" applyFill="1" applyBorder="1" applyAlignment="1">
      <alignment horizontal="center" vertical="center" wrapText="1"/>
    </xf>
    <xf numFmtId="168" fontId="28" fillId="0" borderId="11" xfId="0" applyNumberFormat="1" applyFont="1" applyFill="1" applyBorder="1" applyAlignment="1">
      <alignment horizontal="center" vertical="center" wrapText="1"/>
    </xf>
    <xf numFmtId="168" fontId="28" fillId="0" borderId="12" xfId="0" applyNumberFormat="1" applyFont="1" applyFill="1" applyBorder="1" applyAlignment="1">
      <alignment horizontal="center" vertical="center" wrapText="1"/>
    </xf>
    <xf numFmtId="0" fontId="59" fillId="0" borderId="1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59" fillId="0" borderId="10" xfId="0" applyFont="1" applyFill="1" applyBorder="1" applyAlignment="1">
      <alignment horizontal="center" vertical="top" wrapText="1"/>
    </xf>
    <xf numFmtId="173" fontId="28" fillId="0" borderId="16" xfId="0" applyNumberFormat="1" applyFont="1" applyFill="1" applyBorder="1" applyAlignment="1">
      <alignment horizontal="center" vertical="center" wrapText="1"/>
    </xf>
    <xf numFmtId="173" fontId="28" fillId="0" borderId="11" xfId="0" applyNumberFormat="1" applyFont="1" applyFill="1" applyBorder="1" applyAlignment="1">
      <alignment horizontal="center" vertical="center" wrapText="1"/>
    </xf>
    <xf numFmtId="173" fontId="28" fillId="0" borderId="12" xfId="0" applyNumberFormat="1" applyFont="1" applyFill="1" applyBorder="1" applyAlignment="1">
      <alignment horizontal="center" vertical="center" wrapText="1"/>
    </xf>
    <xf numFmtId="169" fontId="28" fillId="0" borderId="16" xfId="99" applyNumberFormat="1" applyFont="1" applyFill="1" applyBorder="1" applyAlignment="1">
      <alignment horizontal="center" vertical="center" wrapText="1"/>
    </xf>
    <xf numFmtId="169" fontId="28" fillId="0" borderId="11" xfId="99" applyNumberFormat="1" applyFont="1" applyFill="1" applyBorder="1" applyAlignment="1">
      <alignment horizontal="center" vertical="center" wrapText="1"/>
    </xf>
    <xf numFmtId="169" fontId="28" fillId="0" borderId="12" xfId="99" applyNumberFormat="1" applyFont="1" applyFill="1" applyBorder="1" applyAlignment="1">
      <alignment horizontal="center" vertical="center" wrapText="1"/>
    </xf>
    <xf numFmtId="0" fontId="1" fillId="0" borderId="19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9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49" fontId="1" fillId="0" borderId="19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49" fontId="1" fillId="0" borderId="12" xfId="99" applyNumberFormat="1" applyFont="1" applyBorder="1" applyAlignment="1">
      <alignment horizontal="center" vertical="top"/>
    </xf>
    <xf numFmtId="0" fontId="1" fillId="0" borderId="16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7" xfId="0" applyFont="1" applyFill="1" applyBorder="1" applyAlignment="1">
      <alignment horizontal="right" vertic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49" fontId="1" fillId="0" borderId="10" xfId="99" applyNumberFormat="1" applyFont="1" applyBorder="1" applyAlignment="1">
      <alignment horizontal="center" vertical="top"/>
    </xf>
    <xf numFmtId="0" fontId="59" fillId="0" borderId="0" xfId="29" applyNumberFormat="1" applyFont="1" applyFill="1" applyAlignment="1">
      <alignment horizontal="center" vertical="center" wrapText="1"/>
    </xf>
    <xf numFmtId="169" fontId="1" fillId="0" borderId="17" xfId="29" applyNumberFormat="1" applyFont="1" applyFill="1" applyBorder="1" applyAlignment="1">
      <alignment horizontal="right" vertical="center" wrapText="1"/>
    </xf>
    <xf numFmtId="49" fontId="53" fillId="0" borderId="10" xfId="29" applyNumberFormat="1" applyFont="1" applyFill="1" applyBorder="1" applyAlignment="1">
      <alignment horizontal="center" vertical="center" wrapText="1"/>
    </xf>
    <xf numFmtId="0" fontId="53" fillId="0" borderId="16" xfId="29" applyNumberFormat="1" applyFont="1" applyFill="1" applyBorder="1" applyAlignment="1">
      <alignment horizontal="center" vertical="center" wrapText="1"/>
    </xf>
    <xf numFmtId="0" fontId="53" fillId="0" borderId="11" xfId="29" applyNumberFormat="1" applyFont="1" applyFill="1" applyBorder="1" applyAlignment="1">
      <alignment horizontal="center" vertical="center" wrapText="1"/>
    </xf>
    <xf numFmtId="0" fontId="53" fillId="0" borderId="12" xfId="29" applyNumberFormat="1" applyFont="1" applyFill="1" applyBorder="1" applyAlignment="1">
      <alignment horizontal="center" vertical="center" wrapText="1"/>
    </xf>
    <xf numFmtId="169" fontId="53" fillId="0" borderId="13" xfId="29" applyNumberFormat="1" applyFont="1" applyFill="1" applyBorder="1" applyAlignment="1">
      <alignment horizontal="center" vertical="center" wrapText="1"/>
    </xf>
    <xf numFmtId="169" fontId="53" fillId="0" borderId="14" xfId="29" applyNumberFormat="1" applyFont="1" applyFill="1" applyBorder="1" applyAlignment="1">
      <alignment horizontal="center" vertical="center" wrapText="1"/>
    </xf>
    <xf numFmtId="169" fontId="53" fillId="0" borderId="15" xfId="29" applyNumberFormat="1" applyFont="1" applyFill="1" applyBorder="1" applyAlignment="1">
      <alignment horizontal="center" vertical="center" wrapText="1"/>
    </xf>
    <xf numFmtId="169" fontId="53" fillId="0" borderId="16" xfId="29" applyNumberFormat="1" applyFont="1" applyFill="1" applyBorder="1" applyAlignment="1">
      <alignment horizontal="center" vertical="center" wrapText="1"/>
    </xf>
    <xf numFmtId="169" fontId="53" fillId="0" borderId="12" xfId="29" applyNumberFormat="1" applyFont="1" applyFill="1" applyBorder="1" applyAlignment="1">
      <alignment horizontal="center" vertical="center" wrapText="1"/>
    </xf>
    <xf numFmtId="0" fontId="62" fillId="0" borderId="0" xfId="106" applyFont="1" applyAlignment="1">
      <alignment horizontal="right" vertical="center" wrapText="1"/>
    </xf>
    <xf numFmtId="0" fontId="62" fillId="0" borderId="0" xfId="106" applyFont="1" applyAlignment="1">
      <alignment horizontal="center" vertical="center" wrapText="1"/>
    </xf>
    <xf numFmtId="0" fontId="55" fillId="0" borderId="10" xfId="0" applyFont="1" applyFill="1" applyBorder="1" applyAlignment="1">
      <alignment horizontal="left" vertical="top" wrapText="1"/>
    </xf>
    <xf numFmtId="0" fontId="49" fillId="0" borderId="16" xfId="0" applyFont="1" applyBorder="1" applyAlignment="1">
      <alignment horizontal="center" vertical="top" wrapText="1"/>
    </xf>
    <xf numFmtId="0" fontId="49" fillId="0" borderId="11" xfId="0" applyFont="1" applyBorder="1" applyAlignment="1">
      <alignment horizontal="center" vertical="top" wrapText="1"/>
    </xf>
    <xf numFmtId="0" fontId="49" fillId="0" borderId="12" xfId="0" applyFont="1" applyBorder="1" applyAlignment="1">
      <alignment horizontal="center" vertical="top" wrapText="1"/>
    </xf>
    <xf numFmtId="166" fontId="1" fillId="0" borderId="10" xfId="105" applyFont="1" applyBorder="1" applyAlignment="1">
      <alignment horizontal="center" wrapText="1"/>
    </xf>
    <xf numFmtId="0" fontId="50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3" xfId="122" applyFont="1" applyBorder="1" applyAlignment="1">
      <alignment horizontal="center" vertical="top" wrapText="1"/>
    </xf>
    <xf numFmtId="0" fontId="1" fillId="0" borderId="31" xfId="122" applyFont="1" applyBorder="1" applyAlignment="1">
      <alignment horizontal="center" vertical="top" wrapText="1"/>
    </xf>
    <xf numFmtId="0" fontId="1" fillId="0" borderId="21" xfId="122" applyFont="1" applyBorder="1" applyAlignment="1">
      <alignment horizontal="center" vertical="top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21" xfId="0" applyFont="1" applyFill="1" applyBorder="1" applyAlignment="1">
      <alignment horizontal="center" vertical="top" wrapText="1"/>
    </xf>
    <xf numFmtId="0" fontId="49" fillId="0" borderId="10" xfId="0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49" fillId="0" borderId="13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0" fontId="28" fillId="0" borderId="17" xfId="0" applyFont="1" applyBorder="1" applyAlignment="1">
      <alignment horizontal="center" vertical="top" wrapText="1"/>
    </xf>
    <xf numFmtId="0" fontId="28" fillId="0" borderId="0" xfId="0" applyFont="1" applyBorder="1" applyAlignment="1">
      <alignment horizontal="center" vertical="top" wrapText="1"/>
    </xf>
    <xf numFmtId="0" fontId="121" fillId="0" borderId="10" xfId="0" applyFont="1" applyFill="1" applyBorder="1" applyAlignment="1">
      <alignment horizontal="left" vertical="top" wrapText="1"/>
    </xf>
    <xf numFmtId="0" fontId="65" fillId="0" borderId="0" xfId="0" applyFont="1" applyAlignment="1">
      <alignment horizontal="center" vertical="center" wrapText="1"/>
    </xf>
    <xf numFmtId="0" fontId="49" fillId="0" borderId="10" xfId="0" applyFont="1" applyBorder="1" applyAlignment="1">
      <alignment horizontal="right" vertical="center" wrapText="1"/>
    </xf>
    <xf numFmtId="170" fontId="49" fillId="0" borderId="10" xfId="105" applyNumberFormat="1" applyFont="1" applyBorder="1" applyAlignment="1">
      <alignment horizontal="center" vertical="center" wrapText="1"/>
    </xf>
    <xf numFmtId="170" fontId="67" fillId="0" borderId="10" xfId="105" applyNumberFormat="1" applyFont="1" applyBorder="1" applyAlignment="1">
      <alignment horizontal="center" vertical="center" wrapText="1"/>
    </xf>
    <xf numFmtId="0" fontId="69" fillId="24" borderId="10" xfId="0" applyFont="1" applyFill="1" applyBorder="1" applyAlignment="1">
      <alignment vertical="center" wrapText="1"/>
    </xf>
    <xf numFmtId="0" fontId="69" fillId="24" borderId="13" xfId="0" applyFont="1" applyFill="1" applyBorder="1" applyAlignment="1">
      <alignment vertical="center" wrapText="1"/>
    </xf>
    <xf numFmtId="0" fontId="69" fillId="24" borderId="14" xfId="0" applyFont="1" applyFill="1" applyBorder="1" applyAlignment="1">
      <alignment vertical="center" wrapText="1"/>
    </xf>
    <xf numFmtId="0" fontId="69" fillId="24" borderId="15" xfId="0" applyFont="1" applyFill="1" applyBorder="1" applyAlignment="1">
      <alignment vertical="center" wrapText="1"/>
    </xf>
    <xf numFmtId="0" fontId="68" fillId="0" borderId="10" xfId="0" applyFont="1" applyBorder="1" applyAlignment="1">
      <alignment vertical="center" wrapText="1"/>
    </xf>
    <xf numFmtId="0" fontId="69" fillId="0" borderId="10" xfId="0" applyFont="1" applyBorder="1" applyAlignment="1">
      <alignment vertical="center" wrapText="1"/>
    </xf>
    <xf numFmtId="0" fontId="69" fillId="25" borderId="10" xfId="0" applyFont="1" applyFill="1" applyBorder="1" applyAlignment="1">
      <alignment vertical="center" wrapText="1"/>
    </xf>
  </cellXfs>
  <cellStyles count="247">
    <cellStyle name="_artabyuje" xfId="1"/>
    <cellStyle name="_artabyuje 2" xfId="57"/>
    <cellStyle name="20% - Accent1 2" xfId="58"/>
    <cellStyle name="20% - Accent1 2 2" xfId="193"/>
    <cellStyle name="20% - Accent1 2 3" xfId="131"/>
    <cellStyle name="20% - Accent2 2" xfId="59"/>
    <cellStyle name="20% - Accent2 2 2" xfId="194"/>
    <cellStyle name="20% - Accent2 2 3" xfId="132"/>
    <cellStyle name="20% - Accent3 2" xfId="60"/>
    <cellStyle name="20% - Accent3 2 2" xfId="195"/>
    <cellStyle name="20% - Accent3 2 3" xfId="133"/>
    <cellStyle name="20% - Accent4 2" xfId="61"/>
    <cellStyle name="20% - Accent4 2 2" xfId="196"/>
    <cellStyle name="20% - Accent4 2 3" xfId="134"/>
    <cellStyle name="20% - Accent5 2" xfId="62"/>
    <cellStyle name="20% - Accent5 2 2" xfId="197"/>
    <cellStyle name="20% - Accent5 2 3" xfId="135"/>
    <cellStyle name="20% - Accent6 2" xfId="63"/>
    <cellStyle name="20% - Accent6 2 2" xfId="198"/>
    <cellStyle name="20% - Accent6 2 3" xfId="136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2 2" xfId="199"/>
    <cellStyle name="40% - Accent1 2 3" xfId="137"/>
    <cellStyle name="40% - Accent2 2" xfId="65"/>
    <cellStyle name="40% - Accent2 2 2" xfId="200"/>
    <cellStyle name="40% - Accent2 2 3" xfId="138"/>
    <cellStyle name="40% - Accent3 2" xfId="66"/>
    <cellStyle name="40% - Accent3 2 2" xfId="201"/>
    <cellStyle name="40% - Accent3 2 3" xfId="139"/>
    <cellStyle name="40% - Accent4 2" xfId="67"/>
    <cellStyle name="40% - Accent4 2 2" xfId="202"/>
    <cellStyle name="40% - Accent4 2 3" xfId="140"/>
    <cellStyle name="40% - Accent5 2" xfId="68"/>
    <cellStyle name="40% - Accent5 2 2" xfId="203"/>
    <cellStyle name="40% - Accent5 2 3" xfId="141"/>
    <cellStyle name="40% - Accent6 2" xfId="69"/>
    <cellStyle name="40% - Accent6 2 2" xfId="204"/>
    <cellStyle name="40% - Accent6 2 3" xfId="142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2 2" xfId="205"/>
    <cellStyle name="60% - Accent1 2 3" xfId="143"/>
    <cellStyle name="60% - Accent2 2" xfId="71"/>
    <cellStyle name="60% - Accent2 2 2" xfId="206"/>
    <cellStyle name="60% - Accent2 2 3" xfId="144"/>
    <cellStyle name="60% - Accent3 2" xfId="72"/>
    <cellStyle name="60% - Accent3 2 2" xfId="207"/>
    <cellStyle name="60% - Accent3 2 3" xfId="145"/>
    <cellStyle name="60% - Accent4 2" xfId="73"/>
    <cellStyle name="60% - Accent4 2 2" xfId="208"/>
    <cellStyle name="60% - Accent4 2 3" xfId="146"/>
    <cellStyle name="60% - Accent5 2" xfId="74"/>
    <cellStyle name="60% - Accent5 2 2" xfId="209"/>
    <cellStyle name="60% - Accent5 2 3" xfId="147"/>
    <cellStyle name="60% - Accent6 2" xfId="75"/>
    <cellStyle name="60% - Accent6 2 2" xfId="210"/>
    <cellStyle name="60% - Accent6 2 3" xfId="148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2 2" xfId="211"/>
    <cellStyle name="Accent1 2 3" xfId="149"/>
    <cellStyle name="Accent2 2" xfId="77"/>
    <cellStyle name="Accent2 2 2" xfId="212"/>
    <cellStyle name="Accent2 2 3" xfId="150"/>
    <cellStyle name="Accent3 2" xfId="78"/>
    <cellStyle name="Accent3 2 2" xfId="213"/>
    <cellStyle name="Accent3 2 3" xfId="151"/>
    <cellStyle name="Accent4 2" xfId="79"/>
    <cellStyle name="Accent4 2 2" xfId="214"/>
    <cellStyle name="Accent4 2 3" xfId="152"/>
    <cellStyle name="Accent5 2" xfId="80"/>
    <cellStyle name="Accent5 2 2" xfId="215"/>
    <cellStyle name="Accent5 2 3" xfId="153"/>
    <cellStyle name="Accent6 2" xfId="81"/>
    <cellStyle name="Accent6 2 2" xfId="216"/>
    <cellStyle name="Accent6 2 3" xfId="154"/>
    <cellStyle name="Bad 2" xfId="82"/>
    <cellStyle name="Bad 2 2" xfId="217"/>
    <cellStyle name="Bad 2 3" xfId="155"/>
    <cellStyle name="Calculation 2" xfId="83"/>
    <cellStyle name="Calculation 2 2" xfId="218"/>
    <cellStyle name="Calculation 2 3" xfId="156"/>
    <cellStyle name="Check Cell 2" xfId="84"/>
    <cellStyle name="Check Cell 2 2" xfId="219"/>
    <cellStyle name="Check Cell 2 3" xfId="157"/>
    <cellStyle name="Comma" xfId="105" builtinId="3"/>
    <cellStyle name="Comma 10" xfId="120"/>
    <cellStyle name="Comma 2" xfId="20"/>
    <cellStyle name="Comma 2 2" xfId="21"/>
    <cellStyle name="Comma 2 2 2" xfId="220"/>
    <cellStyle name="Comma 2 2 3" xfId="186"/>
    <cellStyle name="Comma 2 3" xfId="189"/>
    <cellStyle name="Comma 2 4" xfId="182"/>
    <cellStyle name="Comma 2 5" xfId="130"/>
    <cellStyle name="Comma 2 6" xfId="123"/>
    <cellStyle name="Comma 3" xfId="22"/>
    <cellStyle name="Comma 3 2" xfId="221"/>
    <cellStyle name="Comma 3 3" xfId="185"/>
    <cellStyle name="Comma 3 4" xfId="125"/>
    <cellStyle name="Comma 4" xfId="23"/>
    <cellStyle name="Comma 4 2" xfId="188"/>
    <cellStyle name="Comma 5" xfId="24"/>
    <cellStyle name="Comma 5 2" xfId="180"/>
    <cellStyle name="Comma 6" xfId="85"/>
    <cellStyle name="Comma 6 2" xfId="128"/>
    <cellStyle name="Comma 7" xfId="86"/>
    <cellStyle name="Comma 8" xfId="107"/>
    <cellStyle name="Comma 9" xfId="113"/>
    <cellStyle name="Explanatory Text 2" xfId="87"/>
    <cellStyle name="Explanatory Text 2 2" xfId="222"/>
    <cellStyle name="Explanatory Text 2 3" xfId="158"/>
    <cellStyle name="Good 2" xfId="88"/>
    <cellStyle name="Good 2 2" xfId="223"/>
    <cellStyle name="Good 2 3" xfId="159"/>
    <cellStyle name="Heading 1 2" xfId="89"/>
    <cellStyle name="Heading 1 2 2" xfId="224"/>
    <cellStyle name="Heading 1 2 3" xfId="160"/>
    <cellStyle name="Heading 2 2" xfId="90"/>
    <cellStyle name="Heading 2 2 2" xfId="225"/>
    <cellStyle name="Heading 2 2 3" xfId="161"/>
    <cellStyle name="Heading 3 2" xfId="91"/>
    <cellStyle name="Heading 3 2 2" xfId="226"/>
    <cellStyle name="Heading 3 2 3" xfId="162"/>
    <cellStyle name="Heading 4 2" xfId="92"/>
    <cellStyle name="Heading 4 2 2" xfId="227"/>
    <cellStyle name="Heading 4 2 3" xfId="163"/>
    <cellStyle name="Input 2" xfId="93"/>
    <cellStyle name="Input 2 2" xfId="228"/>
    <cellStyle name="Input 2 3" xfId="164"/>
    <cellStyle name="Linked Cell 2" xfId="94"/>
    <cellStyle name="Linked Cell 2 2" xfId="229"/>
    <cellStyle name="Linked Cell 2 3" xfId="165"/>
    <cellStyle name="Neutral 2" xfId="95"/>
    <cellStyle name="Neutral 2 2" xfId="191"/>
    <cellStyle name="Neutral 2 3" xfId="166"/>
    <cellStyle name="Neutral 3" xfId="112"/>
    <cellStyle name="Normal" xfId="0" builtinId="0"/>
    <cellStyle name="Normal 10" xfId="118"/>
    <cellStyle name="Normal 11" xfId="114"/>
    <cellStyle name="Normal 2" xfId="25"/>
    <cellStyle name="Normal 2 2" xfId="97"/>
    <cellStyle name="Normal 2 2 2" xfId="246"/>
    <cellStyle name="Normal 2 2 3" xfId="230"/>
    <cellStyle name="Normal 2 2 4" xfId="167"/>
    <cellStyle name="Normal 2 3" xfId="96"/>
    <cellStyle name="Normal 2 3 2" xfId="231"/>
    <cellStyle name="Normal 2 4" xfId="181"/>
    <cellStyle name="Normal 2 5" xfId="129"/>
    <cellStyle name="Normal 2 6" xfId="115"/>
    <cellStyle name="Normal 3" xfId="26"/>
    <cellStyle name="Normal 3 2" xfId="168"/>
    <cellStyle name="Normal 3 2 2" xfId="232"/>
    <cellStyle name="Normal 3 2 3" xfId="190"/>
    <cellStyle name="Normal 3 3" xfId="184"/>
    <cellStyle name="Normal 3 4" xfId="117"/>
    <cellStyle name="Normal 3_HavelvacN2axjusakN3" xfId="192"/>
    <cellStyle name="Normal 4" xfId="27"/>
    <cellStyle name="Normal 4 2" xfId="28"/>
    <cellStyle name="Normal 4 3" xfId="98"/>
    <cellStyle name="Normal 4 3 2" xfId="187"/>
    <cellStyle name="Normal 4 4" xfId="119"/>
    <cellStyle name="Normal 5" xfId="29"/>
    <cellStyle name="Normal 5 2" xfId="99"/>
    <cellStyle name="Normal 5 2 2" xfId="233"/>
    <cellStyle name="Normal 5 2 3" xfId="169"/>
    <cellStyle name="Normal 5 3" xfId="122"/>
    <cellStyle name="Normal 6" xfId="30"/>
    <cellStyle name="Normal 6 2" xfId="234"/>
    <cellStyle name="Normal 7" xfId="31"/>
    <cellStyle name="Normal 7 2" xfId="235"/>
    <cellStyle name="Normal 8" xfId="106"/>
    <cellStyle name="Normal 8 2" xfId="245"/>
    <cellStyle name="Normal 8 3" xfId="121"/>
    <cellStyle name="Normal 9" xfId="126"/>
    <cellStyle name="Normal 9 3_հավ1-3" xfId="170"/>
    <cellStyle name="Normal_General" xfId="109"/>
    <cellStyle name="Normal_General 17.02.04" xfId="110"/>
    <cellStyle name="Normal_send-calc-turq" xfId="111"/>
    <cellStyle name="Note 2" xfId="100"/>
    <cellStyle name="Note 2 2" xfId="236"/>
    <cellStyle name="Note 2 3" xfId="171"/>
    <cellStyle name="Note 3" xfId="172"/>
    <cellStyle name="Output 2" xfId="101"/>
    <cellStyle name="Output 2 2" xfId="237"/>
    <cellStyle name="Output 2 3" xfId="173"/>
    <cellStyle name="Percent 2" xfId="32"/>
    <cellStyle name="Percent 2 2" xfId="183"/>
    <cellStyle name="Percent 2 3" xfId="174"/>
    <cellStyle name="Percent 2 4" xfId="116"/>
    <cellStyle name="Percent 3" xfId="124"/>
    <cellStyle name="SN_241" xfId="108"/>
    <cellStyle name="Style 1" xfId="33"/>
    <cellStyle name="Style 1 2" xfId="238"/>
    <cellStyle name="Style 1_verchnakan_ax21-25_2018" xfId="239"/>
    <cellStyle name="Title 2" xfId="102"/>
    <cellStyle name="Title 2 2" xfId="240"/>
    <cellStyle name="Title 2 3" xfId="175"/>
    <cellStyle name="Total 2" xfId="103"/>
    <cellStyle name="Total 2 2" xfId="241"/>
    <cellStyle name="Total 2 3" xfId="176"/>
    <cellStyle name="Warning Text 2" xfId="104"/>
    <cellStyle name="Warning Text 2 2" xfId="242"/>
    <cellStyle name="Warning Text 2 3" xfId="177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127"/>
    <cellStyle name="Обычный 2 2" xfId="244"/>
    <cellStyle name="Обычный 2 3" xfId="243"/>
    <cellStyle name="Плохой" xfId="51"/>
    <cellStyle name="Пояснение" xfId="52"/>
    <cellStyle name="Примечание" xfId="53"/>
    <cellStyle name="Связанная ячейка" xfId="54"/>
    <cellStyle name="Стиль 1" xfId="178"/>
    <cellStyle name="Текст предупреждения" xfId="55"/>
    <cellStyle name="Финансовый 2" xfId="179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O17"/>
  <sheetViews>
    <sheetView zoomScaleNormal="100" zoomScaleSheetLayoutView="100" workbookViewId="0"/>
  </sheetViews>
  <sheetFormatPr defaultRowHeight="13.5"/>
  <cols>
    <col min="1" max="1" width="9.140625" style="144"/>
    <col min="2" max="2" width="47.5703125" style="144" customWidth="1"/>
    <col min="3" max="3" width="17.85546875" style="144" customWidth="1"/>
    <col min="4" max="4" width="14.5703125" style="144" customWidth="1"/>
    <col min="5" max="5" width="19.140625" style="144" customWidth="1"/>
    <col min="6" max="6" width="19.28515625" style="142" customWidth="1"/>
    <col min="7" max="7" width="22.42578125" style="142" customWidth="1"/>
    <col min="8" max="8" width="14.5703125" style="142" bestFit="1" customWidth="1"/>
    <col min="9" max="9" width="11.7109375" style="144" bestFit="1" customWidth="1"/>
    <col min="10" max="10" width="9.7109375" style="144" bestFit="1" customWidth="1"/>
    <col min="11" max="257" width="9.140625" style="144"/>
    <col min="258" max="258" width="47.5703125" style="144" customWidth="1"/>
    <col min="259" max="259" width="15.140625" style="144" customWidth="1"/>
    <col min="260" max="260" width="14.5703125" style="144" customWidth="1"/>
    <col min="261" max="261" width="19.140625" style="144" customWidth="1"/>
    <col min="262" max="262" width="19.28515625" style="144" customWidth="1"/>
    <col min="263" max="263" width="22.42578125" style="144" customWidth="1"/>
    <col min="264" max="264" width="14.5703125" style="144" bestFit="1" customWidth="1"/>
    <col min="265" max="265" width="11.7109375" style="144" bestFit="1" customWidth="1"/>
    <col min="266" max="266" width="9.7109375" style="144" bestFit="1" customWidth="1"/>
    <col min="267" max="513" width="9.140625" style="144"/>
    <col min="514" max="514" width="47.5703125" style="144" customWidth="1"/>
    <col min="515" max="515" width="15.140625" style="144" customWidth="1"/>
    <col min="516" max="516" width="14.5703125" style="144" customWidth="1"/>
    <col min="517" max="517" width="19.140625" style="144" customWidth="1"/>
    <col min="518" max="518" width="19.28515625" style="144" customWidth="1"/>
    <col min="519" max="519" width="22.42578125" style="144" customWidth="1"/>
    <col min="520" max="520" width="14.5703125" style="144" bestFit="1" customWidth="1"/>
    <col min="521" max="521" width="11.7109375" style="144" bestFit="1" customWidth="1"/>
    <col min="522" max="522" width="9.7109375" style="144" bestFit="1" customWidth="1"/>
    <col min="523" max="769" width="9.140625" style="144"/>
    <col min="770" max="770" width="47.5703125" style="144" customWidth="1"/>
    <col min="771" max="771" width="15.140625" style="144" customWidth="1"/>
    <col min="772" max="772" width="14.5703125" style="144" customWidth="1"/>
    <col min="773" max="773" width="19.140625" style="144" customWidth="1"/>
    <col min="774" max="774" width="19.28515625" style="144" customWidth="1"/>
    <col min="775" max="775" width="22.42578125" style="144" customWidth="1"/>
    <col min="776" max="776" width="14.5703125" style="144" bestFit="1" customWidth="1"/>
    <col min="777" max="777" width="11.7109375" style="144" bestFit="1" customWidth="1"/>
    <col min="778" max="778" width="9.7109375" style="144" bestFit="1" customWidth="1"/>
    <col min="779" max="1025" width="9.140625" style="144"/>
    <col min="1026" max="1026" width="47.5703125" style="144" customWidth="1"/>
    <col min="1027" max="1027" width="15.140625" style="144" customWidth="1"/>
    <col min="1028" max="1028" width="14.5703125" style="144" customWidth="1"/>
    <col min="1029" max="1029" width="19.140625" style="144" customWidth="1"/>
    <col min="1030" max="1030" width="19.28515625" style="144" customWidth="1"/>
    <col min="1031" max="1031" width="22.42578125" style="144" customWidth="1"/>
    <col min="1032" max="1032" width="14.5703125" style="144" bestFit="1" customWidth="1"/>
    <col min="1033" max="1033" width="11.7109375" style="144" bestFit="1" customWidth="1"/>
    <col min="1034" max="1034" width="9.7109375" style="144" bestFit="1" customWidth="1"/>
    <col min="1035" max="1281" width="9.140625" style="144"/>
    <col min="1282" max="1282" width="47.5703125" style="144" customWidth="1"/>
    <col min="1283" max="1283" width="15.140625" style="144" customWidth="1"/>
    <col min="1284" max="1284" width="14.5703125" style="144" customWidth="1"/>
    <col min="1285" max="1285" width="19.140625" style="144" customWidth="1"/>
    <col min="1286" max="1286" width="19.28515625" style="144" customWidth="1"/>
    <col min="1287" max="1287" width="22.42578125" style="144" customWidth="1"/>
    <col min="1288" max="1288" width="14.5703125" style="144" bestFit="1" customWidth="1"/>
    <col min="1289" max="1289" width="11.7109375" style="144" bestFit="1" customWidth="1"/>
    <col min="1290" max="1290" width="9.7109375" style="144" bestFit="1" customWidth="1"/>
    <col min="1291" max="1537" width="9.140625" style="144"/>
    <col min="1538" max="1538" width="47.5703125" style="144" customWidth="1"/>
    <col min="1539" max="1539" width="15.140625" style="144" customWidth="1"/>
    <col min="1540" max="1540" width="14.5703125" style="144" customWidth="1"/>
    <col min="1541" max="1541" width="19.140625" style="144" customWidth="1"/>
    <col min="1542" max="1542" width="19.28515625" style="144" customWidth="1"/>
    <col min="1543" max="1543" width="22.42578125" style="144" customWidth="1"/>
    <col min="1544" max="1544" width="14.5703125" style="144" bestFit="1" customWidth="1"/>
    <col min="1545" max="1545" width="11.7109375" style="144" bestFit="1" customWidth="1"/>
    <col min="1546" max="1546" width="9.7109375" style="144" bestFit="1" customWidth="1"/>
    <col min="1547" max="1793" width="9.140625" style="144"/>
    <col min="1794" max="1794" width="47.5703125" style="144" customWidth="1"/>
    <col min="1795" max="1795" width="15.140625" style="144" customWidth="1"/>
    <col min="1796" max="1796" width="14.5703125" style="144" customWidth="1"/>
    <col min="1797" max="1797" width="19.140625" style="144" customWidth="1"/>
    <col min="1798" max="1798" width="19.28515625" style="144" customWidth="1"/>
    <col min="1799" max="1799" width="22.42578125" style="144" customWidth="1"/>
    <col min="1800" max="1800" width="14.5703125" style="144" bestFit="1" customWidth="1"/>
    <col min="1801" max="1801" width="11.7109375" style="144" bestFit="1" customWidth="1"/>
    <col min="1802" max="1802" width="9.7109375" style="144" bestFit="1" customWidth="1"/>
    <col min="1803" max="2049" width="9.140625" style="144"/>
    <col min="2050" max="2050" width="47.5703125" style="144" customWidth="1"/>
    <col min="2051" max="2051" width="15.140625" style="144" customWidth="1"/>
    <col min="2052" max="2052" width="14.5703125" style="144" customWidth="1"/>
    <col min="2053" max="2053" width="19.140625" style="144" customWidth="1"/>
    <col min="2054" max="2054" width="19.28515625" style="144" customWidth="1"/>
    <col min="2055" max="2055" width="22.42578125" style="144" customWidth="1"/>
    <col min="2056" max="2056" width="14.5703125" style="144" bestFit="1" customWidth="1"/>
    <col min="2057" max="2057" width="11.7109375" style="144" bestFit="1" customWidth="1"/>
    <col min="2058" max="2058" width="9.7109375" style="144" bestFit="1" customWidth="1"/>
    <col min="2059" max="2305" width="9.140625" style="144"/>
    <col min="2306" max="2306" width="47.5703125" style="144" customWidth="1"/>
    <col min="2307" max="2307" width="15.140625" style="144" customWidth="1"/>
    <col min="2308" max="2308" width="14.5703125" style="144" customWidth="1"/>
    <col min="2309" max="2309" width="19.140625" style="144" customWidth="1"/>
    <col min="2310" max="2310" width="19.28515625" style="144" customWidth="1"/>
    <col min="2311" max="2311" width="22.42578125" style="144" customWidth="1"/>
    <col min="2312" max="2312" width="14.5703125" style="144" bestFit="1" customWidth="1"/>
    <col min="2313" max="2313" width="11.7109375" style="144" bestFit="1" customWidth="1"/>
    <col min="2314" max="2314" width="9.7109375" style="144" bestFit="1" customWidth="1"/>
    <col min="2315" max="2561" width="9.140625" style="144"/>
    <col min="2562" max="2562" width="47.5703125" style="144" customWidth="1"/>
    <col min="2563" max="2563" width="15.140625" style="144" customWidth="1"/>
    <col min="2564" max="2564" width="14.5703125" style="144" customWidth="1"/>
    <col min="2565" max="2565" width="19.140625" style="144" customWidth="1"/>
    <col min="2566" max="2566" width="19.28515625" style="144" customWidth="1"/>
    <col min="2567" max="2567" width="22.42578125" style="144" customWidth="1"/>
    <col min="2568" max="2568" width="14.5703125" style="144" bestFit="1" customWidth="1"/>
    <col min="2569" max="2569" width="11.7109375" style="144" bestFit="1" customWidth="1"/>
    <col min="2570" max="2570" width="9.7109375" style="144" bestFit="1" customWidth="1"/>
    <col min="2571" max="2817" width="9.140625" style="144"/>
    <col min="2818" max="2818" width="47.5703125" style="144" customWidth="1"/>
    <col min="2819" max="2819" width="15.140625" style="144" customWidth="1"/>
    <col min="2820" max="2820" width="14.5703125" style="144" customWidth="1"/>
    <col min="2821" max="2821" width="19.140625" style="144" customWidth="1"/>
    <col min="2822" max="2822" width="19.28515625" style="144" customWidth="1"/>
    <col min="2823" max="2823" width="22.42578125" style="144" customWidth="1"/>
    <col min="2824" max="2824" width="14.5703125" style="144" bestFit="1" customWidth="1"/>
    <col min="2825" max="2825" width="11.7109375" style="144" bestFit="1" customWidth="1"/>
    <col min="2826" max="2826" width="9.7109375" style="144" bestFit="1" customWidth="1"/>
    <col min="2827" max="3073" width="9.140625" style="144"/>
    <col min="3074" max="3074" width="47.5703125" style="144" customWidth="1"/>
    <col min="3075" max="3075" width="15.140625" style="144" customWidth="1"/>
    <col min="3076" max="3076" width="14.5703125" style="144" customWidth="1"/>
    <col min="3077" max="3077" width="19.140625" style="144" customWidth="1"/>
    <col min="3078" max="3078" width="19.28515625" style="144" customWidth="1"/>
    <col min="3079" max="3079" width="22.42578125" style="144" customWidth="1"/>
    <col min="3080" max="3080" width="14.5703125" style="144" bestFit="1" customWidth="1"/>
    <col min="3081" max="3081" width="11.7109375" style="144" bestFit="1" customWidth="1"/>
    <col min="3082" max="3082" width="9.7109375" style="144" bestFit="1" customWidth="1"/>
    <col min="3083" max="3329" width="9.140625" style="144"/>
    <col min="3330" max="3330" width="47.5703125" style="144" customWidth="1"/>
    <col min="3331" max="3331" width="15.140625" style="144" customWidth="1"/>
    <col min="3332" max="3332" width="14.5703125" style="144" customWidth="1"/>
    <col min="3333" max="3333" width="19.140625" style="144" customWidth="1"/>
    <col min="3334" max="3334" width="19.28515625" style="144" customWidth="1"/>
    <col min="3335" max="3335" width="22.42578125" style="144" customWidth="1"/>
    <col min="3336" max="3336" width="14.5703125" style="144" bestFit="1" customWidth="1"/>
    <col min="3337" max="3337" width="11.7109375" style="144" bestFit="1" customWidth="1"/>
    <col min="3338" max="3338" width="9.7109375" style="144" bestFit="1" customWidth="1"/>
    <col min="3339" max="3585" width="9.140625" style="144"/>
    <col min="3586" max="3586" width="47.5703125" style="144" customWidth="1"/>
    <col min="3587" max="3587" width="15.140625" style="144" customWidth="1"/>
    <col min="3588" max="3588" width="14.5703125" style="144" customWidth="1"/>
    <col min="3589" max="3589" width="19.140625" style="144" customWidth="1"/>
    <col min="3590" max="3590" width="19.28515625" style="144" customWidth="1"/>
    <col min="3591" max="3591" width="22.42578125" style="144" customWidth="1"/>
    <col min="3592" max="3592" width="14.5703125" style="144" bestFit="1" customWidth="1"/>
    <col min="3593" max="3593" width="11.7109375" style="144" bestFit="1" customWidth="1"/>
    <col min="3594" max="3594" width="9.7109375" style="144" bestFit="1" customWidth="1"/>
    <col min="3595" max="3841" width="9.140625" style="144"/>
    <col min="3842" max="3842" width="47.5703125" style="144" customWidth="1"/>
    <col min="3843" max="3843" width="15.140625" style="144" customWidth="1"/>
    <col min="3844" max="3844" width="14.5703125" style="144" customWidth="1"/>
    <col min="3845" max="3845" width="19.140625" style="144" customWidth="1"/>
    <col min="3846" max="3846" width="19.28515625" style="144" customWidth="1"/>
    <col min="3847" max="3847" width="22.42578125" style="144" customWidth="1"/>
    <col min="3848" max="3848" width="14.5703125" style="144" bestFit="1" customWidth="1"/>
    <col min="3849" max="3849" width="11.7109375" style="144" bestFit="1" customWidth="1"/>
    <col min="3850" max="3850" width="9.7109375" style="144" bestFit="1" customWidth="1"/>
    <col min="3851" max="4097" width="9.140625" style="144"/>
    <col min="4098" max="4098" width="47.5703125" style="144" customWidth="1"/>
    <col min="4099" max="4099" width="15.140625" style="144" customWidth="1"/>
    <col min="4100" max="4100" width="14.5703125" style="144" customWidth="1"/>
    <col min="4101" max="4101" width="19.140625" style="144" customWidth="1"/>
    <col min="4102" max="4102" width="19.28515625" style="144" customWidth="1"/>
    <col min="4103" max="4103" width="22.42578125" style="144" customWidth="1"/>
    <col min="4104" max="4104" width="14.5703125" style="144" bestFit="1" customWidth="1"/>
    <col min="4105" max="4105" width="11.7109375" style="144" bestFit="1" customWidth="1"/>
    <col min="4106" max="4106" width="9.7109375" style="144" bestFit="1" customWidth="1"/>
    <col min="4107" max="4353" width="9.140625" style="144"/>
    <col min="4354" max="4354" width="47.5703125" style="144" customWidth="1"/>
    <col min="4355" max="4355" width="15.140625" style="144" customWidth="1"/>
    <col min="4356" max="4356" width="14.5703125" style="144" customWidth="1"/>
    <col min="4357" max="4357" width="19.140625" style="144" customWidth="1"/>
    <col min="4358" max="4358" width="19.28515625" style="144" customWidth="1"/>
    <col min="4359" max="4359" width="22.42578125" style="144" customWidth="1"/>
    <col min="4360" max="4360" width="14.5703125" style="144" bestFit="1" customWidth="1"/>
    <col min="4361" max="4361" width="11.7109375" style="144" bestFit="1" customWidth="1"/>
    <col min="4362" max="4362" width="9.7109375" style="144" bestFit="1" customWidth="1"/>
    <col min="4363" max="4609" width="9.140625" style="144"/>
    <col min="4610" max="4610" width="47.5703125" style="144" customWidth="1"/>
    <col min="4611" max="4611" width="15.140625" style="144" customWidth="1"/>
    <col min="4612" max="4612" width="14.5703125" style="144" customWidth="1"/>
    <col min="4613" max="4613" width="19.140625" style="144" customWidth="1"/>
    <col min="4614" max="4614" width="19.28515625" style="144" customWidth="1"/>
    <col min="4615" max="4615" width="22.42578125" style="144" customWidth="1"/>
    <col min="4616" max="4616" width="14.5703125" style="144" bestFit="1" customWidth="1"/>
    <col min="4617" max="4617" width="11.7109375" style="144" bestFit="1" customWidth="1"/>
    <col min="4618" max="4618" width="9.7109375" style="144" bestFit="1" customWidth="1"/>
    <col min="4619" max="4865" width="9.140625" style="144"/>
    <col min="4866" max="4866" width="47.5703125" style="144" customWidth="1"/>
    <col min="4867" max="4867" width="15.140625" style="144" customWidth="1"/>
    <col min="4868" max="4868" width="14.5703125" style="144" customWidth="1"/>
    <col min="4869" max="4869" width="19.140625" style="144" customWidth="1"/>
    <col min="4870" max="4870" width="19.28515625" style="144" customWidth="1"/>
    <col min="4871" max="4871" width="22.42578125" style="144" customWidth="1"/>
    <col min="4872" max="4872" width="14.5703125" style="144" bestFit="1" customWidth="1"/>
    <col min="4873" max="4873" width="11.7109375" style="144" bestFit="1" customWidth="1"/>
    <col min="4874" max="4874" width="9.7109375" style="144" bestFit="1" customWidth="1"/>
    <col min="4875" max="5121" width="9.140625" style="144"/>
    <col min="5122" max="5122" width="47.5703125" style="144" customWidth="1"/>
    <col min="5123" max="5123" width="15.140625" style="144" customWidth="1"/>
    <col min="5124" max="5124" width="14.5703125" style="144" customWidth="1"/>
    <col min="5125" max="5125" width="19.140625" style="144" customWidth="1"/>
    <col min="5126" max="5126" width="19.28515625" style="144" customWidth="1"/>
    <col min="5127" max="5127" width="22.42578125" style="144" customWidth="1"/>
    <col min="5128" max="5128" width="14.5703125" style="144" bestFit="1" customWidth="1"/>
    <col min="5129" max="5129" width="11.7109375" style="144" bestFit="1" customWidth="1"/>
    <col min="5130" max="5130" width="9.7109375" style="144" bestFit="1" customWidth="1"/>
    <col min="5131" max="5377" width="9.140625" style="144"/>
    <col min="5378" max="5378" width="47.5703125" style="144" customWidth="1"/>
    <col min="5379" max="5379" width="15.140625" style="144" customWidth="1"/>
    <col min="5380" max="5380" width="14.5703125" style="144" customWidth="1"/>
    <col min="5381" max="5381" width="19.140625" style="144" customWidth="1"/>
    <col min="5382" max="5382" width="19.28515625" style="144" customWidth="1"/>
    <col min="5383" max="5383" width="22.42578125" style="144" customWidth="1"/>
    <col min="5384" max="5384" width="14.5703125" style="144" bestFit="1" customWidth="1"/>
    <col min="5385" max="5385" width="11.7109375" style="144" bestFit="1" customWidth="1"/>
    <col min="5386" max="5386" width="9.7109375" style="144" bestFit="1" customWidth="1"/>
    <col min="5387" max="5633" width="9.140625" style="144"/>
    <col min="5634" max="5634" width="47.5703125" style="144" customWidth="1"/>
    <col min="5635" max="5635" width="15.140625" style="144" customWidth="1"/>
    <col min="5636" max="5636" width="14.5703125" style="144" customWidth="1"/>
    <col min="5637" max="5637" width="19.140625" style="144" customWidth="1"/>
    <col min="5638" max="5638" width="19.28515625" style="144" customWidth="1"/>
    <col min="5639" max="5639" width="22.42578125" style="144" customWidth="1"/>
    <col min="5640" max="5640" width="14.5703125" style="144" bestFit="1" customWidth="1"/>
    <col min="5641" max="5641" width="11.7109375" style="144" bestFit="1" customWidth="1"/>
    <col min="5642" max="5642" width="9.7109375" style="144" bestFit="1" customWidth="1"/>
    <col min="5643" max="5889" width="9.140625" style="144"/>
    <col min="5890" max="5890" width="47.5703125" style="144" customWidth="1"/>
    <col min="5891" max="5891" width="15.140625" style="144" customWidth="1"/>
    <col min="5892" max="5892" width="14.5703125" style="144" customWidth="1"/>
    <col min="5893" max="5893" width="19.140625" style="144" customWidth="1"/>
    <col min="5894" max="5894" width="19.28515625" style="144" customWidth="1"/>
    <col min="5895" max="5895" width="22.42578125" style="144" customWidth="1"/>
    <col min="5896" max="5896" width="14.5703125" style="144" bestFit="1" customWidth="1"/>
    <col min="5897" max="5897" width="11.7109375" style="144" bestFit="1" customWidth="1"/>
    <col min="5898" max="5898" width="9.7109375" style="144" bestFit="1" customWidth="1"/>
    <col min="5899" max="6145" width="9.140625" style="144"/>
    <col min="6146" max="6146" width="47.5703125" style="144" customWidth="1"/>
    <col min="6147" max="6147" width="15.140625" style="144" customWidth="1"/>
    <col min="6148" max="6148" width="14.5703125" style="144" customWidth="1"/>
    <col min="6149" max="6149" width="19.140625" style="144" customWidth="1"/>
    <col min="6150" max="6150" width="19.28515625" style="144" customWidth="1"/>
    <col min="6151" max="6151" width="22.42578125" style="144" customWidth="1"/>
    <col min="6152" max="6152" width="14.5703125" style="144" bestFit="1" customWidth="1"/>
    <col min="6153" max="6153" width="11.7109375" style="144" bestFit="1" customWidth="1"/>
    <col min="6154" max="6154" width="9.7109375" style="144" bestFit="1" customWidth="1"/>
    <col min="6155" max="6401" width="9.140625" style="144"/>
    <col min="6402" max="6402" width="47.5703125" style="144" customWidth="1"/>
    <col min="6403" max="6403" width="15.140625" style="144" customWidth="1"/>
    <col min="6404" max="6404" width="14.5703125" style="144" customWidth="1"/>
    <col min="6405" max="6405" width="19.140625" style="144" customWidth="1"/>
    <col min="6406" max="6406" width="19.28515625" style="144" customWidth="1"/>
    <col min="6407" max="6407" width="22.42578125" style="144" customWidth="1"/>
    <col min="6408" max="6408" width="14.5703125" style="144" bestFit="1" customWidth="1"/>
    <col min="6409" max="6409" width="11.7109375" style="144" bestFit="1" customWidth="1"/>
    <col min="6410" max="6410" width="9.7109375" style="144" bestFit="1" customWidth="1"/>
    <col min="6411" max="6657" width="9.140625" style="144"/>
    <col min="6658" max="6658" width="47.5703125" style="144" customWidth="1"/>
    <col min="6659" max="6659" width="15.140625" style="144" customWidth="1"/>
    <col min="6660" max="6660" width="14.5703125" style="144" customWidth="1"/>
    <col min="6661" max="6661" width="19.140625" style="144" customWidth="1"/>
    <col min="6662" max="6662" width="19.28515625" style="144" customWidth="1"/>
    <col min="6663" max="6663" width="22.42578125" style="144" customWidth="1"/>
    <col min="6664" max="6664" width="14.5703125" style="144" bestFit="1" customWidth="1"/>
    <col min="6665" max="6665" width="11.7109375" style="144" bestFit="1" customWidth="1"/>
    <col min="6666" max="6666" width="9.7109375" style="144" bestFit="1" customWidth="1"/>
    <col min="6667" max="6913" width="9.140625" style="144"/>
    <col min="6914" max="6914" width="47.5703125" style="144" customWidth="1"/>
    <col min="6915" max="6915" width="15.140625" style="144" customWidth="1"/>
    <col min="6916" max="6916" width="14.5703125" style="144" customWidth="1"/>
    <col min="6917" max="6917" width="19.140625" style="144" customWidth="1"/>
    <col min="6918" max="6918" width="19.28515625" style="144" customWidth="1"/>
    <col min="6919" max="6919" width="22.42578125" style="144" customWidth="1"/>
    <col min="6920" max="6920" width="14.5703125" style="144" bestFit="1" customWidth="1"/>
    <col min="6921" max="6921" width="11.7109375" style="144" bestFit="1" customWidth="1"/>
    <col min="6922" max="6922" width="9.7109375" style="144" bestFit="1" customWidth="1"/>
    <col min="6923" max="7169" width="9.140625" style="144"/>
    <col min="7170" max="7170" width="47.5703125" style="144" customWidth="1"/>
    <col min="7171" max="7171" width="15.140625" style="144" customWidth="1"/>
    <col min="7172" max="7172" width="14.5703125" style="144" customWidth="1"/>
    <col min="7173" max="7173" width="19.140625" style="144" customWidth="1"/>
    <col min="7174" max="7174" width="19.28515625" style="144" customWidth="1"/>
    <col min="7175" max="7175" width="22.42578125" style="144" customWidth="1"/>
    <col min="7176" max="7176" width="14.5703125" style="144" bestFit="1" customWidth="1"/>
    <col min="7177" max="7177" width="11.7109375" style="144" bestFit="1" customWidth="1"/>
    <col min="7178" max="7178" width="9.7109375" style="144" bestFit="1" customWidth="1"/>
    <col min="7179" max="7425" width="9.140625" style="144"/>
    <col min="7426" max="7426" width="47.5703125" style="144" customWidth="1"/>
    <col min="7427" max="7427" width="15.140625" style="144" customWidth="1"/>
    <col min="7428" max="7428" width="14.5703125" style="144" customWidth="1"/>
    <col min="7429" max="7429" width="19.140625" style="144" customWidth="1"/>
    <col min="7430" max="7430" width="19.28515625" style="144" customWidth="1"/>
    <col min="7431" max="7431" width="22.42578125" style="144" customWidth="1"/>
    <col min="7432" max="7432" width="14.5703125" style="144" bestFit="1" customWidth="1"/>
    <col min="7433" max="7433" width="11.7109375" style="144" bestFit="1" customWidth="1"/>
    <col min="7434" max="7434" width="9.7109375" style="144" bestFit="1" customWidth="1"/>
    <col min="7435" max="7681" width="9.140625" style="144"/>
    <col min="7682" max="7682" width="47.5703125" style="144" customWidth="1"/>
    <col min="7683" max="7683" width="15.140625" style="144" customWidth="1"/>
    <col min="7684" max="7684" width="14.5703125" style="144" customWidth="1"/>
    <col min="7685" max="7685" width="19.140625" style="144" customWidth="1"/>
    <col min="7686" max="7686" width="19.28515625" style="144" customWidth="1"/>
    <col min="7687" max="7687" width="22.42578125" style="144" customWidth="1"/>
    <col min="7688" max="7688" width="14.5703125" style="144" bestFit="1" customWidth="1"/>
    <col min="7689" max="7689" width="11.7109375" style="144" bestFit="1" customWidth="1"/>
    <col min="7690" max="7690" width="9.7109375" style="144" bestFit="1" customWidth="1"/>
    <col min="7691" max="7937" width="9.140625" style="144"/>
    <col min="7938" max="7938" width="47.5703125" style="144" customWidth="1"/>
    <col min="7939" max="7939" width="15.140625" style="144" customWidth="1"/>
    <col min="7940" max="7940" width="14.5703125" style="144" customWidth="1"/>
    <col min="7941" max="7941" width="19.140625" style="144" customWidth="1"/>
    <col min="7942" max="7942" width="19.28515625" style="144" customWidth="1"/>
    <col min="7943" max="7943" width="22.42578125" style="144" customWidth="1"/>
    <col min="7944" max="7944" width="14.5703125" style="144" bestFit="1" customWidth="1"/>
    <col min="7945" max="7945" width="11.7109375" style="144" bestFit="1" customWidth="1"/>
    <col min="7946" max="7946" width="9.7109375" style="144" bestFit="1" customWidth="1"/>
    <col min="7947" max="8193" width="9.140625" style="144"/>
    <col min="8194" max="8194" width="47.5703125" style="144" customWidth="1"/>
    <col min="8195" max="8195" width="15.140625" style="144" customWidth="1"/>
    <col min="8196" max="8196" width="14.5703125" style="144" customWidth="1"/>
    <col min="8197" max="8197" width="19.140625" style="144" customWidth="1"/>
    <col min="8198" max="8198" width="19.28515625" style="144" customWidth="1"/>
    <col min="8199" max="8199" width="22.42578125" style="144" customWidth="1"/>
    <col min="8200" max="8200" width="14.5703125" style="144" bestFit="1" customWidth="1"/>
    <col min="8201" max="8201" width="11.7109375" style="144" bestFit="1" customWidth="1"/>
    <col min="8202" max="8202" width="9.7109375" style="144" bestFit="1" customWidth="1"/>
    <col min="8203" max="8449" width="9.140625" style="144"/>
    <col min="8450" max="8450" width="47.5703125" style="144" customWidth="1"/>
    <col min="8451" max="8451" width="15.140625" style="144" customWidth="1"/>
    <col min="8452" max="8452" width="14.5703125" style="144" customWidth="1"/>
    <col min="8453" max="8453" width="19.140625" style="144" customWidth="1"/>
    <col min="8454" max="8454" width="19.28515625" style="144" customWidth="1"/>
    <col min="8455" max="8455" width="22.42578125" style="144" customWidth="1"/>
    <col min="8456" max="8456" width="14.5703125" style="144" bestFit="1" customWidth="1"/>
    <col min="8457" max="8457" width="11.7109375" style="144" bestFit="1" customWidth="1"/>
    <col min="8458" max="8458" width="9.7109375" style="144" bestFit="1" customWidth="1"/>
    <col min="8459" max="8705" width="9.140625" style="144"/>
    <col min="8706" max="8706" width="47.5703125" style="144" customWidth="1"/>
    <col min="8707" max="8707" width="15.140625" style="144" customWidth="1"/>
    <col min="8708" max="8708" width="14.5703125" style="144" customWidth="1"/>
    <col min="8709" max="8709" width="19.140625" style="144" customWidth="1"/>
    <col min="8710" max="8710" width="19.28515625" style="144" customWidth="1"/>
    <col min="8711" max="8711" width="22.42578125" style="144" customWidth="1"/>
    <col min="8712" max="8712" width="14.5703125" style="144" bestFit="1" customWidth="1"/>
    <col min="8713" max="8713" width="11.7109375" style="144" bestFit="1" customWidth="1"/>
    <col min="8714" max="8714" width="9.7109375" style="144" bestFit="1" customWidth="1"/>
    <col min="8715" max="8961" width="9.140625" style="144"/>
    <col min="8962" max="8962" width="47.5703125" style="144" customWidth="1"/>
    <col min="8963" max="8963" width="15.140625" style="144" customWidth="1"/>
    <col min="8964" max="8964" width="14.5703125" style="144" customWidth="1"/>
    <col min="8965" max="8965" width="19.140625" style="144" customWidth="1"/>
    <col min="8966" max="8966" width="19.28515625" style="144" customWidth="1"/>
    <col min="8967" max="8967" width="22.42578125" style="144" customWidth="1"/>
    <col min="8968" max="8968" width="14.5703125" style="144" bestFit="1" customWidth="1"/>
    <col min="8969" max="8969" width="11.7109375" style="144" bestFit="1" customWidth="1"/>
    <col min="8970" max="8970" width="9.7109375" style="144" bestFit="1" customWidth="1"/>
    <col min="8971" max="9217" width="9.140625" style="144"/>
    <col min="9218" max="9218" width="47.5703125" style="144" customWidth="1"/>
    <col min="9219" max="9219" width="15.140625" style="144" customWidth="1"/>
    <col min="9220" max="9220" width="14.5703125" style="144" customWidth="1"/>
    <col min="9221" max="9221" width="19.140625" style="144" customWidth="1"/>
    <col min="9222" max="9222" width="19.28515625" style="144" customWidth="1"/>
    <col min="9223" max="9223" width="22.42578125" style="144" customWidth="1"/>
    <col min="9224" max="9224" width="14.5703125" style="144" bestFit="1" customWidth="1"/>
    <col min="9225" max="9225" width="11.7109375" style="144" bestFit="1" customWidth="1"/>
    <col min="9226" max="9226" width="9.7109375" style="144" bestFit="1" customWidth="1"/>
    <col min="9227" max="9473" width="9.140625" style="144"/>
    <col min="9474" max="9474" width="47.5703125" style="144" customWidth="1"/>
    <col min="9475" max="9475" width="15.140625" style="144" customWidth="1"/>
    <col min="9476" max="9476" width="14.5703125" style="144" customWidth="1"/>
    <col min="9477" max="9477" width="19.140625" style="144" customWidth="1"/>
    <col min="9478" max="9478" width="19.28515625" style="144" customWidth="1"/>
    <col min="9479" max="9479" width="22.42578125" style="144" customWidth="1"/>
    <col min="9480" max="9480" width="14.5703125" style="144" bestFit="1" customWidth="1"/>
    <col min="9481" max="9481" width="11.7109375" style="144" bestFit="1" customWidth="1"/>
    <col min="9482" max="9482" width="9.7109375" style="144" bestFit="1" customWidth="1"/>
    <col min="9483" max="9729" width="9.140625" style="144"/>
    <col min="9730" max="9730" width="47.5703125" style="144" customWidth="1"/>
    <col min="9731" max="9731" width="15.140625" style="144" customWidth="1"/>
    <col min="9732" max="9732" width="14.5703125" style="144" customWidth="1"/>
    <col min="9733" max="9733" width="19.140625" style="144" customWidth="1"/>
    <col min="9734" max="9734" width="19.28515625" style="144" customWidth="1"/>
    <col min="9735" max="9735" width="22.42578125" style="144" customWidth="1"/>
    <col min="9736" max="9736" width="14.5703125" style="144" bestFit="1" customWidth="1"/>
    <col min="9737" max="9737" width="11.7109375" style="144" bestFit="1" customWidth="1"/>
    <col min="9738" max="9738" width="9.7109375" style="144" bestFit="1" customWidth="1"/>
    <col min="9739" max="9985" width="9.140625" style="144"/>
    <col min="9986" max="9986" width="47.5703125" style="144" customWidth="1"/>
    <col min="9987" max="9987" width="15.140625" style="144" customWidth="1"/>
    <col min="9988" max="9988" width="14.5703125" style="144" customWidth="1"/>
    <col min="9989" max="9989" width="19.140625" style="144" customWidth="1"/>
    <col min="9990" max="9990" width="19.28515625" style="144" customWidth="1"/>
    <col min="9991" max="9991" width="22.42578125" style="144" customWidth="1"/>
    <col min="9992" max="9992" width="14.5703125" style="144" bestFit="1" customWidth="1"/>
    <col min="9993" max="9993" width="11.7109375" style="144" bestFit="1" customWidth="1"/>
    <col min="9994" max="9994" width="9.7109375" style="144" bestFit="1" customWidth="1"/>
    <col min="9995" max="10241" width="9.140625" style="144"/>
    <col min="10242" max="10242" width="47.5703125" style="144" customWidth="1"/>
    <col min="10243" max="10243" width="15.140625" style="144" customWidth="1"/>
    <col min="10244" max="10244" width="14.5703125" style="144" customWidth="1"/>
    <col min="10245" max="10245" width="19.140625" style="144" customWidth="1"/>
    <col min="10246" max="10246" width="19.28515625" style="144" customWidth="1"/>
    <col min="10247" max="10247" width="22.42578125" style="144" customWidth="1"/>
    <col min="10248" max="10248" width="14.5703125" style="144" bestFit="1" customWidth="1"/>
    <col min="10249" max="10249" width="11.7109375" style="144" bestFit="1" customWidth="1"/>
    <col min="10250" max="10250" width="9.7109375" style="144" bestFit="1" customWidth="1"/>
    <col min="10251" max="10497" width="9.140625" style="144"/>
    <col min="10498" max="10498" width="47.5703125" style="144" customWidth="1"/>
    <col min="10499" max="10499" width="15.140625" style="144" customWidth="1"/>
    <col min="10500" max="10500" width="14.5703125" style="144" customWidth="1"/>
    <col min="10501" max="10501" width="19.140625" style="144" customWidth="1"/>
    <col min="10502" max="10502" width="19.28515625" style="144" customWidth="1"/>
    <col min="10503" max="10503" width="22.42578125" style="144" customWidth="1"/>
    <col min="10504" max="10504" width="14.5703125" style="144" bestFit="1" customWidth="1"/>
    <col min="10505" max="10505" width="11.7109375" style="144" bestFit="1" customWidth="1"/>
    <col min="10506" max="10506" width="9.7109375" style="144" bestFit="1" customWidth="1"/>
    <col min="10507" max="10753" width="9.140625" style="144"/>
    <col min="10754" max="10754" width="47.5703125" style="144" customWidth="1"/>
    <col min="10755" max="10755" width="15.140625" style="144" customWidth="1"/>
    <col min="10756" max="10756" width="14.5703125" style="144" customWidth="1"/>
    <col min="10757" max="10757" width="19.140625" style="144" customWidth="1"/>
    <col min="10758" max="10758" width="19.28515625" style="144" customWidth="1"/>
    <col min="10759" max="10759" width="22.42578125" style="144" customWidth="1"/>
    <col min="10760" max="10760" width="14.5703125" style="144" bestFit="1" customWidth="1"/>
    <col min="10761" max="10761" width="11.7109375" style="144" bestFit="1" customWidth="1"/>
    <col min="10762" max="10762" width="9.7109375" style="144" bestFit="1" customWidth="1"/>
    <col min="10763" max="11009" width="9.140625" style="144"/>
    <col min="11010" max="11010" width="47.5703125" style="144" customWidth="1"/>
    <col min="11011" max="11011" width="15.140625" style="144" customWidth="1"/>
    <col min="11012" max="11012" width="14.5703125" style="144" customWidth="1"/>
    <col min="11013" max="11013" width="19.140625" style="144" customWidth="1"/>
    <col min="11014" max="11014" width="19.28515625" style="144" customWidth="1"/>
    <col min="11015" max="11015" width="22.42578125" style="144" customWidth="1"/>
    <col min="11016" max="11016" width="14.5703125" style="144" bestFit="1" customWidth="1"/>
    <col min="11017" max="11017" width="11.7109375" style="144" bestFit="1" customWidth="1"/>
    <col min="11018" max="11018" width="9.7109375" style="144" bestFit="1" customWidth="1"/>
    <col min="11019" max="11265" width="9.140625" style="144"/>
    <col min="11266" max="11266" width="47.5703125" style="144" customWidth="1"/>
    <col min="11267" max="11267" width="15.140625" style="144" customWidth="1"/>
    <col min="11268" max="11268" width="14.5703125" style="144" customWidth="1"/>
    <col min="11269" max="11269" width="19.140625" style="144" customWidth="1"/>
    <col min="11270" max="11270" width="19.28515625" style="144" customWidth="1"/>
    <col min="11271" max="11271" width="22.42578125" style="144" customWidth="1"/>
    <col min="11272" max="11272" width="14.5703125" style="144" bestFit="1" customWidth="1"/>
    <col min="11273" max="11273" width="11.7109375" style="144" bestFit="1" customWidth="1"/>
    <col min="11274" max="11274" width="9.7109375" style="144" bestFit="1" customWidth="1"/>
    <col min="11275" max="11521" width="9.140625" style="144"/>
    <col min="11522" max="11522" width="47.5703125" style="144" customWidth="1"/>
    <col min="11523" max="11523" width="15.140625" style="144" customWidth="1"/>
    <col min="11524" max="11524" width="14.5703125" style="144" customWidth="1"/>
    <col min="11525" max="11525" width="19.140625" style="144" customWidth="1"/>
    <col min="11526" max="11526" width="19.28515625" style="144" customWidth="1"/>
    <col min="11527" max="11527" width="22.42578125" style="144" customWidth="1"/>
    <col min="11528" max="11528" width="14.5703125" style="144" bestFit="1" customWidth="1"/>
    <col min="11529" max="11529" width="11.7109375" style="144" bestFit="1" customWidth="1"/>
    <col min="11530" max="11530" width="9.7109375" style="144" bestFit="1" customWidth="1"/>
    <col min="11531" max="11777" width="9.140625" style="144"/>
    <col min="11778" max="11778" width="47.5703125" style="144" customWidth="1"/>
    <col min="11779" max="11779" width="15.140625" style="144" customWidth="1"/>
    <col min="11780" max="11780" width="14.5703125" style="144" customWidth="1"/>
    <col min="11781" max="11781" width="19.140625" style="144" customWidth="1"/>
    <col min="11782" max="11782" width="19.28515625" style="144" customWidth="1"/>
    <col min="11783" max="11783" width="22.42578125" style="144" customWidth="1"/>
    <col min="11784" max="11784" width="14.5703125" style="144" bestFit="1" customWidth="1"/>
    <col min="11785" max="11785" width="11.7109375" style="144" bestFit="1" customWidth="1"/>
    <col min="11786" max="11786" width="9.7109375" style="144" bestFit="1" customWidth="1"/>
    <col min="11787" max="12033" width="9.140625" style="144"/>
    <col min="12034" max="12034" width="47.5703125" style="144" customWidth="1"/>
    <col min="12035" max="12035" width="15.140625" style="144" customWidth="1"/>
    <col min="12036" max="12036" width="14.5703125" style="144" customWidth="1"/>
    <col min="12037" max="12037" width="19.140625" style="144" customWidth="1"/>
    <col min="12038" max="12038" width="19.28515625" style="144" customWidth="1"/>
    <col min="12039" max="12039" width="22.42578125" style="144" customWidth="1"/>
    <col min="12040" max="12040" width="14.5703125" style="144" bestFit="1" customWidth="1"/>
    <col min="12041" max="12041" width="11.7109375" style="144" bestFit="1" customWidth="1"/>
    <col min="12042" max="12042" width="9.7109375" style="144" bestFit="1" customWidth="1"/>
    <col min="12043" max="12289" width="9.140625" style="144"/>
    <col min="12290" max="12290" width="47.5703125" style="144" customWidth="1"/>
    <col min="12291" max="12291" width="15.140625" style="144" customWidth="1"/>
    <col min="12292" max="12292" width="14.5703125" style="144" customWidth="1"/>
    <col min="12293" max="12293" width="19.140625" style="144" customWidth="1"/>
    <col min="12294" max="12294" width="19.28515625" style="144" customWidth="1"/>
    <col min="12295" max="12295" width="22.42578125" style="144" customWidth="1"/>
    <col min="12296" max="12296" width="14.5703125" style="144" bestFit="1" customWidth="1"/>
    <col min="12297" max="12297" width="11.7109375" style="144" bestFit="1" customWidth="1"/>
    <col min="12298" max="12298" width="9.7109375" style="144" bestFit="1" customWidth="1"/>
    <col min="12299" max="12545" width="9.140625" style="144"/>
    <col min="12546" max="12546" width="47.5703125" style="144" customWidth="1"/>
    <col min="12547" max="12547" width="15.140625" style="144" customWidth="1"/>
    <col min="12548" max="12548" width="14.5703125" style="144" customWidth="1"/>
    <col min="12549" max="12549" width="19.140625" style="144" customWidth="1"/>
    <col min="12550" max="12550" width="19.28515625" style="144" customWidth="1"/>
    <col min="12551" max="12551" width="22.42578125" style="144" customWidth="1"/>
    <col min="12552" max="12552" width="14.5703125" style="144" bestFit="1" customWidth="1"/>
    <col min="12553" max="12553" width="11.7109375" style="144" bestFit="1" customWidth="1"/>
    <col min="12554" max="12554" width="9.7109375" style="144" bestFit="1" customWidth="1"/>
    <col min="12555" max="12801" width="9.140625" style="144"/>
    <col min="12802" max="12802" width="47.5703125" style="144" customWidth="1"/>
    <col min="12803" max="12803" width="15.140625" style="144" customWidth="1"/>
    <col min="12804" max="12804" width="14.5703125" style="144" customWidth="1"/>
    <col min="12805" max="12805" width="19.140625" style="144" customWidth="1"/>
    <col min="12806" max="12806" width="19.28515625" style="144" customWidth="1"/>
    <col min="12807" max="12807" width="22.42578125" style="144" customWidth="1"/>
    <col min="12808" max="12808" width="14.5703125" style="144" bestFit="1" customWidth="1"/>
    <col min="12809" max="12809" width="11.7109375" style="144" bestFit="1" customWidth="1"/>
    <col min="12810" max="12810" width="9.7109375" style="144" bestFit="1" customWidth="1"/>
    <col min="12811" max="13057" width="9.140625" style="144"/>
    <col min="13058" max="13058" width="47.5703125" style="144" customWidth="1"/>
    <col min="13059" max="13059" width="15.140625" style="144" customWidth="1"/>
    <col min="13060" max="13060" width="14.5703125" style="144" customWidth="1"/>
    <col min="13061" max="13061" width="19.140625" style="144" customWidth="1"/>
    <col min="13062" max="13062" width="19.28515625" style="144" customWidth="1"/>
    <col min="13063" max="13063" width="22.42578125" style="144" customWidth="1"/>
    <col min="13064" max="13064" width="14.5703125" style="144" bestFit="1" customWidth="1"/>
    <col min="13065" max="13065" width="11.7109375" style="144" bestFit="1" customWidth="1"/>
    <col min="13066" max="13066" width="9.7109375" style="144" bestFit="1" customWidth="1"/>
    <col min="13067" max="13313" width="9.140625" style="144"/>
    <col min="13314" max="13314" width="47.5703125" style="144" customWidth="1"/>
    <col min="13315" max="13315" width="15.140625" style="144" customWidth="1"/>
    <col min="13316" max="13316" width="14.5703125" style="144" customWidth="1"/>
    <col min="13317" max="13317" width="19.140625" style="144" customWidth="1"/>
    <col min="13318" max="13318" width="19.28515625" style="144" customWidth="1"/>
    <col min="13319" max="13319" width="22.42578125" style="144" customWidth="1"/>
    <col min="13320" max="13320" width="14.5703125" style="144" bestFit="1" customWidth="1"/>
    <col min="13321" max="13321" width="11.7109375" style="144" bestFit="1" customWidth="1"/>
    <col min="13322" max="13322" width="9.7109375" style="144" bestFit="1" customWidth="1"/>
    <col min="13323" max="13569" width="9.140625" style="144"/>
    <col min="13570" max="13570" width="47.5703125" style="144" customWidth="1"/>
    <col min="13571" max="13571" width="15.140625" style="144" customWidth="1"/>
    <col min="13572" max="13572" width="14.5703125" style="144" customWidth="1"/>
    <col min="13573" max="13573" width="19.140625" style="144" customWidth="1"/>
    <col min="13574" max="13574" width="19.28515625" style="144" customWidth="1"/>
    <col min="13575" max="13575" width="22.42578125" style="144" customWidth="1"/>
    <col min="13576" max="13576" width="14.5703125" style="144" bestFit="1" customWidth="1"/>
    <col min="13577" max="13577" width="11.7109375" style="144" bestFit="1" customWidth="1"/>
    <col min="13578" max="13578" width="9.7109375" style="144" bestFit="1" customWidth="1"/>
    <col min="13579" max="13825" width="9.140625" style="144"/>
    <col min="13826" max="13826" width="47.5703125" style="144" customWidth="1"/>
    <col min="13827" max="13827" width="15.140625" style="144" customWidth="1"/>
    <col min="13828" max="13828" width="14.5703125" style="144" customWidth="1"/>
    <col min="13829" max="13829" width="19.140625" style="144" customWidth="1"/>
    <col min="13830" max="13830" width="19.28515625" style="144" customWidth="1"/>
    <col min="13831" max="13831" width="22.42578125" style="144" customWidth="1"/>
    <col min="13832" max="13832" width="14.5703125" style="144" bestFit="1" customWidth="1"/>
    <col min="13833" max="13833" width="11.7109375" style="144" bestFit="1" customWidth="1"/>
    <col min="13834" max="13834" width="9.7109375" style="144" bestFit="1" customWidth="1"/>
    <col min="13835" max="14081" width="9.140625" style="144"/>
    <col min="14082" max="14082" width="47.5703125" style="144" customWidth="1"/>
    <col min="14083" max="14083" width="15.140625" style="144" customWidth="1"/>
    <col min="14084" max="14084" width="14.5703125" style="144" customWidth="1"/>
    <col min="14085" max="14085" width="19.140625" style="144" customWidth="1"/>
    <col min="14086" max="14086" width="19.28515625" style="144" customWidth="1"/>
    <col min="14087" max="14087" width="22.42578125" style="144" customWidth="1"/>
    <col min="14088" max="14088" width="14.5703125" style="144" bestFit="1" customWidth="1"/>
    <col min="14089" max="14089" width="11.7109375" style="144" bestFit="1" customWidth="1"/>
    <col min="14090" max="14090" width="9.7109375" style="144" bestFit="1" customWidth="1"/>
    <col min="14091" max="14337" width="9.140625" style="144"/>
    <col min="14338" max="14338" width="47.5703125" style="144" customWidth="1"/>
    <col min="14339" max="14339" width="15.140625" style="144" customWidth="1"/>
    <col min="14340" max="14340" width="14.5703125" style="144" customWidth="1"/>
    <col min="14341" max="14341" width="19.140625" style="144" customWidth="1"/>
    <col min="14342" max="14342" width="19.28515625" style="144" customWidth="1"/>
    <col min="14343" max="14343" width="22.42578125" style="144" customWidth="1"/>
    <col min="14344" max="14344" width="14.5703125" style="144" bestFit="1" customWidth="1"/>
    <col min="14345" max="14345" width="11.7109375" style="144" bestFit="1" customWidth="1"/>
    <col min="14346" max="14346" width="9.7109375" style="144" bestFit="1" customWidth="1"/>
    <col min="14347" max="14593" width="9.140625" style="144"/>
    <col min="14594" max="14594" width="47.5703125" style="144" customWidth="1"/>
    <col min="14595" max="14595" width="15.140625" style="144" customWidth="1"/>
    <col min="14596" max="14596" width="14.5703125" style="144" customWidth="1"/>
    <col min="14597" max="14597" width="19.140625" style="144" customWidth="1"/>
    <col min="14598" max="14598" width="19.28515625" style="144" customWidth="1"/>
    <col min="14599" max="14599" width="22.42578125" style="144" customWidth="1"/>
    <col min="14600" max="14600" width="14.5703125" style="144" bestFit="1" customWidth="1"/>
    <col min="14601" max="14601" width="11.7109375" style="144" bestFit="1" customWidth="1"/>
    <col min="14602" max="14602" width="9.7109375" style="144" bestFit="1" customWidth="1"/>
    <col min="14603" max="14849" width="9.140625" style="144"/>
    <col min="14850" max="14850" width="47.5703125" style="144" customWidth="1"/>
    <col min="14851" max="14851" width="15.140625" style="144" customWidth="1"/>
    <col min="14852" max="14852" width="14.5703125" style="144" customWidth="1"/>
    <col min="14853" max="14853" width="19.140625" style="144" customWidth="1"/>
    <col min="14854" max="14854" width="19.28515625" style="144" customWidth="1"/>
    <col min="14855" max="14855" width="22.42578125" style="144" customWidth="1"/>
    <col min="14856" max="14856" width="14.5703125" style="144" bestFit="1" customWidth="1"/>
    <col min="14857" max="14857" width="11.7109375" style="144" bestFit="1" customWidth="1"/>
    <col min="14858" max="14858" width="9.7109375" style="144" bestFit="1" customWidth="1"/>
    <col min="14859" max="15105" width="9.140625" style="144"/>
    <col min="15106" max="15106" width="47.5703125" style="144" customWidth="1"/>
    <col min="15107" max="15107" width="15.140625" style="144" customWidth="1"/>
    <col min="15108" max="15108" width="14.5703125" style="144" customWidth="1"/>
    <col min="15109" max="15109" width="19.140625" style="144" customWidth="1"/>
    <col min="15110" max="15110" width="19.28515625" style="144" customWidth="1"/>
    <col min="15111" max="15111" width="22.42578125" style="144" customWidth="1"/>
    <col min="15112" max="15112" width="14.5703125" style="144" bestFit="1" customWidth="1"/>
    <col min="15113" max="15113" width="11.7109375" style="144" bestFit="1" customWidth="1"/>
    <col min="15114" max="15114" width="9.7109375" style="144" bestFit="1" customWidth="1"/>
    <col min="15115" max="15361" width="9.140625" style="144"/>
    <col min="15362" max="15362" width="47.5703125" style="144" customWidth="1"/>
    <col min="15363" max="15363" width="15.140625" style="144" customWidth="1"/>
    <col min="15364" max="15364" width="14.5703125" style="144" customWidth="1"/>
    <col min="15365" max="15365" width="19.140625" style="144" customWidth="1"/>
    <col min="15366" max="15366" width="19.28515625" style="144" customWidth="1"/>
    <col min="15367" max="15367" width="22.42578125" style="144" customWidth="1"/>
    <col min="15368" max="15368" width="14.5703125" style="144" bestFit="1" customWidth="1"/>
    <col min="15369" max="15369" width="11.7109375" style="144" bestFit="1" customWidth="1"/>
    <col min="15370" max="15370" width="9.7109375" style="144" bestFit="1" customWidth="1"/>
    <col min="15371" max="15617" width="9.140625" style="144"/>
    <col min="15618" max="15618" width="47.5703125" style="144" customWidth="1"/>
    <col min="15619" max="15619" width="15.140625" style="144" customWidth="1"/>
    <col min="15620" max="15620" width="14.5703125" style="144" customWidth="1"/>
    <col min="15621" max="15621" width="19.140625" style="144" customWidth="1"/>
    <col min="15622" max="15622" width="19.28515625" style="144" customWidth="1"/>
    <col min="15623" max="15623" width="22.42578125" style="144" customWidth="1"/>
    <col min="15624" max="15624" width="14.5703125" style="144" bestFit="1" customWidth="1"/>
    <col min="15625" max="15625" width="11.7109375" style="144" bestFit="1" customWidth="1"/>
    <col min="15626" max="15626" width="9.7109375" style="144" bestFit="1" customWidth="1"/>
    <col min="15627" max="15873" width="9.140625" style="144"/>
    <col min="15874" max="15874" width="47.5703125" style="144" customWidth="1"/>
    <col min="15875" max="15875" width="15.140625" style="144" customWidth="1"/>
    <col min="15876" max="15876" width="14.5703125" style="144" customWidth="1"/>
    <col min="15877" max="15877" width="19.140625" style="144" customWidth="1"/>
    <col min="15878" max="15878" width="19.28515625" style="144" customWidth="1"/>
    <col min="15879" max="15879" width="22.42578125" style="144" customWidth="1"/>
    <col min="15880" max="15880" width="14.5703125" style="144" bestFit="1" customWidth="1"/>
    <col min="15881" max="15881" width="11.7109375" style="144" bestFit="1" customWidth="1"/>
    <col min="15882" max="15882" width="9.7109375" style="144" bestFit="1" customWidth="1"/>
    <col min="15883" max="16129" width="9.140625" style="144"/>
    <col min="16130" max="16130" width="47.5703125" style="144" customWidth="1"/>
    <col min="16131" max="16131" width="15.140625" style="144" customWidth="1"/>
    <col min="16132" max="16132" width="14.5703125" style="144" customWidth="1"/>
    <col min="16133" max="16133" width="19.140625" style="144" customWidth="1"/>
    <col min="16134" max="16134" width="19.28515625" style="144" customWidth="1"/>
    <col min="16135" max="16135" width="22.42578125" style="144" customWidth="1"/>
    <col min="16136" max="16136" width="14.5703125" style="144" bestFit="1" customWidth="1"/>
    <col min="16137" max="16137" width="11.7109375" style="144" bestFit="1" customWidth="1"/>
    <col min="16138" max="16138" width="9.7109375" style="144" bestFit="1" customWidth="1"/>
    <col min="16139" max="16384" width="9.140625" style="144"/>
  </cols>
  <sheetData>
    <row r="1" spans="2:93" s="2" customFormat="1">
      <c r="E1" s="111" t="s">
        <v>27</v>
      </c>
    </row>
    <row r="2" spans="2:93" s="2" customFormat="1">
      <c r="D2" s="121"/>
      <c r="E2" s="111" t="s">
        <v>146</v>
      </c>
      <c r="F2" s="121"/>
    </row>
    <row r="3" spans="2:93" s="2" customFormat="1">
      <c r="C3" s="93"/>
      <c r="D3" s="122"/>
      <c r="E3" s="120" t="s">
        <v>150</v>
      </c>
      <c r="F3" s="12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</row>
    <row r="4" spans="2:93" s="126" customFormat="1">
      <c r="B4" s="132"/>
      <c r="C4" s="132"/>
      <c r="D4" s="130"/>
      <c r="E4" s="133"/>
      <c r="F4" s="131"/>
      <c r="H4" s="127"/>
      <c r="I4" s="134"/>
      <c r="J4" s="128"/>
    </row>
    <row r="5" spans="2:93" s="138" customFormat="1" ht="90.75" customHeight="1">
      <c r="B5" s="238" t="s">
        <v>166</v>
      </c>
      <c r="C5" s="238"/>
      <c r="D5" s="238"/>
      <c r="E5" s="238"/>
      <c r="F5" s="129"/>
      <c r="G5" s="129"/>
      <c r="H5" s="135"/>
      <c r="I5" s="136"/>
      <c r="J5" s="137"/>
    </row>
    <row r="6" spans="2:93" s="139" customFormat="1" ht="39.75" customHeight="1">
      <c r="E6" s="140" t="s">
        <v>167</v>
      </c>
      <c r="F6" s="141"/>
      <c r="G6" s="141"/>
      <c r="H6" s="141"/>
    </row>
    <row r="7" spans="2:93" ht="57" customHeight="1">
      <c r="B7" s="239" t="s">
        <v>158</v>
      </c>
      <c r="C7" s="239" t="s">
        <v>159</v>
      </c>
      <c r="D7" s="239"/>
      <c r="E7" s="239"/>
      <c r="H7" s="143"/>
    </row>
    <row r="8" spans="2:93" s="150" customFormat="1">
      <c r="B8" s="239"/>
      <c r="C8" s="145" t="s">
        <v>38</v>
      </c>
      <c r="D8" s="145" t="s">
        <v>49</v>
      </c>
      <c r="E8" s="145" t="s">
        <v>0</v>
      </c>
      <c r="F8" s="146"/>
      <c r="G8" s="147"/>
      <c r="H8" s="148"/>
      <c r="I8" s="149"/>
      <c r="J8" s="149"/>
    </row>
    <row r="9" spans="2:93" ht="16.5">
      <c r="B9" s="151" t="s">
        <v>160</v>
      </c>
      <c r="C9" s="152">
        <f>+C11</f>
        <v>0</v>
      </c>
      <c r="D9" s="152">
        <f>+D11</f>
        <v>1997912.02</v>
      </c>
      <c r="E9" s="152">
        <f>+E11</f>
        <v>0</v>
      </c>
      <c r="F9" s="147"/>
      <c r="G9" s="149"/>
      <c r="H9" s="149"/>
    </row>
    <row r="10" spans="2:93" s="156" customFormat="1" ht="19.5" customHeight="1">
      <c r="B10" s="153" t="s">
        <v>2</v>
      </c>
      <c r="C10" s="154"/>
      <c r="D10" s="154"/>
      <c r="E10" s="154"/>
      <c r="F10" s="155"/>
      <c r="G10" s="155"/>
      <c r="H10" s="155"/>
    </row>
    <row r="11" spans="2:93" s="156" customFormat="1" ht="16.5">
      <c r="B11" s="157" t="s">
        <v>161</v>
      </c>
      <c r="C11" s="152">
        <f>+C12</f>
        <v>0</v>
      </c>
      <c r="D11" s="152">
        <f>+D12</f>
        <v>1997912.02</v>
      </c>
      <c r="E11" s="152">
        <f>+E12</f>
        <v>0</v>
      </c>
      <c r="F11" s="155"/>
      <c r="G11" s="155"/>
      <c r="H11" s="155"/>
    </row>
    <row r="12" spans="2:93" s="156" customFormat="1" ht="16.5">
      <c r="B12" s="157" t="s">
        <v>162</v>
      </c>
      <c r="C12" s="158">
        <f>+C14</f>
        <v>0</v>
      </c>
      <c r="D12" s="158">
        <f>+D14</f>
        <v>1997912.02</v>
      </c>
      <c r="E12" s="158">
        <f>+E14</f>
        <v>0</v>
      </c>
    </row>
    <row r="13" spans="2:93" s="156" customFormat="1" ht="16.5">
      <c r="B13" s="153" t="s">
        <v>2</v>
      </c>
      <c r="C13" s="159"/>
      <c r="D13" s="158"/>
      <c r="E13" s="158"/>
    </row>
    <row r="14" spans="2:93" s="156" customFormat="1" ht="16.5">
      <c r="B14" s="157" t="s">
        <v>163</v>
      </c>
      <c r="C14" s="158">
        <f>SUM(C15:C15)</f>
        <v>0</v>
      </c>
      <c r="D14" s="158">
        <f>SUM(D15:D15)</f>
        <v>1997912.02</v>
      </c>
      <c r="E14" s="158">
        <f>SUM(E15:E15)</f>
        <v>0</v>
      </c>
    </row>
    <row r="15" spans="2:93" s="156" customFormat="1" ht="16.5">
      <c r="B15" s="160" t="s">
        <v>164</v>
      </c>
      <c r="C15" s="161">
        <f>+'3'!D9</f>
        <v>0</v>
      </c>
      <c r="D15" s="161">
        <f>+'3'!E9</f>
        <v>1997912.02</v>
      </c>
      <c r="E15" s="161">
        <f>+'3'!F9</f>
        <v>0</v>
      </c>
    </row>
    <row r="16" spans="2:93" s="142" customFormat="1">
      <c r="H16" s="143"/>
    </row>
    <row r="17" spans="8:8">
      <c r="H17" s="143"/>
    </row>
  </sheetData>
  <mergeCells count="3">
    <mergeCell ref="B5:E5"/>
    <mergeCell ref="B7:B8"/>
    <mergeCell ref="C7:E7"/>
  </mergeCells>
  <pageMargins left="7.874015748031496E-2" right="0.15748031496062992" top="0.55118110236220474" bottom="0.70866141732283472" header="0.15748031496062992" footer="0.27559055118110237"/>
  <pageSetup paperSize="9" scale="95" firstPageNumber="9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7"/>
  <sheetViews>
    <sheetView zoomScaleNormal="100" workbookViewId="0">
      <selection sqref="A1:C1"/>
    </sheetView>
  </sheetViews>
  <sheetFormatPr defaultColWidth="9.140625" defaultRowHeight="13.5"/>
  <cols>
    <col min="1" max="1" width="12.5703125" style="181" customWidth="1"/>
    <col min="2" max="2" width="62.28515625" style="181" customWidth="1"/>
    <col min="3" max="3" width="28.85546875" style="181" bestFit="1" customWidth="1"/>
    <col min="4" max="16384" width="9.140625" style="181"/>
  </cols>
  <sheetData>
    <row r="1" spans="1:192" ht="17.25">
      <c r="A1" s="242" t="s">
        <v>40</v>
      </c>
      <c r="B1" s="242"/>
      <c r="C1" s="242"/>
      <c r="D1" s="180"/>
      <c r="E1" s="180"/>
    </row>
    <row r="2" spans="1:192" ht="17.25">
      <c r="A2" s="242" t="s">
        <v>146</v>
      </c>
      <c r="B2" s="242"/>
      <c r="C2" s="242"/>
      <c r="D2" s="180"/>
      <c r="E2" s="180"/>
    </row>
    <row r="3" spans="1:192" ht="17.25">
      <c r="A3" s="243" t="s">
        <v>173</v>
      </c>
      <c r="B3" s="243"/>
      <c r="C3" s="243"/>
      <c r="D3" s="182"/>
      <c r="E3" s="182"/>
    </row>
    <row r="4" spans="1:192">
      <c r="B4" s="183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4"/>
      <c r="AT4" s="184"/>
      <c r="AU4" s="184"/>
      <c r="AV4" s="184"/>
      <c r="AW4" s="184"/>
      <c r="AX4" s="184"/>
      <c r="AY4" s="184"/>
      <c r="AZ4" s="184"/>
      <c r="BA4" s="184"/>
      <c r="BB4" s="184"/>
      <c r="BC4" s="184"/>
      <c r="BD4" s="184"/>
      <c r="BE4" s="184"/>
      <c r="BF4" s="184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4"/>
      <c r="BU4" s="184"/>
      <c r="BV4" s="184"/>
      <c r="BW4" s="184"/>
      <c r="BX4" s="184"/>
      <c r="BY4" s="184"/>
      <c r="BZ4" s="184"/>
      <c r="CA4" s="184"/>
      <c r="CB4" s="184"/>
      <c r="CC4" s="184"/>
      <c r="CD4" s="184"/>
      <c r="CE4" s="184"/>
      <c r="CF4" s="184"/>
      <c r="CG4" s="184"/>
      <c r="CH4" s="184"/>
      <c r="CI4" s="184"/>
      <c r="CJ4" s="184"/>
      <c r="CK4" s="184"/>
      <c r="CL4" s="184"/>
      <c r="CM4" s="184"/>
      <c r="CN4" s="184"/>
      <c r="CO4" s="184"/>
      <c r="CP4" s="184"/>
      <c r="CQ4" s="184"/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4"/>
      <c r="DL4" s="184"/>
      <c r="DM4" s="184"/>
      <c r="DN4" s="184"/>
      <c r="DO4" s="184"/>
      <c r="DP4" s="184"/>
      <c r="DQ4" s="184"/>
      <c r="DR4" s="184"/>
      <c r="DS4" s="184"/>
      <c r="DT4" s="184"/>
      <c r="DU4" s="184"/>
      <c r="DV4" s="184"/>
      <c r="DW4" s="184"/>
      <c r="DX4" s="184"/>
      <c r="DY4" s="184"/>
      <c r="DZ4" s="184"/>
      <c r="EA4" s="184"/>
      <c r="EB4" s="184"/>
      <c r="EC4" s="184"/>
      <c r="ED4" s="184"/>
      <c r="EE4" s="184"/>
      <c r="EF4" s="184"/>
      <c r="EG4" s="184"/>
      <c r="EH4" s="184"/>
      <c r="EI4" s="184"/>
      <c r="EJ4" s="184"/>
      <c r="EK4" s="184"/>
      <c r="EL4" s="184"/>
      <c r="EM4" s="184"/>
      <c r="EN4" s="184"/>
      <c r="EO4" s="184"/>
      <c r="EP4" s="184"/>
      <c r="EQ4" s="184"/>
      <c r="ER4" s="184"/>
      <c r="ES4" s="184"/>
      <c r="ET4" s="184"/>
      <c r="EU4" s="184"/>
      <c r="EV4" s="184"/>
      <c r="EW4" s="184"/>
      <c r="EX4" s="184"/>
      <c r="EY4" s="184"/>
      <c r="EZ4" s="184"/>
      <c r="FA4" s="184"/>
      <c r="FB4" s="184"/>
      <c r="FC4" s="184"/>
      <c r="FD4" s="184"/>
      <c r="FE4" s="184"/>
      <c r="FF4" s="184"/>
      <c r="FG4" s="184"/>
      <c r="FH4" s="184"/>
      <c r="FI4" s="184"/>
      <c r="FJ4" s="184"/>
      <c r="FK4" s="184"/>
      <c r="FL4" s="184"/>
      <c r="FM4" s="184"/>
      <c r="FN4" s="184"/>
      <c r="FO4" s="184"/>
      <c r="FP4" s="184"/>
      <c r="FQ4" s="184"/>
      <c r="FR4" s="184"/>
      <c r="FS4" s="184"/>
      <c r="FT4" s="184"/>
      <c r="FU4" s="184"/>
      <c r="FV4" s="184"/>
      <c r="FW4" s="184"/>
      <c r="FX4" s="184"/>
      <c r="FY4" s="184"/>
      <c r="FZ4" s="184"/>
      <c r="GA4" s="184"/>
      <c r="GB4" s="184"/>
      <c r="GC4" s="184"/>
      <c r="GD4" s="184"/>
      <c r="GE4" s="184"/>
      <c r="GF4" s="184"/>
      <c r="GG4" s="184"/>
      <c r="GH4" s="184"/>
      <c r="GI4" s="184"/>
      <c r="GJ4" s="184"/>
    </row>
    <row r="5" spans="1:192" ht="64.5" customHeight="1">
      <c r="A5" s="244" t="s">
        <v>174</v>
      </c>
      <c r="B5" s="244"/>
      <c r="C5" s="244"/>
    </row>
    <row r="6" spans="1:192" s="186" customFormat="1" ht="17.25">
      <c r="A6" s="185"/>
      <c r="C6" s="187" t="s">
        <v>61</v>
      </c>
      <c r="D6" s="181"/>
    </row>
    <row r="7" spans="1:192" ht="67.5">
      <c r="A7" s="245" t="s">
        <v>1</v>
      </c>
      <c r="B7" s="245" t="s">
        <v>175</v>
      </c>
      <c r="C7" s="188" t="s">
        <v>42</v>
      </c>
    </row>
    <row r="8" spans="1:192" ht="25.5" customHeight="1">
      <c r="A8" s="246"/>
      <c r="B8" s="246"/>
      <c r="C8" s="188" t="s">
        <v>0</v>
      </c>
    </row>
    <row r="9" spans="1:192" ht="24.75" customHeight="1">
      <c r="A9" s="240" t="s">
        <v>176</v>
      </c>
      <c r="B9" s="241"/>
      <c r="C9" s="189">
        <f>+C10+C11</f>
        <v>0</v>
      </c>
    </row>
    <row r="10" spans="1:192" ht="24.75" customHeight="1">
      <c r="A10" s="190">
        <v>1049</v>
      </c>
      <c r="B10" s="191" t="s">
        <v>46</v>
      </c>
      <c r="C10" s="189">
        <f>-C11</f>
        <v>6165281.1999999993</v>
      </c>
    </row>
    <row r="11" spans="1:192" ht="24.75" customHeight="1">
      <c r="A11" s="190">
        <v>1212</v>
      </c>
      <c r="B11" s="191" t="s">
        <v>177</v>
      </c>
      <c r="C11" s="189">
        <f>-'5'!F10</f>
        <v>-6165281.1999999993</v>
      </c>
    </row>
    <row r="12" spans="1:192">
      <c r="A12" s="192"/>
    </row>
    <row r="17" ht="17.25" customHeight="1"/>
  </sheetData>
  <mergeCells count="7">
    <mergeCell ref="A9:B9"/>
    <mergeCell ref="A1:C1"/>
    <mergeCell ref="A2:C2"/>
    <mergeCell ref="A3:C3"/>
    <mergeCell ref="A5:C5"/>
    <mergeCell ref="A7:A8"/>
    <mergeCell ref="B7:B8"/>
  </mergeCells>
  <pageMargins left="0.62992125984251968" right="0.59055118110236227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48"/>
  <sheetViews>
    <sheetView topLeftCell="A32" workbookViewId="0"/>
  </sheetViews>
  <sheetFormatPr defaultColWidth="9.140625" defaultRowHeight="13.5"/>
  <cols>
    <col min="1" max="1" width="8.85546875" style="2" bestFit="1" customWidth="1"/>
    <col min="2" max="2" width="11.85546875" style="2" customWidth="1"/>
    <col min="3" max="3" width="84.85546875" style="2" customWidth="1"/>
    <col min="4" max="4" width="11.5703125" style="2" customWidth="1"/>
    <col min="5" max="5" width="12.5703125" style="2" customWidth="1"/>
    <col min="6" max="6" width="13" style="2" customWidth="1"/>
    <col min="7" max="16384" width="9.140625" style="2"/>
  </cols>
  <sheetData>
    <row r="1" spans="1:92">
      <c r="F1" s="111" t="s">
        <v>151</v>
      </c>
    </row>
    <row r="2" spans="1:92">
      <c r="C2" s="121"/>
      <c r="D2" s="121"/>
      <c r="E2" s="121"/>
      <c r="F2" s="111" t="s">
        <v>146</v>
      </c>
    </row>
    <row r="3" spans="1:92">
      <c r="B3" s="93"/>
      <c r="C3" s="122"/>
      <c r="D3" s="122"/>
      <c r="E3" s="122"/>
      <c r="F3" s="120" t="s">
        <v>150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>
      <c r="B4" s="93"/>
      <c r="C4" s="93"/>
      <c r="D4" s="93"/>
      <c r="E4" s="93"/>
      <c r="F4" s="5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</row>
    <row r="5" spans="1:92" ht="69" customHeight="1">
      <c r="A5" s="251" t="s">
        <v>165</v>
      </c>
      <c r="B5" s="251"/>
      <c r="C5" s="251"/>
      <c r="D5" s="251"/>
      <c r="E5" s="251"/>
      <c r="F5" s="251"/>
    </row>
    <row r="6" spans="1:92" ht="16.5" customHeight="1">
      <c r="F6" s="94" t="s">
        <v>61</v>
      </c>
    </row>
    <row r="7" spans="1:92" ht="57" customHeight="1">
      <c r="A7" s="252" t="s">
        <v>1</v>
      </c>
      <c r="B7" s="253"/>
      <c r="C7" s="254" t="s">
        <v>21</v>
      </c>
      <c r="D7" s="256" t="s">
        <v>23</v>
      </c>
      <c r="E7" s="257"/>
      <c r="F7" s="258"/>
    </row>
    <row r="8" spans="1:92" ht="40.5" customHeight="1">
      <c r="A8" s="92" t="s">
        <v>18</v>
      </c>
      <c r="B8" s="92" t="s">
        <v>19</v>
      </c>
      <c r="C8" s="255"/>
      <c r="D8" s="44" t="s">
        <v>38</v>
      </c>
      <c r="E8" s="44" t="s">
        <v>49</v>
      </c>
      <c r="F8" s="44" t="s">
        <v>0</v>
      </c>
    </row>
    <row r="9" spans="1:92" ht="14.25">
      <c r="A9" s="7"/>
      <c r="B9" s="7"/>
      <c r="C9" s="95" t="s">
        <v>20</v>
      </c>
      <c r="D9" s="96">
        <f>D10</f>
        <v>0</v>
      </c>
      <c r="E9" s="96">
        <f>E10</f>
        <v>1997912.02</v>
      </c>
      <c r="F9" s="96">
        <f>F10</f>
        <v>0</v>
      </c>
    </row>
    <row r="10" spans="1:92" ht="16.5">
      <c r="A10" s="97"/>
      <c r="B10" s="98"/>
      <c r="C10" s="99" t="s">
        <v>44</v>
      </c>
      <c r="D10" s="96">
        <f>D12+D31</f>
        <v>0</v>
      </c>
      <c r="E10" s="96">
        <f>E12+E31</f>
        <v>1997912.02</v>
      </c>
      <c r="F10" s="96">
        <f>F12+F31</f>
        <v>0</v>
      </c>
    </row>
    <row r="11" spans="1:92" ht="16.5">
      <c r="A11" s="88"/>
      <c r="B11" s="88"/>
      <c r="C11" s="48" t="s">
        <v>29</v>
      </c>
      <c r="D11" s="100"/>
      <c r="E11" s="100"/>
      <c r="F11" s="100"/>
    </row>
    <row r="12" spans="1:92" ht="16.5">
      <c r="A12" s="259">
        <v>1049</v>
      </c>
      <c r="B12" s="250"/>
      <c r="C12" s="49" t="s">
        <v>46</v>
      </c>
      <c r="D12" s="247">
        <f>+D19+D25</f>
        <v>0</v>
      </c>
      <c r="E12" s="247">
        <f t="shared" ref="E12:F12" si="0">+E19+E25</f>
        <v>2529710.02</v>
      </c>
      <c r="F12" s="247">
        <f t="shared" si="0"/>
        <v>6165281.1999999993</v>
      </c>
    </row>
    <row r="13" spans="1:92" ht="19.5" customHeight="1">
      <c r="A13" s="259"/>
      <c r="B13" s="250"/>
      <c r="C13" s="50" t="s">
        <v>30</v>
      </c>
      <c r="D13" s="248"/>
      <c r="E13" s="248"/>
      <c r="F13" s="248"/>
    </row>
    <row r="14" spans="1:92" ht="16.5">
      <c r="A14" s="259"/>
      <c r="B14" s="250"/>
      <c r="C14" s="51" t="s">
        <v>47</v>
      </c>
      <c r="D14" s="248"/>
      <c r="E14" s="248"/>
      <c r="F14" s="248"/>
    </row>
    <row r="15" spans="1:92" ht="18.75" customHeight="1">
      <c r="A15" s="259"/>
      <c r="B15" s="250"/>
      <c r="C15" s="50" t="s">
        <v>31</v>
      </c>
      <c r="D15" s="248"/>
      <c r="E15" s="248"/>
      <c r="F15" s="248"/>
    </row>
    <row r="16" spans="1:92" ht="39.75" customHeight="1">
      <c r="A16" s="259"/>
      <c r="B16" s="250"/>
      <c r="C16" s="51" t="s">
        <v>48</v>
      </c>
      <c r="D16" s="249"/>
      <c r="E16" s="249"/>
      <c r="F16" s="249"/>
    </row>
    <row r="17" spans="1:6" ht="16.5">
      <c r="A17" s="250" t="s">
        <v>22</v>
      </c>
      <c r="B17" s="250"/>
      <c r="C17" s="250"/>
      <c r="D17" s="47"/>
      <c r="E17" s="47"/>
      <c r="F17" s="47"/>
    </row>
    <row r="18" spans="1:6" ht="18" customHeight="1">
      <c r="A18" s="88"/>
      <c r="B18" s="88">
        <v>21001</v>
      </c>
      <c r="C18" s="50" t="s">
        <v>32</v>
      </c>
      <c r="D18" s="101"/>
      <c r="E18" s="101"/>
      <c r="F18" s="101"/>
    </row>
    <row r="19" spans="1:6" ht="16.5">
      <c r="A19" s="88"/>
      <c r="B19" s="88"/>
      <c r="C19" s="49" t="s">
        <v>45</v>
      </c>
      <c r="D19" s="247">
        <f>+'6'!E13</f>
        <v>0</v>
      </c>
      <c r="E19" s="247">
        <f>+'6'!F13</f>
        <v>2503326.2200000002</v>
      </c>
      <c r="F19" s="247">
        <f>+'6'!G13</f>
        <v>6138897.3999999994</v>
      </c>
    </row>
    <row r="20" spans="1:6" ht="18.75" customHeight="1">
      <c r="A20" s="88"/>
      <c r="B20" s="88"/>
      <c r="C20" s="50" t="s">
        <v>33</v>
      </c>
      <c r="D20" s="248"/>
      <c r="E20" s="248"/>
      <c r="F20" s="248"/>
    </row>
    <row r="21" spans="1:6" ht="42" customHeight="1">
      <c r="A21" s="88"/>
      <c r="B21" s="88"/>
      <c r="C21" s="51" t="s">
        <v>50</v>
      </c>
      <c r="D21" s="248"/>
      <c r="E21" s="248"/>
      <c r="F21" s="248"/>
    </row>
    <row r="22" spans="1:6" ht="17.25" customHeight="1">
      <c r="A22" s="88"/>
      <c r="B22" s="88"/>
      <c r="C22" s="50" t="s">
        <v>34</v>
      </c>
      <c r="D22" s="248"/>
      <c r="E22" s="248"/>
      <c r="F22" s="248"/>
    </row>
    <row r="23" spans="1:6" ht="33">
      <c r="A23" s="88"/>
      <c r="B23" s="88"/>
      <c r="C23" s="51" t="s">
        <v>51</v>
      </c>
      <c r="D23" s="249"/>
      <c r="E23" s="249"/>
      <c r="F23" s="249"/>
    </row>
    <row r="24" spans="1:6" ht="18" customHeight="1">
      <c r="A24" s="193"/>
      <c r="B24" s="193">
        <v>21002</v>
      </c>
      <c r="C24" s="50" t="s">
        <v>185</v>
      </c>
      <c r="D24" s="101"/>
      <c r="E24" s="101"/>
      <c r="F24" s="101"/>
    </row>
    <row r="25" spans="1:6" ht="16.5">
      <c r="A25" s="193"/>
      <c r="B25" s="193"/>
      <c r="C25" s="49" t="s">
        <v>182</v>
      </c>
      <c r="D25" s="247">
        <f>+'4'!G37</f>
        <v>0</v>
      </c>
      <c r="E25" s="247">
        <f>+'4'!H37</f>
        <v>26383.8</v>
      </c>
      <c r="F25" s="247">
        <f>+'4'!I37</f>
        <v>26383.8</v>
      </c>
    </row>
    <row r="26" spans="1:6" ht="18.75" customHeight="1">
      <c r="A26" s="193"/>
      <c r="B26" s="193"/>
      <c r="C26" s="50" t="s">
        <v>186</v>
      </c>
      <c r="D26" s="248"/>
      <c r="E26" s="248"/>
      <c r="F26" s="248"/>
    </row>
    <row r="27" spans="1:6" ht="16.5">
      <c r="A27" s="193"/>
      <c r="B27" s="193"/>
      <c r="C27" s="51" t="s">
        <v>187</v>
      </c>
      <c r="D27" s="248"/>
      <c r="E27" s="248"/>
      <c r="F27" s="248"/>
    </row>
    <row r="28" spans="1:6" ht="17.25" customHeight="1">
      <c r="A28" s="193"/>
      <c r="B28" s="193"/>
      <c r="C28" s="50" t="s">
        <v>188</v>
      </c>
      <c r="D28" s="248"/>
      <c r="E28" s="248"/>
      <c r="F28" s="248"/>
    </row>
    <row r="29" spans="1:6" ht="33">
      <c r="A29" s="193"/>
      <c r="B29" s="193"/>
      <c r="C29" s="51" t="s">
        <v>189</v>
      </c>
      <c r="D29" s="249"/>
      <c r="E29" s="249"/>
      <c r="F29" s="249"/>
    </row>
    <row r="30" spans="1:6" ht="16.5">
      <c r="A30" s="88"/>
      <c r="B30" s="88"/>
      <c r="C30" s="48" t="s">
        <v>29</v>
      </c>
      <c r="D30" s="100"/>
      <c r="E30" s="100"/>
      <c r="F30" s="100"/>
    </row>
    <row r="31" spans="1:6" ht="16.5">
      <c r="A31" s="259">
        <v>1212</v>
      </c>
      <c r="B31" s="250"/>
      <c r="C31" s="49" t="s">
        <v>90</v>
      </c>
      <c r="D31" s="247">
        <f>D38</f>
        <v>0</v>
      </c>
      <c r="E31" s="263">
        <f>E38</f>
        <v>-531798</v>
      </c>
      <c r="F31" s="263">
        <f>F38</f>
        <v>-6165281.1999999993</v>
      </c>
    </row>
    <row r="32" spans="1:6" ht="16.5">
      <c r="A32" s="259"/>
      <c r="B32" s="250"/>
      <c r="C32" s="50" t="s">
        <v>30</v>
      </c>
      <c r="D32" s="248"/>
      <c r="E32" s="264"/>
      <c r="F32" s="264"/>
    </row>
    <row r="33" spans="1:6" ht="16.5">
      <c r="A33" s="259"/>
      <c r="B33" s="250"/>
      <c r="C33" s="51" t="s">
        <v>91</v>
      </c>
      <c r="D33" s="248"/>
      <c r="E33" s="264"/>
      <c r="F33" s="264"/>
    </row>
    <row r="34" spans="1:6" ht="16.5">
      <c r="A34" s="259"/>
      <c r="B34" s="250"/>
      <c r="C34" s="50" t="s">
        <v>31</v>
      </c>
      <c r="D34" s="248"/>
      <c r="E34" s="264"/>
      <c r="F34" s="264"/>
    </row>
    <row r="35" spans="1:6" ht="33">
      <c r="A35" s="259"/>
      <c r="B35" s="250"/>
      <c r="C35" s="51" t="s">
        <v>92</v>
      </c>
      <c r="D35" s="249"/>
      <c r="E35" s="265"/>
      <c r="F35" s="265"/>
    </row>
    <row r="36" spans="1:6" ht="16.5">
      <c r="A36" s="250" t="s">
        <v>22</v>
      </c>
      <c r="B36" s="250"/>
      <c r="C36" s="250"/>
      <c r="D36" s="47"/>
      <c r="E36" s="47"/>
      <c r="F36" s="47"/>
    </row>
    <row r="37" spans="1:6" ht="16.5">
      <c r="A37" s="88"/>
      <c r="B37" s="88">
        <v>12007</v>
      </c>
      <c r="C37" s="50" t="s">
        <v>32</v>
      </c>
      <c r="D37" s="101"/>
      <c r="E37" s="101"/>
      <c r="F37" s="101"/>
    </row>
    <row r="38" spans="1:6" ht="33">
      <c r="A38" s="88"/>
      <c r="B38" s="88"/>
      <c r="C38" s="49" t="s">
        <v>93</v>
      </c>
      <c r="D38" s="247">
        <f>+'4'!G56</f>
        <v>0</v>
      </c>
      <c r="E38" s="260">
        <v>-531798</v>
      </c>
      <c r="F38" s="260">
        <f>+'4'!I56</f>
        <v>-6165281.1999999993</v>
      </c>
    </row>
    <row r="39" spans="1:6" ht="16.5">
      <c r="A39" s="88"/>
      <c r="B39" s="88"/>
      <c r="C39" s="50" t="s">
        <v>33</v>
      </c>
      <c r="D39" s="248"/>
      <c r="E39" s="261"/>
      <c r="F39" s="261"/>
    </row>
    <row r="40" spans="1:6" ht="33">
      <c r="A40" s="88"/>
      <c r="B40" s="88"/>
      <c r="C40" s="51" t="s">
        <v>93</v>
      </c>
      <c r="D40" s="248"/>
      <c r="E40" s="261"/>
      <c r="F40" s="261"/>
    </row>
    <row r="41" spans="1:6" ht="16.5">
      <c r="A41" s="88"/>
      <c r="B41" s="88"/>
      <c r="C41" s="50" t="s">
        <v>34</v>
      </c>
      <c r="D41" s="248"/>
      <c r="E41" s="261"/>
      <c r="F41" s="261"/>
    </row>
    <row r="42" spans="1:6" ht="16.5">
      <c r="A42" s="88"/>
      <c r="B42" s="88"/>
      <c r="C42" s="51" t="s">
        <v>94</v>
      </c>
      <c r="D42" s="249"/>
      <c r="E42" s="262"/>
      <c r="F42" s="262"/>
    </row>
    <row r="44" spans="1:6">
      <c r="E44" s="163"/>
    </row>
    <row r="45" spans="1:6">
      <c r="E45" s="163"/>
    </row>
    <row r="46" spans="1:6">
      <c r="E46" s="163"/>
    </row>
    <row r="47" spans="1:6">
      <c r="E47" s="163"/>
    </row>
    <row r="48" spans="1:6">
      <c r="E48" s="163"/>
    </row>
  </sheetData>
  <mergeCells count="25">
    <mergeCell ref="A36:C36"/>
    <mergeCell ref="D38:D42"/>
    <mergeCell ref="E38:E42"/>
    <mergeCell ref="F38:F42"/>
    <mergeCell ref="A31:A35"/>
    <mergeCell ref="B31:B35"/>
    <mergeCell ref="D31:D35"/>
    <mergeCell ref="E31:E35"/>
    <mergeCell ref="F31:F35"/>
    <mergeCell ref="A5:F5"/>
    <mergeCell ref="A7:B7"/>
    <mergeCell ref="C7:C8"/>
    <mergeCell ref="F12:F16"/>
    <mergeCell ref="D7:F7"/>
    <mergeCell ref="A12:A16"/>
    <mergeCell ref="B12:B16"/>
    <mergeCell ref="F25:F29"/>
    <mergeCell ref="F19:F23"/>
    <mergeCell ref="E12:E16"/>
    <mergeCell ref="E19:E23"/>
    <mergeCell ref="A17:C17"/>
    <mergeCell ref="D12:D16"/>
    <mergeCell ref="D19:D23"/>
    <mergeCell ref="D25:D29"/>
    <mergeCell ref="E25:E29"/>
  </mergeCells>
  <pageMargins left="0.23622047244094491" right="0.19685039370078741" top="0.35433070866141736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7"/>
  <sheetViews>
    <sheetView topLeftCell="A38" zoomScale="82" zoomScaleNormal="82" workbookViewId="0"/>
  </sheetViews>
  <sheetFormatPr defaultColWidth="9.140625" defaultRowHeight="17.25"/>
  <cols>
    <col min="1" max="1" width="8.42578125" style="4" bestFit="1" customWidth="1"/>
    <col min="2" max="2" width="7.7109375" style="4" bestFit="1" customWidth="1"/>
    <col min="3" max="3" width="6" style="4" bestFit="1" customWidth="1"/>
    <col min="4" max="4" width="10.140625" style="4" bestFit="1" customWidth="1"/>
    <col min="5" max="5" width="12" style="4" bestFit="1" customWidth="1"/>
    <col min="6" max="6" width="69.7109375" style="4" customWidth="1"/>
    <col min="7" max="7" width="14" style="4" customWidth="1"/>
    <col min="8" max="8" width="13.28515625" style="4" customWidth="1"/>
    <col min="9" max="9" width="13.140625" style="4" customWidth="1"/>
    <col min="10" max="10" width="9.140625" style="4"/>
    <col min="11" max="11" width="14.28515625" style="4" bestFit="1" customWidth="1"/>
    <col min="12" max="16384" width="9.140625" style="4"/>
  </cols>
  <sheetData>
    <row r="1" spans="1:254" s="2" customFormat="1" ht="13.5">
      <c r="I1" s="111" t="s">
        <v>152</v>
      </c>
    </row>
    <row r="2" spans="1:254" s="2" customFormat="1" ht="13.5">
      <c r="D2" s="121"/>
      <c r="E2" s="121"/>
      <c r="F2" s="121"/>
      <c r="I2" s="111" t="s">
        <v>146</v>
      </c>
    </row>
    <row r="3" spans="1:254" s="2" customFormat="1" ht="13.5">
      <c r="C3" s="93"/>
      <c r="D3" s="122"/>
      <c r="E3" s="122"/>
      <c r="F3" s="122"/>
      <c r="H3" s="1"/>
      <c r="I3" s="120" t="s">
        <v>150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</row>
    <row r="4" spans="1:254">
      <c r="E4" s="5"/>
      <c r="F4" s="5"/>
      <c r="G4" s="6"/>
      <c r="H4" s="8"/>
      <c r="I4" s="8"/>
      <c r="J4" s="8"/>
      <c r="K4" s="8"/>
      <c r="L4" s="8"/>
      <c r="M4" s="8"/>
      <c r="N4" s="3"/>
      <c r="O4" s="8"/>
      <c r="P4" s="8"/>
      <c r="Q4" s="8"/>
      <c r="R4" s="8"/>
      <c r="S4" s="8"/>
      <c r="T4" s="8"/>
      <c r="U4" s="8"/>
      <c r="V4" s="3"/>
      <c r="W4" s="8"/>
      <c r="X4" s="8"/>
      <c r="Y4" s="8"/>
      <c r="Z4" s="8"/>
      <c r="AA4" s="8"/>
      <c r="AB4" s="8"/>
      <c r="AC4" s="8"/>
      <c r="AD4" s="3"/>
      <c r="AE4" s="8"/>
      <c r="AF4" s="8"/>
      <c r="AG4" s="8"/>
      <c r="AH4" s="8"/>
      <c r="AI4" s="8"/>
      <c r="AJ4" s="8"/>
      <c r="AK4" s="8"/>
      <c r="AL4" s="3"/>
      <c r="AM4" s="8"/>
      <c r="AN4" s="8"/>
      <c r="AO4" s="8"/>
      <c r="AP4" s="8"/>
      <c r="AQ4" s="8"/>
      <c r="AR4" s="8"/>
      <c r="AS4" s="8"/>
      <c r="AT4" s="3"/>
      <c r="AU4" s="8"/>
      <c r="AV4" s="8"/>
      <c r="AW4" s="8"/>
      <c r="AX4" s="8"/>
      <c r="AY4" s="8"/>
      <c r="AZ4" s="8"/>
      <c r="BA4" s="8"/>
      <c r="BB4" s="3"/>
      <c r="BC4" s="8"/>
      <c r="BD4" s="8"/>
      <c r="BE4" s="8"/>
      <c r="BF4" s="8"/>
      <c r="BG4" s="8"/>
      <c r="BH4" s="8"/>
      <c r="BI4" s="8"/>
      <c r="BJ4" s="3"/>
      <c r="BK4" s="8"/>
      <c r="BL4" s="8"/>
      <c r="BM4" s="8"/>
      <c r="BN4" s="8"/>
      <c r="BO4" s="8"/>
      <c r="BP4" s="8"/>
      <c r="BQ4" s="8"/>
      <c r="BR4" s="3"/>
      <c r="BS4" s="8"/>
      <c r="BT4" s="8"/>
      <c r="BU4" s="8"/>
      <c r="BV4" s="8"/>
      <c r="BW4" s="8"/>
      <c r="BX4" s="8"/>
      <c r="BY4" s="8"/>
      <c r="BZ4" s="3"/>
      <c r="CA4" s="8"/>
      <c r="CB4" s="8"/>
      <c r="CC4" s="8"/>
      <c r="CD4" s="8"/>
      <c r="CE4" s="8"/>
      <c r="CF4" s="8"/>
      <c r="CG4" s="8"/>
      <c r="CH4" s="3"/>
      <c r="CI4" s="8"/>
      <c r="CJ4" s="8"/>
      <c r="CK4" s="8"/>
      <c r="CL4" s="8"/>
      <c r="CM4" s="8"/>
      <c r="CN4" s="8"/>
      <c r="CO4" s="8"/>
      <c r="CP4" s="3"/>
      <c r="CQ4" s="8"/>
      <c r="CR4" s="8"/>
      <c r="CS4" s="8"/>
      <c r="CT4" s="8"/>
      <c r="CU4" s="8"/>
      <c r="CV4" s="8"/>
      <c r="CW4" s="8"/>
      <c r="CX4" s="3"/>
      <c r="CY4" s="8"/>
      <c r="CZ4" s="8"/>
      <c r="DA4" s="8"/>
      <c r="DB4" s="8"/>
      <c r="DC4" s="8"/>
      <c r="DD4" s="8"/>
      <c r="DE4" s="8"/>
      <c r="DF4" s="3"/>
      <c r="DG4" s="8"/>
      <c r="DH4" s="8"/>
      <c r="DI4" s="8"/>
      <c r="DJ4" s="8"/>
      <c r="DK4" s="8"/>
      <c r="DL4" s="8"/>
      <c r="DM4" s="8"/>
      <c r="DN4" s="3"/>
      <c r="DO4" s="8"/>
      <c r="DP4" s="8"/>
      <c r="DQ4" s="8"/>
      <c r="DR4" s="8"/>
      <c r="DS4" s="8"/>
      <c r="DT4" s="8"/>
      <c r="DU4" s="8"/>
      <c r="DV4" s="3"/>
      <c r="DW4" s="8"/>
      <c r="DX4" s="8"/>
      <c r="DY4" s="8"/>
      <c r="DZ4" s="8"/>
      <c r="EA4" s="8"/>
      <c r="EB4" s="8"/>
      <c r="EC4" s="8"/>
      <c r="ED4" s="3"/>
      <c r="EE4" s="8"/>
      <c r="EF4" s="8"/>
      <c r="EG4" s="8"/>
      <c r="EH4" s="8"/>
      <c r="EI4" s="8"/>
      <c r="EJ4" s="8"/>
      <c r="EK4" s="8"/>
      <c r="EL4" s="3"/>
      <c r="EM4" s="8"/>
      <c r="EN4" s="8"/>
      <c r="EO4" s="8"/>
      <c r="EP4" s="8"/>
      <c r="EQ4" s="8"/>
      <c r="ER4" s="8"/>
      <c r="ES4" s="8"/>
      <c r="ET4" s="3"/>
      <c r="EU4" s="8"/>
      <c r="EV4" s="8"/>
      <c r="EW4" s="8"/>
      <c r="EX4" s="8"/>
      <c r="EY4" s="8"/>
      <c r="EZ4" s="8"/>
      <c r="FA4" s="8"/>
      <c r="FB4" s="3"/>
      <c r="FC4" s="8"/>
      <c r="FD4" s="8"/>
      <c r="FE4" s="8"/>
      <c r="FF4" s="8"/>
      <c r="FG4" s="8"/>
      <c r="FH4" s="8"/>
      <c r="FI4" s="8"/>
      <c r="FJ4" s="3"/>
      <c r="FK4" s="8"/>
      <c r="FL4" s="8"/>
      <c r="FM4" s="8"/>
      <c r="FN4" s="8"/>
      <c r="FO4" s="8"/>
      <c r="FP4" s="8"/>
      <c r="FQ4" s="8"/>
      <c r="FR4" s="3"/>
      <c r="FS4" s="8"/>
      <c r="FT4" s="8"/>
      <c r="FU4" s="8"/>
      <c r="FV4" s="8"/>
      <c r="FW4" s="8"/>
      <c r="FX4" s="8"/>
      <c r="FY4" s="8"/>
      <c r="FZ4" s="3"/>
      <c r="GA4" s="8"/>
      <c r="GB4" s="8"/>
      <c r="GC4" s="8"/>
      <c r="GD4" s="8"/>
      <c r="GE4" s="8"/>
      <c r="GF4" s="8"/>
      <c r="GG4" s="8"/>
      <c r="GH4" s="3"/>
      <c r="GI4" s="8"/>
      <c r="GJ4" s="8"/>
      <c r="GK4" s="8"/>
      <c r="GL4" s="8"/>
      <c r="GM4" s="8"/>
      <c r="GN4" s="8"/>
      <c r="GO4" s="8"/>
      <c r="GP4" s="3"/>
      <c r="GQ4" s="8"/>
      <c r="GR4" s="8"/>
      <c r="GS4" s="8"/>
      <c r="GT4" s="8"/>
      <c r="GU4" s="8"/>
      <c r="GV4" s="8"/>
      <c r="GW4" s="8"/>
      <c r="GX4" s="3"/>
      <c r="GY4" s="8"/>
      <c r="GZ4" s="8"/>
      <c r="HA4" s="8"/>
      <c r="HB4" s="8"/>
      <c r="HC4" s="8"/>
      <c r="HD4" s="8"/>
      <c r="HE4" s="8"/>
      <c r="HF4" s="3"/>
      <c r="HG4" s="8"/>
      <c r="HH4" s="8"/>
      <c r="HI4" s="8"/>
      <c r="HJ4" s="8"/>
      <c r="HK4" s="8"/>
      <c r="HL4" s="8"/>
      <c r="HM4" s="8"/>
      <c r="HN4" s="3"/>
      <c r="HO4" s="8"/>
      <c r="HP4" s="8"/>
      <c r="HQ4" s="8"/>
      <c r="HR4" s="8"/>
      <c r="HS4" s="8"/>
      <c r="HT4" s="8"/>
      <c r="HU4" s="8"/>
      <c r="HV4" s="3"/>
      <c r="HW4" s="8"/>
      <c r="HX4" s="8"/>
      <c r="HY4" s="8"/>
      <c r="HZ4" s="8"/>
      <c r="IA4" s="8"/>
      <c r="IB4" s="8"/>
      <c r="IC4" s="8"/>
      <c r="ID4" s="3"/>
      <c r="IE4" s="8"/>
      <c r="IF4" s="8"/>
      <c r="IG4" s="8"/>
      <c r="IH4" s="8"/>
      <c r="II4" s="8"/>
      <c r="IJ4" s="8"/>
      <c r="IK4" s="8"/>
      <c r="IL4" s="3"/>
      <c r="IM4" s="8"/>
      <c r="IN4" s="8"/>
      <c r="IO4" s="8"/>
      <c r="IP4" s="8"/>
      <c r="IQ4" s="8"/>
      <c r="IR4" s="8"/>
      <c r="IS4" s="8"/>
      <c r="IT4" s="3"/>
    </row>
    <row r="5" spans="1:254" ht="73.150000000000006" customHeight="1">
      <c r="A5" s="251" t="s">
        <v>147</v>
      </c>
      <c r="B5" s="251"/>
      <c r="C5" s="251"/>
      <c r="D5" s="251"/>
      <c r="E5" s="251"/>
      <c r="F5" s="251"/>
      <c r="G5" s="251"/>
      <c r="H5" s="251"/>
      <c r="I5" s="251"/>
      <c r="J5" s="8"/>
      <c r="K5" s="8"/>
      <c r="L5" s="8"/>
      <c r="M5" s="8"/>
      <c r="N5" s="3"/>
      <c r="O5" s="8"/>
      <c r="P5" s="8"/>
      <c r="Q5" s="8"/>
      <c r="R5" s="8"/>
      <c r="S5" s="8"/>
      <c r="T5" s="8"/>
      <c r="U5" s="8"/>
      <c r="V5" s="3"/>
      <c r="W5" s="8"/>
      <c r="X5" s="8"/>
      <c r="Y5" s="8"/>
      <c r="Z5" s="8"/>
      <c r="AA5" s="8"/>
      <c r="AB5" s="8"/>
      <c r="AC5" s="8"/>
      <c r="AD5" s="3"/>
      <c r="AE5" s="8"/>
      <c r="AF5" s="8"/>
      <c r="AG5" s="8"/>
      <c r="AH5" s="8"/>
      <c r="AI5" s="8"/>
      <c r="AJ5" s="8"/>
      <c r="AK5" s="8"/>
      <c r="AL5" s="3"/>
      <c r="AM5" s="8"/>
      <c r="AN5" s="8"/>
      <c r="AO5" s="8"/>
      <c r="AP5" s="8"/>
      <c r="AQ5" s="8"/>
      <c r="AR5" s="8"/>
      <c r="AS5" s="8"/>
      <c r="AT5" s="3"/>
      <c r="AU5" s="8"/>
      <c r="AV5" s="8"/>
      <c r="AW5" s="8"/>
      <c r="AX5" s="8"/>
      <c r="AY5" s="8"/>
      <c r="AZ5" s="8"/>
      <c r="BA5" s="8"/>
      <c r="BB5" s="3"/>
      <c r="BC5" s="8"/>
      <c r="BD5" s="8"/>
      <c r="BE5" s="8"/>
      <c r="BF5" s="8"/>
      <c r="BG5" s="8"/>
      <c r="BH5" s="8"/>
      <c r="BI5" s="8"/>
      <c r="BJ5" s="3"/>
      <c r="BK5" s="8"/>
      <c r="BL5" s="8"/>
      <c r="BM5" s="8"/>
      <c r="BN5" s="8"/>
      <c r="BO5" s="8"/>
      <c r="BP5" s="8"/>
      <c r="BQ5" s="8"/>
      <c r="BR5" s="3"/>
      <c r="BS5" s="8"/>
      <c r="BT5" s="8"/>
      <c r="BU5" s="8"/>
      <c r="BV5" s="8"/>
      <c r="BW5" s="8"/>
      <c r="BX5" s="8"/>
      <c r="BY5" s="8"/>
      <c r="BZ5" s="3"/>
      <c r="CA5" s="8"/>
      <c r="CB5" s="8"/>
      <c r="CC5" s="8"/>
      <c r="CD5" s="8"/>
      <c r="CE5" s="8"/>
      <c r="CF5" s="8"/>
      <c r="CG5" s="8"/>
      <c r="CH5" s="3"/>
      <c r="CI5" s="8"/>
      <c r="CJ5" s="8"/>
      <c r="CK5" s="8"/>
      <c r="CL5" s="8"/>
      <c r="CM5" s="8"/>
      <c r="CN5" s="8"/>
      <c r="CO5" s="8"/>
      <c r="CP5" s="3"/>
      <c r="CQ5" s="8"/>
      <c r="CR5" s="8"/>
      <c r="CS5" s="8"/>
      <c r="CT5" s="8"/>
      <c r="CU5" s="8"/>
      <c r="CV5" s="8"/>
      <c r="CW5" s="8"/>
      <c r="CX5" s="3"/>
      <c r="CY5" s="8"/>
      <c r="CZ5" s="8"/>
      <c r="DA5" s="8"/>
      <c r="DB5" s="8"/>
      <c r="DC5" s="8"/>
      <c r="DD5" s="8"/>
      <c r="DE5" s="8"/>
      <c r="DF5" s="3"/>
      <c r="DG5" s="8"/>
      <c r="DH5" s="8"/>
      <c r="DI5" s="8"/>
      <c r="DJ5" s="8"/>
      <c r="DK5" s="8"/>
      <c r="DL5" s="8"/>
      <c r="DM5" s="8"/>
      <c r="DN5" s="3"/>
      <c r="DO5" s="8"/>
      <c r="DP5" s="8"/>
      <c r="DQ5" s="8"/>
      <c r="DR5" s="8"/>
      <c r="DS5" s="8"/>
      <c r="DT5" s="8"/>
      <c r="DU5" s="8"/>
      <c r="DV5" s="3"/>
      <c r="DW5" s="8"/>
      <c r="DX5" s="8"/>
      <c r="DY5" s="8"/>
      <c r="DZ5" s="8"/>
      <c r="EA5" s="8"/>
      <c r="EB5" s="8"/>
      <c r="EC5" s="8"/>
      <c r="ED5" s="3"/>
      <c r="EE5" s="8"/>
      <c r="EF5" s="8"/>
      <c r="EG5" s="8"/>
      <c r="EH5" s="8"/>
      <c r="EI5" s="8"/>
      <c r="EJ5" s="8"/>
      <c r="EK5" s="8"/>
      <c r="EL5" s="3"/>
      <c r="EM5" s="8"/>
      <c r="EN5" s="8"/>
      <c r="EO5" s="8"/>
      <c r="EP5" s="8"/>
      <c r="EQ5" s="8"/>
      <c r="ER5" s="8"/>
      <c r="ES5" s="8"/>
      <c r="ET5" s="3"/>
      <c r="EU5" s="8"/>
      <c r="EV5" s="8"/>
      <c r="EW5" s="8"/>
      <c r="EX5" s="8"/>
      <c r="EY5" s="8"/>
      <c r="EZ5" s="8"/>
      <c r="FA5" s="8"/>
      <c r="FB5" s="3"/>
      <c r="FC5" s="8"/>
      <c r="FD5" s="8"/>
      <c r="FE5" s="8"/>
      <c r="FF5" s="8"/>
      <c r="FG5" s="8"/>
      <c r="FH5" s="8"/>
      <c r="FI5" s="8"/>
      <c r="FJ5" s="3"/>
      <c r="FK5" s="8"/>
      <c r="FL5" s="8"/>
      <c r="FM5" s="8"/>
      <c r="FN5" s="8"/>
      <c r="FO5" s="8"/>
      <c r="FP5" s="8"/>
      <c r="FQ5" s="8"/>
      <c r="FR5" s="3"/>
      <c r="FS5" s="8"/>
      <c r="FT5" s="8"/>
      <c r="FU5" s="8"/>
      <c r="FV5" s="8"/>
      <c r="FW5" s="8"/>
      <c r="FX5" s="8"/>
      <c r="FY5" s="8"/>
      <c r="FZ5" s="3"/>
      <c r="GA5" s="8"/>
      <c r="GB5" s="8"/>
      <c r="GC5" s="8"/>
      <c r="GD5" s="8"/>
      <c r="GE5" s="8"/>
      <c r="GF5" s="8"/>
      <c r="GG5" s="8"/>
      <c r="GH5" s="3"/>
      <c r="GI5" s="8"/>
      <c r="GJ5" s="8"/>
      <c r="GK5" s="8"/>
      <c r="GL5" s="8"/>
      <c r="GM5" s="8"/>
      <c r="GN5" s="8"/>
      <c r="GO5" s="8"/>
      <c r="GP5" s="3"/>
      <c r="GQ5" s="8"/>
      <c r="GR5" s="8"/>
      <c r="GS5" s="8"/>
      <c r="GT5" s="8"/>
      <c r="GU5" s="8"/>
      <c r="GV5" s="8"/>
      <c r="GW5" s="8"/>
      <c r="GX5" s="3"/>
      <c r="GY5" s="8"/>
      <c r="GZ5" s="8"/>
      <c r="HA5" s="8"/>
      <c r="HB5" s="8"/>
      <c r="HC5" s="8"/>
      <c r="HD5" s="8"/>
      <c r="HE5" s="8"/>
      <c r="HF5" s="3"/>
      <c r="HG5" s="8"/>
      <c r="HH5" s="8"/>
      <c r="HI5" s="8"/>
      <c r="HJ5" s="8"/>
      <c r="HK5" s="8"/>
      <c r="HL5" s="8"/>
      <c r="HM5" s="8"/>
      <c r="HN5" s="3"/>
      <c r="HO5" s="8"/>
      <c r="HP5" s="8"/>
      <c r="HQ5" s="8"/>
      <c r="HR5" s="8"/>
      <c r="HS5" s="8"/>
      <c r="HT5" s="8"/>
      <c r="HU5" s="8"/>
      <c r="HV5" s="3"/>
      <c r="HW5" s="8"/>
      <c r="HX5" s="8"/>
      <c r="HY5" s="8"/>
      <c r="HZ5" s="8"/>
      <c r="IA5" s="8"/>
      <c r="IB5" s="8"/>
      <c r="IC5" s="8"/>
      <c r="ID5" s="3"/>
      <c r="IE5" s="8"/>
      <c r="IF5" s="8"/>
      <c r="IG5" s="8"/>
      <c r="IH5" s="8"/>
      <c r="II5" s="8"/>
      <c r="IJ5" s="8"/>
      <c r="IK5" s="8"/>
      <c r="IL5" s="3"/>
      <c r="IM5" s="8"/>
      <c r="IN5" s="8"/>
      <c r="IO5" s="8"/>
      <c r="IP5" s="8"/>
      <c r="IQ5" s="8"/>
      <c r="IR5" s="8"/>
      <c r="IS5" s="8"/>
      <c r="IT5" s="3"/>
    </row>
    <row r="6" spans="1:254">
      <c r="A6" s="8"/>
      <c r="B6" s="8"/>
      <c r="C6" s="8"/>
      <c r="D6" s="8"/>
      <c r="E6" s="8"/>
      <c r="F6" s="8"/>
      <c r="G6" s="8"/>
      <c r="H6" s="278" t="s">
        <v>61</v>
      </c>
      <c r="I6" s="278"/>
      <c r="J6" s="8"/>
      <c r="K6" s="8"/>
      <c r="L6" s="8"/>
      <c r="M6" s="8"/>
      <c r="N6" s="3"/>
      <c r="O6" s="8"/>
      <c r="P6" s="8"/>
      <c r="Q6" s="8"/>
      <c r="R6" s="8"/>
      <c r="S6" s="8"/>
      <c r="T6" s="8"/>
      <c r="U6" s="8"/>
      <c r="V6" s="3"/>
      <c r="W6" s="8"/>
      <c r="X6" s="8"/>
      <c r="Y6" s="8"/>
      <c r="Z6" s="8"/>
      <c r="AA6" s="8"/>
      <c r="AB6" s="8"/>
      <c r="AC6" s="8"/>
      <c r="AD6" s="3"/>
      <c r="AE6" s="8"/>
      <c r="AF6" s="8"/>
      <c r="AG6" s="8"/>
      <c r="AH6" s="8"/>
      <c r="AI6" s="8"/>
      <c r="AJ6" s="8"/>
      <c r="AK6" s="8"/>
      <c r="AL6" s="3"/>
      <c r="AM6" s="8"/>
      <c r="AN6" s="8"/>
      <c r="AO6" s="8"/>
      <c r="AP6" s="8"/>
      <c r="AQ6" s="8"/>
      <c r="AR6" s="8"/>
      <c r="AS6" s="8"/>
      <c r="AT6" s="3"/>
      <c r="AU6" s="8"/>
      <c r="AV6" s="8"/>
      <c r="AW6" s="8"/>
      <c r="AX6" s="8"/>
      <c r="AY6" s="8"/>
      <c r="AZ6" s="8"/>
      <c r="BA6" s="8"/>
      <c r="BB6" s="3"/>
      <c r="BC6" s="8"/>
      <c r="BD6" s="8"/>
      <c r="BE6" s="8"/>
      <c r="BF6" s="8"/>
      <c r="BG6" s="8"/>
      <c r="BH6" s="8"/>
      <c r="BI6" s="8"/>
      <c r="BJ6" s="3"/>
      <c r="BK6" s="8"/>
      <c r="BL6" s="8"/>
      <c r="BM6" s="8"/>
      <c r="BN6" s="8"/>
      <c r="BO6" s="8"/>
      <c r="BP6" s="8"/>
      <c r="BQ6" s="8"/>
      <c r="BR6" s="3"/>
      <c r="BS6" s="8"/>
      <c r="BT6" s="8"/>
      <c r="BU6" s="8"/>
      <c r="BV6" s="8"/>
      <c r="BW6" s="8"/>
      <c r="BX6" s="8"/>
      <c r="BY6" s="8"/>
      <c r="BZ6" s="3"/>
      <c r="CA6" s="8"/>
      <c r="CB6" s="8"/>
      <c r="CC6" s="8"/>
      <c r="CD6" s="8"/>
      <c r="CE6" s="8"/>
      <c r="CF6" s="8"/>
      <c r="CG6" s="8"/>
      <c r="CH6" s="3"/>
      <c r="CI6" s="8"/>
      <c r="CJ6" s="8"/>
      <c r="CK6" s="8"/>
      <c r="CL6" s="8"/>
      <c r="CM6" s="8"/>
      <c r="CN6" s="8"/>
      <c r="CO6" s="8"/>
      <c r="CP6" s="3"/>
      <c r="CQ6" s="8"/>
      <c r="CR6" s="8"/>
      <c r="CS6" s="8"/>
      <c r="CT6" s="8"/>
      <c r="CU6" s="8"/>
      <c r="CV6" s="8"/>
      <c r="CW6" s="8"/>
      <c r="CX6" s="3"/>
      <c r="CY6" s="8"/>
      <c r="CZ6" s="8"/>
      <c r="DA6" s="8"/>
      <c r="DB6" s="8"/>
      <c r="DC6" s="8"/>
      <c r="DD6" s="8"/>
      <c r="DE6" s="8"/>
      <c r="DF6" s="3"/>
      <c r="DG6" s="8"/>
      <c r="DH6" s="8"/>
      <c r="DI6" s="8"/>
      <c r="DJ6" s="8"/>
      <c r="DK6" s="8"/>
      <c r="DL6" s="8"/>
      <c r="DM6" s="8"/>
      <c r="DN6" s="3"/>
      <c r="DO6" s="8"/>
      <c r="DP6" s="8"/>
      <c r="DQ6" s="8"/>
      <c r="DR6" s="8"/>
      <c r="DS6" s="8"/>
      <c r="DT6" s="8"/>
      <c r="DU6" s="8"/>
      <c r="DV6" s="3"/>
      <c r="DW6" s="8"/>
      <c r="DX6" s="8"/>
      <c r="DY6" s="8"/>
      <c r="DZ6" s="8"/>
      <c r="EA6" s="8"/>
      <c r="EB6" s="8"/>
      <c r="EC6" s="8"/>
      <c r="ED6" s="3"/>
      <c r="EE6" s="8"/>
      <c r="EF6" s="8"/>
      <c r="EG6" s="8"/>
      <c r="EH6" s="8"/>
      <c r="EI6" s="8"/>
      <c r="EJ6" s="8"/>
      <c r="EK6" s="8"/>
      <c r="EL6" s="3"/>
      <c r="EM6" s="8"/>
      <c r="EN6" s="8"/>
      <c r="EO6" s="8"/>
      <c r="EP6" s="8"/>
      <c r="EQ6" s="8"/>
      <c r="ER6" s="8"/>
      <c r="ES6" s="8"/>
      <c r="ET6" s="3"/>
      <c r="EU6" s="8"/>
      <c r="EV6" s="8"/>
      <c r="EW6" s="8"/>
      <c r="EX6" s="8"/>
      <c r="EY6" s="8"/>
      <c r="EZ6" s="8"/>
      <c r="FA6" s="8"/>
      <c r="FB6" s="3"/>
      <c r="FC6" s="8"/>
      <c r="FD6" s="8"/>
      <c r="FE6" s="8"/>
      <c r="FF6" s="8"/>
      <c r="FG6" s="8"/>
      <c r="FH6" s="8"/>
      <c r="FI6" s="8"/>
      <c r="FJ6" s="3"/>
      <c r="FK6" s="8"/>
      <c r="FL6" s="8"/>
      <c r="FM6" s="8"/>
      <c r="FN6" s="8"/>
      <c r="FO6" s="8"/>
      <c r="FP6" s="8"/>
      <c r="FQ6" s="8"/>
      <c r="FR6" s="3"/>
      <c r="FS6" s="8"/>
      <c r="FT6" s="8"/>
      <c r="FU6" s="8"/>
      <c r="FV6" s="8"/>
      <c r="FW6" s="8"/>
      <c r="FX6" s="8"/>
      <c r="FY6" s="8"/>
      <c r="FZ6" s="3"/>
      <c r="GA6" s="8"/>
      <c r="GB6" s="8"/>
      <c r="GC6" s="8"/>
      <c r="GD6" s="8"/>
      <c r="GE6" s="8"/>
      <c r="GF6" s="8"/>
      <c r="GG6" s="8"/>
      <c r="GH6" s="3"/>
      <c r="GI6" s="8"/>
      <c r="GJ6" s="8"/>
      <c r="GK6" s="8"/>
      <c r="GL6" s="8"/>
      <c r="GM6" s="8"/>
      <c r="GN6" s="8"/>
      <c r="GO6" s="8"/>
      <c r="GP6" s="3"/>
      <c r="GQ6" s="8"/>
      <c r="GR6" s="8"/>
      <c r="GS6" s="8"/>
      <c r="GT6" s="8"/>
      <c r="GU6" s="8"/>
      <c r="GV6" s="8"/>
      <c r="GW6" s="8"/>
      <c r="GX6" s="3"/>
      <c r="GY6" s="8"/>
      <c r="GZ6" s="8"/>
      <c r="HA6" s="8"/>
      <c r="HB6" s="8"/>
      <c r="HC6" s="8"/>
      <c r="HD6" s="8"/>
      <c r="HE6" s="8"/>
      <c r="HF6" s="3"/>
      <c r="HG6" s="8"/>
      <c r="HH6" s="8"/>
      <c r="HI6" s="8"/>
      <c r="HJ6" s="8"/>
      <c r="HK6" s="8"/>
      <c r="HL6" s="8"/>
      <c r="HM6" s="8"/>
      <c r="HN6" s="3"/>
      <c r="HO6" s="8"/>
      <c r="HP6" s="8"/>
      <c r="HQ6" s="8"/>
      <c r="HR6" s="8"/>
      <c r="HS6" s="8"/>
      <c r="HT6" s="8"/>
      <c r="HU6" s="8"/>
      <c r="HV6" s="3"/>
      <c r="HW6" s="8"/>
      <c r="HX6" s="8"/>
      <c r="HY6" s="8"/>
      <c r="HZ6" s="8"/>
      <c r="IA6" s="8"/>
      <c r="IB6" s="8"/>
      <c r="IC6" s="8"/>
      <c r="ID6" s="3"/>
      <c r="IE6" s="8"/>
      <c r="IF6" s="8"/>
      <c r="IG6" s="8"/>
      <c r="IH6" s="8"/>
      <c r="II6" s="8"/>
      <c r="IJ6" s="8"/>
      <c r="IK6" s="8"/>
      <c r="IL6" s="3"/>
      <c r="IM6" s="8"/>
      <c r="IN6" s="8"/>
      <c r="IO6" s="8"/>
      <c r="IP6" s="8"/>
      <c r="IQ6" s="8"/>
      <c r="IR6" s="8"/>
      <c r="IS6" s="8"/>
      <c r="IT6" s="3"/>
    </row>
    <row r="7" spans="1:254" ht="53.25" customHeight="1">
      <c r="A7" s="256" t="s">
        <v>14</v>
      </c>
      <c r="B7" s="257"/>
      <c r="C7" s="258"/>
      <c r="D7" s="256" t="s">
        <v>1</v>
      </c>
      <c r="E7" s="257"/>
      <c r="F7" s="254" t="s">
        <v>3</v>
      </c>
      <c r="G7" s="256" t="s">
        <v>42</v>
      </c>
      <c r="H7" s="257"/>
      <c r="I7" s="258"/>
    </row>
    <row r="8" spans="1:254" ht="33" customHeight="1">
      <c r="A8" s="7" t="s">
        <v>15</v>
      </c>
      <c r="B8" s="7" t="s">
        <v>16</v>
      </c>
      <c r="C8" s="7" t="s">
        <v>17</v>
      </c>
      <c r="D8" s="7" t="s">
        <v>18</v>
      </c>
      <c r="E8" s="7" t="s">
        <v>19</v>
      </c>
      <c r="F8" s="255"/>
      <c r="G8" s="27" t="s">
        <v>38</v>
      </c>
      <c r="H8" s="27" t="s">
        <v>49</v>
      </c>
      <c r="I8" s="27" t="s">
        <v>0</v>
      </c>
    </row>
    <row r="9" spans="1:254">
      <c r="A9" s="279" t="s">
        <v>4</v>
      </c>
      <c r="B9" s="280"/>
      <c r="C9" s="280"/>
      <c r="D9" s="280"/>
      <c r="E9" s="280"/>
      <c r="F9" s="281"/>
      <c r="G9" s="36">
        <f>+G10+G38</f>
        <v>0</v>
      </c>
      <c r="H9" s="36">
        <f>+H10+H38</f>
        <v>1997912.02</v>
      </c>
      <c r="I9" s="36">
        <f>+I10+I38</f>
        <v>0</v>
      </c>
    </row>
    <row r="10" spans="1:254">
      <c r="A10" s="272" t="s">
        <v>39</v>
      </c>
      <c r="B10" s="277"/>
      <c r="C10" s="277"/>
      <c r="D10" s="266"/>
      <c r="E10" s="266"/>
      <c r="F10" s="22" t="s">
        <v>52</v>
      </c>
      <c r="G10" s="32">
        <f>G12</f>
        <v>0</v>
      </c>
      <c r="H10" s="32">
        <f>H12</f>
        <v>2529710.02</v>
      </c>
      <c r="I10" s="32">
        <f>I12</f>
        <v>6165281.1999999993</v>
      </c>
    </row>
    <row r="11" spans="1:254">
      <c r="A11" s="273"/>
      <c r="B11" s="277"/>
      <c r="C11" s="277"/>
      <c r="D11" s="267"/>
      <c r="E11" s="267"/>
      <c r="F11" s="23" t="s">
        <v>2</v>
      </c>
      <c r="G11" s="33"/>
      <c r="H11" s="33"/>
      <c r="I11" s="33"/>
    </row>
    <row r="12" spans="1:254">
      <c r="A12" s="273"/>
      <c r="B12" s="272" t="s">
        <v>55</v>
      </c>
      <c r="C12" s="277"/>
      <c r="D12" s="267"/>
      <c r="E12" s="267"/>
      <c r="F12" s="22" t="s">
        <v>53</v>
      </c>
      <c r="G12" s="32">
        <f>G14</f>
        <v>0</v>
      </c>
      <c r="H12" s="32">
        <f>H14</f>
        <v>2529710.02</v>
      </c>
      <c r="I12" s="32">
        <f>I14</f>
        <v>6165281.1999999993</v>
      </c>
    </row>
    <row r="13" spans="1:254">
      <c r="A13" s="273"/>
      <c r="B13" s="273"/>
      <c r="C13" s="277"/>
      <c r="D13" s="267"/>
      <c r="E13" s="267"/>
      <c r="F13" s="23" t="s">
        <v>2</v>
      </c>
      <c r="G13" s="33"/>
      <c r="H13" s="33"/>
      <c r="I13" s="33"/>
    </row>
    <row r="14" spans="1:254">
      <c r="A14" s="273"/>
      <c r="B14" s="273"/>
      <c r="C14" s="272" t="s">
        <v>28</v>
      </c>
      <c r="D14" s="267"/>
      <c r="E14" s="267"/>
      <c r="F14" s="22" t="s">
        <v>54</v>
      </c>
      <c r="G14" s="32">
        <f>G18</f>
        <v>0</v>
      </c>
      <c r="H14" s="32">
        <f>H18</f>
        <v>2529710.02</v>
      </c>
      <c r="I14" s="32">
        <f>I18</f>
        <v>6165281.1999999993</v>
      </c>
    </row>
    <row r="15" spans="1:254">
      <c r="A15" s="273"/>
      <c r="B15" s="273"/>
      <c r="C15" s="273"/>
      <c r="D15" s="267"/>
      <c r="E15" s="267"/>
      <c r="F15" s="39" t="s">
        <v>2</v>
      </c>
      <c r="G15" s="34"/>
      <c r="H15" s="34"/>
      <c r="I15" s="34"/>
    </row>
    <row r="16" spans="1:254" ht="29.25">
      <c r="A16" s="273"/>
      <c r="B16" s="273"/>
      <c r="C16" s="273"/>
      <c r="D16" s="267"/>
      <c r="E16" s="267"/>
      <c r="F16" s="52" t="s">
        <v>44</v>
      </c>
      <c r="G16" s="32">
        <f>G18</f>
        <v>0</v>
      </c>
      <c r="H16" s="32">
        <f>H18</f>
        <v>2529710.02</v>
      </c>
      <c r="I16" s="32">
        <f>I18</f>
        <v>6165281.1999999993</v>
      </c>
    </row>
    <row r="17" spans="1:9">
      <c r="A17" s="273"/>
      <c r="B17" s="273"/>
      <c r="C17" s="273"/>
      <c r="D17" s="268"/>
      <c r="E17" s="267"/>
      <c r="F17" s="23" t="s">
        <v>2</v>
      </c>
      <c r="G17" s="34"/>
      <c r="H17" s="34"/>
      <c r="I17" s="34"/>
    </row>
    <row r="18" spans="1:9">
      <c r="A18" s="273"/>
      <c r="B18" s="273"/>
      <c r="C18" s="273"/>
      <c r="D18" s="269">
        <v>1049</v>
      </c>
      <c r="E18" s="267"/>
      <c r="F18" s="28" t="s">
        <v>46</v>
      </c>
      <c r="G18" s="32">
        <f>+G20+G29</f>
        <v>0</v>
      </c>
      <c r="H18" s="32">
        <f t="shared" ref="H18:I18" si="0">+H20+H29</f>
        <v>2529710.02</v>
      </c>
      <c r="I18" s="32">
        <f t="shared" si="0"/>
        <v>6165281.1999999993</v>
      </c>
    </row>
    <row r="19" spans="1:9">
      <c r="A19" s="273"/>
      <c r="B19" s="273"/>
      <c r="C19" s="273"/>
      <c r="D19" s="270"/>
      <c r="E19" s="268"/>
      <c r="F19" s="28" t="s">
        <v>35</v>
      </c>
      <c r="G19" s="34"/>
      <c r="H19" s="34"/>
      <c r="I19" s="34"/>
    </row>
    <row r="20" spans="1:9">
      <c r="A20" s="273"/>
      <c r="B20" s="273"/>
      <c r="C20" s="273"/>
      <c r="D20" s="270"/>
      <c r="E20" s="276">
        <v>21001</v>
      </c>
      <c r="F20" s="52" t="s">
        <v>45</v>
      </c>
      <c r="G20" s="38">
        <f>G22</f>
        <v>0</v>
      </c>
      <c r="H20" s="38">
        <f>H22</f>
        <v>2503326.2200000002</v>
      </c>
      <c r="I20" s="38">
        <f>I22</f>
        <v>6138897.3999999994</v>
      </c>
    </row>
    <row r="21" spans="1:9">
      <c r="A21" s="273"/>
      <c r="B21" s="273"/>
      <c r="C21" s="273"/>
      <c r="D21" s="270"/>
      <c r="E21" s="276"/>
      <c r="F21" s="29" t="s">
        <v>36</v>
      </c>
      <c r="G21" s="33"/>
      <c r="H21" s="33"/>
      <c r="I21" s="33"/>
    </row>
    <row r="22" spans="1:9">
      <c r="A22" s="273"/>
      <c r="B22" s="273"/>
      <c r="C22" s="273"/>
      <c r="D22" s="270"/>
      <c r="E22" s="276"/>
      <c r="F22" s="30" t="s">
        <v>44</v>
      </c>
      <c r="G22" s="24">
        <f>G24</f>
        <v>0</v>
      </c>
      <c r="H22" s="24">
        <f>H24</f>
        <v>2503326.2200000002</v>
      </c>
      <c r="I22" s="24">
        <f>I24</f>
        <v>6138897.3999999994</v>
      </c>
    </row>
    <row r="23" spans="1:9" ht="26.25" customHeight="1">
      <c r="A23" s="273"/>
      <c r="B23" s="273"/>
      <c r="C23" s="273"/>
      <c r="D23" s="270"/>
      <c r="E23" s="276"/>
      <c r="F23" s="29" t="s">
        <v>37</v>
      </c>
      <c r="G23" s="24"/>
      <c r="H23" s="24"/>
      <c r="I23" s="24"/>
    </row>
    <row r="24" spans="1:9">
      <c r="A24" s="273"/>
      <c r="B24" s="273"/>
      <c r="C24" s="273"/>
      <c r="D24" s="270"/>
      <c r="E24" s="276"/>
      <c r="F24" s="28" t="s">
        <v>4</v>
      </c>
      <c r="G24" s="25">
        <f>G26</f>
        <v>0</v>
      </c>
      <c r="H24" s="25">
        <f>H26</f>
        <v>2503326.2200000002</v>
      </c>
      <c r="I24" s="25">
        <f>I26</f>
        <v>6138897.3999999994</v>
      </c>
    </row>
    <row r="25" spans="1:9">
      <c r="A25" s="273"/>
      <c r="B25" s="273"/>
      <c r="C25" s="273"/>
      <c r="D25" s="270"/>
      <c r="E25" s="276"/>
      <c r="F25" s="28" t="s">
        <v>56</v>
      </c>
      <c r="G25" s="37">
        <f t="shared" ref="G25:I27" si="1">G26</f>
        <v>0</v>
      </c>
      <c r="H25" s="37">
        <f t="shared" si="1"/>
        <v>2503326.2200000002</v>
      </c>
      <c r="I25" s="37">
        <f t="shared" si="1"/>
        <v>6138897.3999999994</v>
      </c>
    </row>
    <row r="26" spans="1:9">
      <c r="A26" s="273"/>
      <c r="B26" s="273"/>
      <c r="C26" s="273"/>
      <c r="D26" s="270"/>
      <c r="E26" s="276"/>
      <c r="F26" s="28" t="s">
        <v>57</v>
      </c>
      <c r="G26" s="37">
        <f t="shared" ref="G26:H26" si="2">+G27</f>
        <v>0</v>
      </c>
      <c r="H26" s="37">
        <f t="shared" si="2"/>
        <v>2503326.2200000002</v>
      </c>
      <c r="I26" s="37">
        <f>+I27</f>
        <v>6138897.3999999994</v>
      </c>
    </row>
    <row r="27" spans="1:9">
      <c r="A27" s="273"/>
      <c r="B27" s="273"/>
      <c r="C27" s="273"/>
      <c r="D27" s="270"/>
      <c r="E27" s="276"/>
      <c r="F27" s="28" t="s">
        <v>58</v>
      </c>
      <c r="G27" s="37">
        <f t="shared" si="1"/>
        <v>0</v>
      </c>
      <c r="H27" s="37">
        <f t="shared" si="1"/>
        <v>2503326.2200000002</v>
      </c>
      <c r="I27" s="37">
        <f t="shared" si="1"/>
        <v>6138897.3999999994</v>
      </c>
    </row>
    <row r="28" spans="1:9">
      <c r="A28" s="273"/>
      <c r="B28" s="273"/>
      <c r="C28" s="273"/>
      <c r="D28" s="270"/>
      <c r="E28" s="276"/>
      <c r="F28" s="31" t="s">
        <v>59</v>
      </c>
      <c r="G28" s="24">
        <f>+'6'!E13</f>
        <v>0</v>
      </c>
      <c r="H28" s="24">
        <f>+'6'!F13</f>
        <v>2503326.2200000002</v>
      </c>
      <c r="I28" s="24">
        <f>+'6'!G13</f>
        <v>6138897.3999999994</v>
      </c>
    </row>
    <row r="29" spans="1:9" s="202" customFormat="1">
      <c r="A29" s="273"/>
      <c r="B29" s="273"/>
      <c r="C29" s="273"/>
      <c r="D29" s="270"/>
      <c r="E29" s="276">
        <v>21002</v>
      </c>
      <c r="F29" s="52" t="s">
        <v>182</v>
      </c>
      <c r="G29" s="38">
        <f>G31</f>
        <v>0</v>
      </c>
      <c r="H29" s="38">
        <f>H31</f>
        <v>26383.8</v>
      </c>
      <c r="I29" s="38">
        <f>I31</f>
        <v>26383.8</v>
      </c>
    </row>
    <row r="30" spans="1:9" s="203" customFormat="1">
      <c r="A30" s="273"/>
      <c r="B30" s="273"/>
      <c r="C30" s="273"/>
      <c r="D30" s="270"/>
      <c r="E30" s="276"/>
      <c r="F30" s="29" t="s">
        <v>74</v>
      </c>
      <c r="G30" s="33"/>
      <c r="H30" s="33"/>
      <c r="I30" s="33"/>
    </row>
    <row r="31" spans="1:9" s="204" customFormat="1">
      <c r="A31" s="273"/>
      <c r="B31" s="273"/>
      <c r="C31" s="273"/>
      <c r="D31" s="270"/>
      <c r="E31" s="276"/>
      <c r="F31" s="30" t="s">
        <v>44</v>
      </c>
      <c r="G31" s="24">
        <f>G33</f>
        <v>0</v>
      </c>
      <c r="H31" s="24">
        <f>H33</f>
        <v>26383.8</v>
      </c>
      <c r="I31" s="24">
        <f>I33</f>
        <v>26383.8</v>
      </c>
    </row>
    <row r="32" spans="1:9" s="203" customFormat="1" ht="30" customHeight="1">
      <c r="A32" s="273"/>
      <c r="B32" s="273"/>
      <c r="C32" s="273"/>
      <c r="D32" s="270"/>
      <c r="E32" s="276"/>
      <c r="F32" s="29" t="s">
        <v>183</v>
      </c>
      <c r="G32" s="24"/>
      <c r="H32" s="24"/>
      <c r="I32" s="24"/>
    </row>
    <row r="33" spans="1:9">
      <c r="A33" s="273"/>
      <c r="B33" s="273"/>
      <c r="C33" s="273"/>
      <c r="D33" s="270"/>
      <c r="E33" s="276"/>
      <c r="F33" s="28" t="s">
        <v>4</v>
      </c>
      <c r="G33" s="25">
        <f>G35</f>
        <v>0</v>
      </c>
      <c r="H33" s="25">
        <f>H35</f>
        <v>26383.8</v>
      </c>
      <c r="I33" s="25">
        <f>I35</f>
        <v>26383.8</v>
      </c>
    </row>
    <row r="34" spans="1:9">
      <c r="A34" s="273"/>
      <c r="B34" s="273"/>
      <c r="C34" s="273"/>
      <c r="D34" s="270"/>
      <c r="E34" s="276"/>
      <c r="F34" s="28" t="s">
        <v>56</v>
      </c>
      <c r="G34" s="37">
        <f t="shared" ref="G34:I36" si="3">G35</f>
        <v>0</v>
      </c>
      <c r="H34" s="37">
        <f t="shared" si="3"/>
        <v>26383.8</v>
      </c>
      <c r="I34" s="37">
        <f t="shared" si="3"/>
        <v>26383.8</v>
      </c>
    </row>
    <row r="35" spans="1:9">
      <c r="A35" s="273"/>
      <c r="B35" s="273"/>
      <c r="C35" s="273"/>
      <c r="D35" s="270"/>
      <c r="E35" s="276"/>
      <c r="F35" s="28" t="s">
        <v>57</v>
      </c>
      <c r="G35" s="37">
        <f t="shared" ref="G35:H35" si="4">+G36</f>
        <v>0</v>
      </c>
      <c r="H35" s="37">
        <f t="shared" si="4"/>
        <v>26383.8</v>
      </c>
      <c r="I35" s="37">
        <f>+I36</f>
        <v>26383.8</v>
      </c>
    </row>
    <row r="36" spans="1:9">
      <c r="A36" s="273"/>
      <c r="B36" s="273"/>
      <c r="C36" s="273"/>
      <c r="D36" s="270"/>
      <c r="E36" s="276"/>
      <c r="F36" s="28" t="s">
        <v>58</v>
      </c>
      <c r="G36" s="37">
        <f t="shared" si="3"/>
        <v>0</v>
      </c>
      <c r="H36" s="37">
        <f t="shared" si="3"/>
        <v>26383.8</v>
      </c>
      <c r="I36" s="37">
        <f t="shared" si="3"/>
        <v>26383.8</v>
      </c>
    </row>
    <row r="37" spans="1:9" s="203" customFormat="1" ht="18.75" customHeight="1">
      <c r="A37" s="274"/>
      <c r="B37" s="274"/>
      <c r="C37" s="274"/>
      <c r="D37" s="271"/>
      <c r="E37" s="276"/>
      <c r="F37" s="31" t="s">
        <v>184</v>
      </c>
      <c r="G37" s="24">
        <v>0</v>
      </c>
      <c r="H37" s="24">
        <v>26383.8</v>
      </c>
      <c r="I37" s="24">
        <v>26383.8</v>
      </c>
    </row>
    <row r="38" spans="1:9">
      <c r="A38" s="282" t="s">
        <v>28</v>
      </c>
      <c r="B38" s="277"/>
      <c r="C38" s="277"/>
      <c r="D38" s="266"/>
      <c r="E38" s="266"/>
      <c r="F38" s="22" t="s">
        <v>96</v>
      </c>
      <c r="G38" s="32">
        <f>+'6'!E31</f>
        <v>0</v>
      </c>
      <c r="H38" s="32">
        <f>H40</f>
        <v>-531798</v>
      </c>
      <c r="I38" s="32">
        <f>I40</f>
        <v>-6165281.1999999993</v>
      </c>
    </row>
    <row r="39" spans="1:9">
      <c r="A39" s="282"/>
      <c r="B39" s="277"/>
      <c r="C39" s="277"/>
      <c r="D39" s="267"/>
      <c r="E39" s="267"/>
      <c r="F39" s="23" t="s">
        <v>2</v>
      </c>
      <c r="G39" s="33"/>
      <c r="H39" s="33"/>
      <c r="I39" s="33"/>
    </row>
    <row r="40" spans="1:9" ht="29.25">
      <c r="A40" s="282"/>
      <c r="B40" s="282" t="s">
        <v>95</v>
      </c>
      <c r="C40" s="277"/>
      <c r="D40" s="267"/>
      <c r="E40" s="267"/>
      <c r="F40" s="52" t="s">
        <v>97</v>
      </c>
      <c r="G40" s="32">
        <f>G42</f>
        <v>0</v>
      </c>
      <c r="H40" s="32">
        <f>H42</f>
        <v>-531798</v>
      </c>
      <c r="I40" s="32">
        <f>I42</f>
        <v>-6165281.1999999993</v>
      </c>
    </row>
    <row r="41" spans="1:9">
      <c r="A41" s="282"/>
      <c r="B41" s="282"/>
      <c r="C41" s="277"/>
      <c r="D41" s="267"/>
      <c r="E41" s="267"/>
      <c r="F41" s="23" t="s">
        <v>2</v>
      </c>
      <c r="G41" s="33"/>
      <c r="H41" s="33"/>
      <c r="I41" s="33"/>
    </row>
    <row r="42" spans="1:9" ht="29.25">
      <c r="A42" s="282"/>
      <c r="B42" s="282"/>
      <c r="C42" s="282" t="s">
        <v>28</v>
      </c>
      <c r="D42" s="267"/>
      <c r="E42" s="267"/>
      <c r="F42" s="52" t="s">
        <v>97</v>
      </c>
      <c r="G42" s="32">
        <f>G46</f>
        <v>0</v>
      </c>
      <c r="H42" s="32">
        <f>H46</f>
        <v>-531798</v>
      </c>
      <c r="I42" s="32">
        <f>I46</f>
        <v>-6165281.1999999993</v>
      </c>
    </row>
    <row r="43" spans="1:9">
      <c r="A43" s="282"/>
      <c r="B43" s="282"/>
      <c r="C43" s="282"/>
      <c r="D43" s="267"/>
      <c r="E43" s="267"/>
      <c r="F43" s="39" t="s">
        <v>2</v>
      </c>
      <c r="G43" s="34"/>
      <c r="H43" s="34"/>
      <c r="I43" s="34"/>
    </row>
    <row r="44" spans="1:9" ht="29.25">
      <c r="A44" s="282"/>
      <c r="B44" s="282"/>
      <c r="C44" s="282"/>
      <c r="D44" s="267"/>
      <c r="E44" s="267"/>
      <c r="F44" s="52" t="s">
        <v>44</v>
      </c>
      <c r="G44" s="32">
        <f>G46</f>
        <v>0</v>
      </c>
      <c r="H44" s="32">
        <f>H46</f>
        <v>-531798</v>
      </c>
      <c r="I44" s="32">
        <f>I46</f>
        <v>-6165281.1999999993</v>
      </c>
    </row>
    <row r="45" spans="1:9">
      <c r="A45" s="282"/>
      <c r="B45" s="282"/>
      <c r="C45" s="282"/>
      <c r="D45" s="268"/>
      <c r="E45" s="267"/>
      <c r="F45" s="23" t="s">
        <v>2</v>
      </c>
      <c r="G45" s="34"/>
      <c r="H45" s="34"/>
      <c r="I45" s="34"/>
    </row>
    <row r="46" spans="1:9">
      <c r="A46" s="282"/>
      <c r="B46" s="282"/>
      <c r="C46" s="282"/>
      <c r="D46" s="275">
        <v>1212</v>
      </c>
      <c r="E46" s="267"/>
      <c r="F46" s="28" t="s">
        <v>90</v>
      </c>
      <c r="G46" s="32">
        <f>G48</f>
        <v>0</v>
      </c>
      <c r="H46" s="32">
        <f>H48</f>
        <v>-531798</v>
      </c>
      <c r="I46" s="32">
        <f>I48</f>
        <v>-6165281.1999999993</v>
      </c>
    </row>
    <row r="47" spans="1:9">
      <c r="A47" s="282"/>
      <c r="B47" s="282"/>
      <c r="C47" s="282"/>
      <c r="D47" s="270"/>
      <c r="E47" s="268"/>
      <c r="F47" s="28" t="s">
        <v>35</v>
      </c>
      <c r="G47" s="34"/>
      <c r="H47" s="34"/>
      <c r="I47" s="34"/>
    </row>
    <row r="48" spans="1:9" ht="29.25">
      <c r="A48" s="282"/>
      <c r="B48" s="282"/>
      <c r="C48" s="282"/>
      <c r="D48" s="270"/>
      <c r="E48" s="276">
        <v>12007</v>
      </c>
      <c r="F48" s="52" t="s">
        <v>106</v>
      </c>
      <c r="G48" s="38">
        <f>G50</f>
        <v>0</v>
      </c>
      <c r="H48" s="38">
        <f>H50</f>
        <v>-531798</v>
      </c>
      <c r="I48" s="38">
        <f>I50</f>
        <v>-6165281.1999999993</v>
      </c>
    </row>
    <row r="49" spans="1:9">
      <c r="A49" s="282"/>
      <c r="B49" s="282"/>
      <c r="C49" s="282"/>
      <c r="D49" s="270"/>
      <c r="E49" s="276"/>
      <c r="F49" s="29" t="s">
        <v>98</v>
      </c>
      <c r="G49" s="33"/>
      <c r="H49" s="33"/>
      <c r="I49" s="33"/>
    </row>
    <row r="50" spans="1:9">
      <c r="A50" s="282"/>
      <c r="B50" s="282"/>
      <c r="C50" s="282"/>
      <c r="D50" s="270"/>
      <c r="E50" s="276"/>
      <c r="F50" s="30" t="s">
        <v>99</v>
      </c>
      <c r="G50" s="24">
        <f>G52</f>
        <v>0</v>
      </c>
      <c r="H50" s="24">
        <f>H52</f>
        <v>-531798</v>
      </c>
      <c r="I50" s="24">
        <f>I52</f>
        <v>-6165281.1999999993</v>
      </c>
    </row>
    <row r="51" spans="1:9" ht="27">
      <c r="A51" s="282"/>
      <c r="B51" s="282"/>
      <c r="C51" s="282"/>
      <c r="D51" s="270"/>
      <c r="E51" s="276"/>
      <c r="F51" s="29" t="s">
        <v>100</v>
      </c>
      <c r="G51" s="24"/>
      <c r="H51" s="24"/>
      <c r="I51" s="24"/>
    </row>
    <row r="52" spans="1:9">
      <c r="A52" s="282"/>
      <c r="B52" s="282"/>
      <c r="C52" s="282"/>
      <c r="D52" s="270"/>
      <c r="E52" s="276"/>
      <c r="F52" s="28" t="s">
        <v>101</v>
      </c>
      <c r="G52" s="25">
        <f>G54</f>
        <v>0</v>
      </c>
      <c r="H52" s="25">
        <f>H54</f>
        <v>-531798</v>
      </c>
      <c r="I52" s="25">
        <f>I54</f>
        <v>-6165281.1999999993</v>
      </c>
    </row>
    <row r="53" spans="1:9">
      <c r="A53" s="282"/>
      <c r="B53" s="282"/>
      <c r="C53" s="282"/>
      <c r="D53" s="270"/>
      <c r="E53" s="276"/>
      <c r="F53" s="28" t="s">
        <v>102</v>
      </c>
      <c r="G53" s="37">
        <f t="shared" ref="G53:I54" si="5">G54</f>
        <v>0</v>
      </c>
      <c r="H53" s="25">
        <f t="shared" si="5"/>
        <v>-531798</v>
      </c>
      <c r="I53" s="25">
        <f t="shared" si="5"/>
        <v>-6165281.1999999993</v>
      </c>
    </row>
    <row r="54" spans="1:9">
      <c r="A54" s="282"/>
      <c r="B54" s="282"/>
      <c r="C54" s="282"/>
      <c r="D54" s="270"/>
      <c r="E54" s="276"/>
      <c r="F54" s="28" t="s">
        <v>103</v>
      </c>
      <c r="G54" s="37">
        <f t="shared" si="5"/>
        <v>0</v>
      </c>
      <c r="H54" s="25">
        <f t="shared" si="5"/>
        <v>-531798</v>
      </c>
      <c r="I54" s="25">
        <f t="shared" si="5"/>
        <v>-6165281.1999999993</v>
      </c>
    </row>
    <row r="55" spans="1:9">
      <c r="A55" s="282"/>
      <c r="B55" s="282"/>
      <c r="C55" s="282"/>
      <c r="D55" s="270"/>
      <c r="E55" s="276"/>
      <c r="F55" s="46" t="s">
        <v>104</v>
      </c>
      <c r="G55" s="25">
        <f>+G56</f>
        <v>0</v>
      </c>
      <c r="H55" s="25">
        <f>+H56</f>
        <v>-531798</v>
      </c>
      <c r="I55" s="25">
        <f>+I56</f>
        <v>-6165281.1999999993</v>
      </c>
    </row>
    <row r="56" spans="1:9">
      <c r="A56" s="282"/>
      <c r="B56" s="282"/>
      <c r="C56" s="282"/>
      <c r="D56" s="271"/>
      <c r="E56" s="276"/>
      <c r="F56" s="29" t="s">
        <v>105</v>
      </c>
      <c r="G56" s="24">
        <f>-'6'!E9</f>
        <v>0</v>
      </c>
      <c r="H56" s="24">
        <v>-531798</v>
      </c>
      <c r="I56" s="24">
        <f>-'6'!G9</f>
        <v>-6165281.1999999993</v>
      </c>
    </row>
    <row r="57" spans="1:9">
      <c r="I57" s="179"/>
    </row>
  </sheetData>
  <mergeCells count="26">
    <mergeCell ref="A38:A56"/>
    <mergeCell ref="B38:B39"/>
    <mergeCell ref="C38:C41"/>
    <mergeCell ref="B40:B56"/>
    <mergeCell ref="C42:C56"/>
    <mergeCell ref="A5:I5"/>
    <mergeCell ref="C10:C13"/>
    <mergeCell ref="H6:I6"/>
    <mergeCell ref="G7:I7"/>
    <mergeCell ref="E20:E28"/>
    <mergeCell ref="B10:B11"/>
    <mergeCell ref="A9:F9"/>
    <mergeCell ref="B12:B37"/>
    <mergeCell ref="A10:A37"/>
    <mergeCell ref="D10:D17"/>
    <mergeCell ref="A7:C7"/>
    <mergeCell ref="F7:F8"/>
    <mergeCell ref="D7:E7"/>
    <mergeCell ref="E29:E37"/>
    <mergeCell ref="E10:E19"/>
    <mergeCell ref="D38:D45"/>
    <mergeCell ref="E38:E47"/>
    <mergeCell ref="D18:D37"/>
    <mergeCell ref="C14:C37"/>
    <mergeCell ref="D46:D56"/>
    <mergeCell ref="E48:E56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  <ignoredErrors>
    <ignoredError sqref="G26:I26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34"/>
  <sheetViews>
    <sheetView workbookViewId="0">
      <selection activeCell="A6" sqref="A6"/>
    </sheetView>
  </sheetViews>
  <sheetFormatPr defaultRowHeight="17.25"/>
  <cols>
    <col min="1" max="1" width="7.42578125" style="63" customWidth="1"/>
    <col min="2" max="2" width="8.7109375" style="63" customWidth="1"/>
    <col min="3" max="3" width="59" style="54" customWidth="1"/>
    <col min="4" max="4" width="17.28515625" style="72" customWidth="1"/>
    <col min="5" max="5" width="14.7109375" style="72" bestFit="1" customWidth="1"/>
    <col min="6" max="6" width="17.85546875" style="72" customWidth="1"/>
    <col min="7" max="7" width="14.140625" style="72" bestFit="1" customWidth="1"/>
    <col min="8" max="8" width="14.28515625" style="72" bestFit="1" customWidth="1"/>
    <col min="9" max="9" width="12.5703125" style="54" customWidth="1"/>
    <col min="10" max="10" width="11" style="54" customWidth="1"/>
    <col min="11" max="11" width="9.140625" style="54"/>
    <col min="12" max="12" width="19.42578125" style="54" customWidth="1"/>
    <col min="13" max="16384" width="9.140625" style="54"/>
  </cols>
  <sheetData>
    <row r="1" spans="1:93" s="2" customFormat="1" ht="13.5">
      <c r="H1" s="111" t="s">
        <v>24</v>
      </c>
    </row>
    <row r="2" spans="1:93" s="2" customFormat="1" ht="13.5">
      <c r="D2" s="121"/>
      <c r="E2" s="121"/>
      <c r="F2" s="121"/>
      <c r="H2" s="111" t="s">
        <v>146</v>
      </c>
    </row>
    <row r="3" spans="1:93" s="2" customFormat="1" ht="13.5">
      <c r="C3" s="93"/>
      <c r="D3" s="122"/>
      <c r="E3" s="122"/>
      <c r="F3" s="122"/>
      <c r="H3" s="120" t="s">
        <v>150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</row>
    <row r="4" spans="1:93" s="2" customFormat="1" ht="13.5">
      <c r="C4" s="93"/>
      <c r="D4" s="122"/>
      <c r="E4" s="122"/>
      <c r="F4" s="122"/>
      <c r="H4" s="12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</row>
    <row r="5" spans="1:93" ht="52.5" customHeight="1">
      <c r="A5" s="283" t="s">
        <v>199</v>
      </c>
      <c r="B5" s="283"/>
      <c r="C5" s="283"/>
      <c r="D5" s="283"/>
      <c r="E5" s="283"/>
      <c r="F5" s="283"/>
      <c r="G5" s="283"/>
      <c r="H5" s="283"/>
    </row>
    <row r="6" spans="1:93" ht="17.25" customHeight="1">
      <c r="A6" s="55"/>
      <c r="B6" s="55"/>
      <c r="C6" s="89"/>
      <c r="D6" s="56"/>
      <c r="E6" s="56"/>
      <c r="F6" s="56"/>
      <c r="G6" s="284" t="s">
        <v>61</v>
      </c>
      <c r="H6" s="284"/>
    </row>
    <row r="7" spans="1:93" s="57" customFormat="1" ht="31.5" customHeight="1">
      <c r="A7" s="285" t="s">
        <v>62</v>
      </c>
      <c r="B7" s="285"/>
      <c r="C7" s="286" t="s">
        <v>63</v>
      </c>
      <c r="D7" s="289" t="s">
        <v>64</v>
      </c>
      <c r="E7" s="290"/>
      <c r="F7" s="290"/>
      <c r="G7" s="290"/>
      <c r="H7" s="291"/>
    </row>
    <row r="8" spans="1:93" s="57" customFormat="1" ht="13.5">
      <c r="A8" s="285"/>
      <c r="B8" s="285"/>
      <c r="C8" s="287"/>
      <c r="D8" s="292" t="s">
        <v>65</v>
      </c>
      <c r="E8" s="289" t="s">
        <v>2</v>
      </c>
      <c r="F8" s="290"/>
      <c r="G8" s="290"/>
      <c r="H8" s="291"/>
    </row>
    <row r="9" spans="1:93" s="57" customFormat="1" ht="96" customHeight="1">
      <c r="A9" s="58" t="s">
        <v>18</v>
      </c>
      <c r="B9" s="58" t="s">
        <v>19</v>
      </c>
      <c r="C9" s="288"/>
      <c r="D9" s="293"/>
      <c r="E9" s="59" t="s">
        <v>66</v>
      </c>
      <c r="F9" s="59" t="s">
        <v>67</v>
      </c>
      <c r="G9" s="59" t="s">
        <v>68</v>
      </c>
      <c r="H9" s="59" t="s">
        <v>69</v>
      </c>
    </row>
    <row r="10" spans="1:93" s="63" customFormat="1" ht="30.75" customHeight="1">
      <c r="A10" s="60"/>
      <c r="B10" s="60"/>
      <c r="C10" s="61" t="s">
        <v>70</v>
      </c>
      <c r="D10" s="62">
        <f>+E10+F10+G10+H10</f>
        <v>6165281.1999999993</v>
      </c>
      <c r="E10" s="62">
        <f t="shared" ref="E10:H10" si="0">E12</f>
        <v>0</v>
      </c>
      <c r="F10" s="62">
        <f t="shared" ref="F10" si="1">F12</f>
        <v>6165281.1999999993</v>
      </c>
      <c r="G10" s="62">
        <f t="shared" si="0"/>
        <v>0</v>
      </c>
      <c r="H10" s="62">
        <f t="shared" si="0"/>
        <v>0</v>
      </c>
    </row>
    <row r="11" spans="1:93">
      <c r="A11" s="60"/>
      <c r="B11" s="60"/>
      <c r="C11" s="61" t="s">
        <v>71</v>
      </c>
      <c r="D11" s="62"/>
      <c r="E11" s="62"/>
      <c r="F11" s="62"/>
      <c r="G11" s="62"/>
      <c r="H11" s="62"/>
    </row>
    <row r="12" spans="1:93" s="63" customFormat="1" ht="34.5">
      <c r="A12" s="64"/>
      <c r="B12" s="65"/>
      <c r="C12" s="65" t="s">
        <v>72</v>
      </c>
      <c r="D12" s="66">
        <f>+E12+F12+G12+H12</f>
        <v>6165281.1999999993</v>
      </c>
      <c r="E12" s="66">
        <f>E14+E30</f>
        <v>0</v>
      </c>
      <c r="F12" s="66">
        <f>F14+F30</f>
        <v>6165281.1999999993</v>
      </c>
      <c r="G12" s="66">
        <f t="shared" ref="G12:H12" si="2">G14+G30</f>
        <v>0</v>
      </c>
      <c r="H12" s="66">
        <f t="shared" si="2"/>
        <v>0</v>
      </c>
    </row>
    <row r="13" spans="1:93" s="63" customFormat="1">
      <c r="A13" s="64"/>
      <c r="B13" s="64"/>
      <c r="C13" s="64" t="s">
        <v>73</v>
      </c>
      <c r="D13" s="67"/>
      <c r="E13" s="67"/>
      <c r="F13" s="67"/>
      <c r="G13" s="67"/>
      <c r="H13" s="67"/>
    </row>
    <row r="14" spans="1:93" s="71" customFormat="1" ht="34.5">
      <c r="A14" s="68">
        <v>1049</v>
      </c>
      <c r="B14" s="68">
        <v>21001</v>
      </c>
      <c r="C14" s="69" t="s">
        <v>45</v>
      </c>
      <c r="D14" s="70">
        <f>+E14+F14+G14+H14</f>
        <v>6138897.3999999994</v>
      </c>
      <c r="E14" s="70">
        <f>+E16+E19+E25</f>
        <v>0</v>
      </c>
      <c r="F14" s="70">
        <f>+F16+F19+F25</f>
        <v>6138897.3999999994</v>
      </c>
      <c r="G14" s="70">
        <f>+G16+G19+G25</f>
        <v>0</v>
      </c>
      <c r="H14" s="70">
        <f>+H16+H19+H25</f>
        <v>0</v>
      </c>
    </row>
    <row r="15" spans="1:93">
      <c r="A15" s="64"/>
      <c r="B15" s="64"/>
      <c r="C15" s="64" t="s">
        <v>73</v>
      </c>
      <c r="D15" s="75"/>
      <c r="E15" s="75"/>
      <c r="F15" s="75"/>
      <c r="G15" s="75"/>
      <c r="H15" s="75"/>
    </row>
    <row r="16" spans="1:93" s="71" customFormat="1" ht="33">
      <c r="A16" s="68"/>
      <c r="B16" s="113">
        <v>1</v>
      </c>
      <c r="C16" s="113" t="s">
        <v>125</v>
      </c>
      <c r="D16" s="74">
        <f t="shared" ref="D16:D28" si="3">+E16+F16+G16+H16</f>
        <v>1207123.3</v>
      </c>
      <c r="E16" s="74">
        <f>+E17</f>
        <v>0</v>
      </c>
      <c r="F16" s="74">
        <f>+F17</f>
        <v>1207123.3</v>
      </c>
      <c r="G16" s="74">
        <f t="shared" ref="G16:H16" si="4">+G17</f>
        <v>0</v>
      </c>
      <c r="H16" s="74">
        <f t="shared" si="4"/>
        <v>0</v>
      </c>
    </row>
    <row r="17" spans="1:8">
      <c r="A17" s="68"/>
      <c r="B17" s="113"/>
      <c r="C17" s="114" t="s">
        <v>126</v>
      </c>
      <c r="D17" s="75">
        <f t="shared" si="3"/>
        <v>1207123.3</v>
      </c>
      <c r="E17" s="75">
        <f>+E18</f>
        <v>0</v>
      </c>
      <c r="F17" s="75">
        <f t="shared" ref="F17" si="5">+F18</f>
        <v>1207123.3</v>
      </c>
      <c r="G17" s="75">
        <f t="shared" ref="G17:H17" si="6">+G18</f>
        <v>0</v>
      </c>
      <c r="H17" s="75">
        <f t="shared" si="6"/>
        <v>0</v>
      </c>
    </row>
    <row r="18" spans="1:8">
      <c r="A18" s="68"/>
      <c r="B18" s="113"/>
      <c r="C18" s="115" t="s">
        <v>136</v>
      </c>
      <c r="D18" s="75">
        <f t="shared" si="3"/>
        <v>1207123.3</v>
      </c>
      <c r="E18" s="75">
        <v>0</v>
      </c>
      <c r="F18" s="112">
        <v>1207123.3</v>
      </c>
      <c r="G18" s="75">
        <v>0</v>
      </c>
      <c r="H18" s="75">
        <v>0</v>
      </c>
    </row>
    <row r="19" spans="1:8" s="71" customFormat="1" ht="33">
      <c r="A19" s="68"/>
      <c r="B19" s="113">
        <v>2</v>
      </c>
      <c r="C19" s="113" t="s">
        <v>127</v>
      </c>
      <c r="D19" s="74">
        <f t="shared" si="3"/>
        <v>3913701.3</v>
      </c>
      <c r="E19" s="74">
        <f t="shared" ref="E19:H19" si="7">SUM(E20:E24)</f>
        <v>0</v>
      </c>
      <c r="F19" s="74">
        <f t="shared" si="7"/>
        <v>3913701.3</v>
      </c>
      <c r="G19" s="74">
        <f t="shared" si="7"/>
        <v>0</v>
      </c>
      <c r="H19" s="74">
        <f t="shared" si="7"/>
        <v>0</v>
      </c>
    </row>
    <row r="20" spans="1:8" ht="33">
      <c r="A20" s="68"/>
      <c r="B20" s="116"/>
      <c r="C20" s="115" t="s">
        <v>137</v>
      </c>
      <c r="D20" s="75">
        <f t="shared" si="3"/>
        <v>406299.4</v>
      </c>
      <c r="E20" s="75">
        <v>0</v>
      </c>
      <c r="F20" s="112">
        <v>406299.4</v>
      </c>
      <c r="G20" s="75">
        <v>0</v>
      </c>
      <c r="H20" s="75">
        <v>0</v>
      </c>
    </row>
    <row r="21" spans="1:8" ht="49.5">
      <c r="A21" s="68"/>
      <c r="B21" s="116"/>
      <c r="C21" s="115" t="s">
        <v>138</v>
      </c>
      <c r="D21" s="75">
        <f t="shared" si="3"/>
        <v>1013519.3</v>
      </c>
      <c r="E21" s="75">
        <v>0</v>
      </c>
      <c r="F21" s="112">
        <v>1013519.3</v>
      </c>
      <c r="G21" s="75">
        <v>0</v>
      </c>
      <c r="H21" s="75">
        <v>0</v>
      </c>
    </row>
    <row r="22" spans="1:8" ht="37.5" customHeight="1">
      <c r="A22" s="68"/>
      <c r="B22" s="116"/>
      <c r="C22" s="115" t="s">
        <v>139</v>
      </c>
      <c r="D22" s="75">
        <f t="shared" si="3"/>
        <v>1143303.3</v>
      </c>
      <c r="E22" s="75">
        <v>0</v>
      </c>
      <c r="F22" s="112">
        <v>1143303.3</v>
      </c>
      <c r="G22" s="75">
        <v>0</v>
      </c>
      <c r="H22" s="75">
        <v>0</v>
      </c>
    </row>
    <row r="23" spans="1:8" ht="37.5" customHeight="1">
      <c r="A23" s="68"/>
      <c r="B23" s="117"/>
      <c r="C23" s="115" t="s">
        <v>140</v>
      </c>
      <c r="D23" s="75">
        <f t="shared" si="3"/>
        <v>1178402.8</v>
      </c>
      <c r="E23" s="75">
        <v>0</v>
      </c>
      <c r="F23" s="112">
        <v>1178402.8</v>
      </c>
      <c r="G23" s="75">
        <v>0</v>
      </c>
      <c r="H23" s="75">
        <v>0</v>
      </c>
    </row>
    <row r="24" spans="1:8" ht="49.5">
      <c r="A24" s="68"/>
      <c r="B24" s="116"/>
      <c r="C24" s="115" t="s">
        <v>141</v>
      </c>
      <c r="D24" s="75">
        <f t="shared" si="3"/>
        <v>172176.5</v>
      </c>
      <c r="E24" s="75">
        <v>0</v>
      </c>
      <c r="F24" s="112">
        <v>172176.5</v>
      </c>
      <c r="G24" s="75">
        <v>0</v>
      </c>
      <c r="H24" s="75">
        <v>0</v>
      </c>
    </row>
    <row r="25" spans="1:8" s="71" customFormat="1" ht="33">
      <c r="A25" s="68"/>
      <c r="B25" s="113" t="s">
        <v>142</v>
      </c>
      <c r="C25" s="113" t="s">
        <v>143</v>
      </c>
      <c r="D25" s="74">
        <f t="shared" si="3"/>
        <v>1018072.8</v>
      </c>
      <c r="E25" s="74">
        <f>SUM(E26:E29)</f>
        <v>0</v>
      </c>
      <c r="F25" s="74">
        <f>SUM(F26:F29)</f>
        <v>1018072.8</v>
      </c>
      <c r="G25" s="74">
        <f t="shared" ref="G25:H25" si="8">SUM(G26:G29)</f>
        <v>0</v>
      </c>
      <c r="H25" s="74">
        <f t="shared" si="8"/>
        <v>0</v>
      </c>
    </row>
    <row r="26" spans="1:8" ht="33">
      <c r="A26" s="68"/>
      <c r="B26" s="118"/>
      <c r="C26" s="115" t="s">
        <v>144</v>
      </c>
      <c r="D26" s="75">
        <f t="shared" si="3"/>
        <v>462175.9</v>
      </c>
      <c r="E26" s="75"/>
      <c r="F26" s="112">
        <v>462175.9</v>
      </c>
      <c r="G26" s="75"/>
      <c r="H26" s="75"/>
    </row>
    <row r="27" spans="1:8" ht="49.5">
      <c r="A27" s="68"/>
      <c r="B27" s="116"/>
      <c r="C27" s="115" t="s">
        <v>155</v>
      </c>
      <c r="D27" s="75">
        <f t="shared" si="3"/>
        <v>254760.5</v>
      </c>
      <c r="E27" s="75"/>
      <c r="F27" s="112">
        <v>254760.5</v>
      </c>
      <c r="G27" s="75"/>
      <c r="H27" s="75"/>
    </row>
    <row r="28" spans="1:8" ht="33">
      <c r="A28" s="68"/>
      <c r="B28" s="116"/>
      <c r="C28" s="115" t="s">
        <v>145</v>
      </c>
      <c r="D28" s="75">
        <f t="shared" si="3"/>
        <v>221524.30000000002</v>
      </c>
      <c r="E28" s="75"/>
      <c r="F28" s="112">
        <v>221524.30000000002</v>
      </c>
      <c r="G28" s="75"/>
      <c r="H28" s="75"/>
    </row>
    <row r="29" spans="1:8" ht="33">
      <c r="A29" s="68"/>
      <c r="B29" s="116"/>
      <c r="C29" s="115" t="s">
        <v>172</v>
      </c>
      <c r="D29" s="75">
        <f t="shared" ref="D29" si="9">+E29+F29+G29+H29</f>
        <v>79612.099999999991</v>
      </c>
      <c r="E29" s="75"/>
      <c r="F29" s="112">
        <f>+'6'!G30</f>
        <v>79612.099999999991</v>
      </c>
      <c r="G29" s="75"/>
      <c r="H29" s="75"/>
    </row>
    <row r="30" spans="1:8">
      <c r="A30" s="68">
        <v>1049</v>
      </c>
      <c r="B30" s="68">
        <v>21002</v>
      </c>
      <c r="C30" s="108" t="s">
        <v>169</v>
      </c>
      <c r="D30" s="105">
        <f>+D32</f>
        <v>26383.8</v>
      </c>
      <c r="E30" s="105">
        <f t="shared" ref="E30:H30" si="10">+E32</f>
        <v>0</v>
      </c>
      <c r="F30" s="105">
        <f t="shared" si="10"/>
        <v>26383.8</v>
      </c>
      <c r="G30" s="105">
        <f t="shared" si="10"/>
        <v>0</v>
      </c>
      <c r="H30" s="105">
        <f t="shared" si="10"/>
        <v>0</v>
      </c>
    </row>
    <row r="31" spans="1:8">
      <c r="A31" s="68"/>
      <c r="B31" s="68"/>
      <c r="C31" s="64" t="s">
        <v>73</v>
      </c>
      <c r="D31" s="105"/>
      <c r="E31" s="197"/>
      <c r="F31" s="105"/>
      <c r="G31" s="197"/>
      <c r="H31" s="197"/>
    </row>
    <row r="32" spans="1:8" ht="34.5">
      <c r="A32" s="68"/>
      <c r="B32" s="198" t="s">
        <v>181</v>
      </c>
      <c r="C32" s="199" t="s">
        <v>180</v>
      </c>
      <c r="D32" s="200">
        <f>+E32+F32+G32+H32</f>
        <v>26383.8</v>
      </c>
      <c r="E32" s="200">
        <f>+E33</f>
        <v>0</v>
      </c>
      <c r="F32" s="200">
        <f>+F33</f>
        <v>26383.8</v>
      </c>
      <c r="G32" s="200">
        <f t="shared" ref="G32:H32" si="11">+G33</f>
        <v>0</v>
      </c>
      <c r="H32" s="200">
        <f t="shared" si="11"/>
        <v>0</v>
      </c>
    </row>
    <row r="33" spans="1:8" ht="34.5">
      <c r="A33" s="68"/>
      <c r="B33" s="64"/>
      <c r="C33" s="199" t="s">
        <v>170</v>
      </c>
      <c r="D33" s="200">
        <f t="shared" ref="D33:D34" si="12">+E33+F33+G33+H33</f>
        <v>26383.8</v>
      </c>
      <c r="E33" s="200"/>
      <c r="F33" s="200">
        <f>+F34</f>
        <v>26383.8</v>
      </c>
      <c r="G33" s="200"/>
      <c r="H33" s="200"/>
    </row>
    <row r="34" spans="1:8">
      <c r="A34" s="68"/>
      <c r="B34" s="64"/>
      <c r="C34" s="201" t="s">
        <v>171</v>
      </c>
      <c r="D34" s="75">
        <f t="shared" si="12"/>
        <v>26383.8</v>
      </c>
      <c r="E34" s="75"/>
      <c r="F34" s="75">
        <f>+'6'!G36</f>
        <v>26383.8</v>
      </c>
      <c r="G34" s="75"/>
      <c r="H34" s="75"/>
    </row>
  </sheetData>
  <mergeCells count="7">
    <mergeCell ref="A5:H5"/>
    <mergeCell ref="G6:H6"/>
    <mergeCell ref="A7:B8"/>
    <mergeCell ref="C7:C9"/>
    <mergeCell ref="D7:H7"/>
    <mergeCell ref="D8:D9"/>
    <mergeCell ref="E8:H8"/>
  </mergeCells>
  <pageMargins left="0.11811023622047245" right="0.11811023622047245" top="0.74803149606299213" bottom="0.74803149606299213" header="0.31496062992125984" footer="0.31496062992125984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P39"/>
  <sheetViews>
    <sheetView workbookViewId="0"/>
  </sheetViews>
  <sheetFormatPr defaultRowHeight="17.25"/>
  <cols>
    <col min="1" max="1" width="9.140625" style="54"/>
    <col min="2" max="2" width="7.42578125" style="63" customWidth="1"/>
    <col min="3" max="3" width="8.7109375" style="63" customWidth="1"/>
    <col min="4" max="4" width="65.5703125" style="54" customWidth="1"/>
    <col min="5" max="5" width="12.85546875" style="73" customWidth="1"/>
    <col min="6" max="6" width="17.28515625" style="73" bestFit="1" customWidth="1"/>
    <col min="7" max="7" width="18.85546875" style="54" customWidth="1"/>
    <col min="8" max="10" width="9.5703125" style="54" customWidth="1"/>
    <col min="11" max="16384" width="9.140625" style="54"/>
  </cols>
  <sheetData>
    <row r="1" spans="2:94" s="2" customFormat="1" ht="13.5">
      <c r="G1" s="111" t="s">
        <v>43</v>
      </c>
    </row>
    <row r="2" spans="2:94" s="2" customFormat="1" ht="13.5">
      <c r="E2" s="121"/>
      <c r="F2" s="121"/>
      <c r="G2" s="111" t="s">
        <v>146</v>
      </c>
    </row>
    <row r="3" spans="2:94" s="2" customFormat="1" ht="13.5">
      <c r="D3" s="93"/>
      <c r="E3" s="122"/>
      <c r="F3" s="122"/>
      <c r="G3" s="120" t="s">
        <v>150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</row>
    <row r="4" spans="2:94">
      <c r="B4" s="294"/>
      <c r="C4" s="294"/>
      <c r="D4" s="294"/>
      <c r="E4" s="294"/>
      <c r="F4" s="294"/>
      <c r="G4" s="294"/>
    </row>
    <row r="5" spans="2:94" ht="48" customHeight="1">
      <c r="B5" s="295" t="s">
        <v>148</v>
      </c>
      <c r="C5" s="295"/>
      <c r="D5" s="295"/>
      <c r="E5" s="295"/>
      <c r="F5" s="295"/>
      <c r="G5" s="295"/>
    </row>
    <row r="6" spans="2:94">
      <c r="B6" s="55"/>
      <c r="C6" s="55"/>
      <c r="D6" s="89"/>
      <c r="G6" s="162" t="s">
        <v>167</v>
      </c>
    </row>
    <row r="7" spans="2:94" s="57" customFormat="1" ht="45.75" customHeight="1">
      <c r="B7" s="285" t="s">
        <v>62</v>
      </c>
      <c r="C7" s="285"/>
      <c r="D7" s="286" t="s">
        <v>63</v>
      </c>
      <c r="E7" s="289" t="s">
        <v>64</v>
      </c>
      <c r="F7" s="290"/>
      <c r="G7" s="291"/>
    </row>
    <row r="8" spans="2:94" s="57" customFormat="1" ht="60">
      <c r="B8" s="58" t="s">
        <v>18</v>
      </c>
      <c r="C8" s="58" t="s">
        <v>19</v>
      </c>
      <c r="D8" s="288"/>
      <c r="E8" s="103" t="s">
        <v>38</v>
      </c>
      <c r="F8" s="103" t="s">
        <v>128</v>
      </c>
      <c r="G8" s="59" t="s">
        <v>129</v>
      </c>
    </row>
    <row r="9" spans="2:94" s="63" customFormat="1">
      <c r="B9" s="60"/>
      <c r="C9" s="60"/>
      <c r="D9" s="61" t="s">
        <v>70</v>
      </c>
      <c r="E9" s="77">
        <f t="shared" ref="E9:G9" si="0">E11</f>
        <v>0</v>
      </c>
      <c r="F9" s="77">
        <f t="shared" si="0"/>
        <v>2529710.02</v>
      </c>
      <c r="G9" s="77">
        <f t="shared" si="0"/>
        <v>6165281.1999999993</v>
      </c>
    </row>
    <row r="10" spans="2:94">
      <c r="B10" s="60"/>
      <c r="C10" s="60"/>
      <c r="D10" s="61" t="s">
        <v>71</v>
      </c>
      <c r="E10" s="62"/>
      <c r="F10" s="62"/>
      <c r="G10" s="62"/>
    </row>
    <row r="11" spans="2:94" s="63" customFormat="1" ht="34.5">
      <c r="B11" s="64"/>
      <c r="C11" s="65"/>
      <c r="D11" s="65" t="s">
        <v>72</v>
      </c>
      <c r="E11" s="77">
        <f>+E13+E31</f>
        <v>0</v>
      </c>
      <c r="F11" s="77">
        <f>+F13+F31</f>
        <v>2529710.02</v>
      </c>
      <c r="G11" s="77">
        <f>+G13+G31</f>
        <v>6165281.1999999993</v>
      </c>
    </row>
    <row r="12" spans="2:94" s="63" customFormat="1">
      <c r="B12" s="64"/>
      <c r="C12" s="64"/>
      <c r="D12" s="104" t="s">
        <v>73</v>
      </c>
      <c r="E12" s="67"/>
      <c r="F12" s="67"/>
      <c r="G12" s="67"/>
    </row>
    <row r="13" spans="2:94" s="71" customFormat="1" ht="34.5">
      <c r="B13" s="68">
        <v>1049</v>
      </c>
      <c r="C13" s="68">
        <v>21001</v>
      </c>
      <c r="D13" s="69" t="s">
        <v>45</v>
      </c>
      <c r="E13" s="105">
        <f>+E15</f>
        <v>0</v>
      </c>
      <c r="F13" s="74">
        <f t="shared" ref="F13:G13" si="1">+F15</f>
        <v>2503326.2200000002</v>
      </c>
      <c r="G13" s="66">
        <f t="shared" si="1"/>
        <v>6138897.3999999994</v>
      </c>
    </row>
    <row r="14" spans="2:94" s="78" customFormat="1">
      <c r="B14" s="76"/>
      <c r="C14" s="76"/>
      <c r="D14" s="106" t="s">
        <v>74</v>
      </c>
      <c r="E14" s="77"/>
      <c r="F14" s="77"/>
      <c r="G14" s="66"/>
    </row>
    <row r="15" spans="2:94" s="78" customFormat="1" ht="34.5">
      <c r="B15" s="107"/>
      <c r="C15" s="107"/>
      <c r="D15" s="68" t="s">
        <v>44</v>
      </c>
      <c r="E15" s="77">
        <f>+E17+E20+E26</f>
        <v>0</v>
      </c>
      <c r="F15" s="77">
        <f>+F17+F20+F26</f>
        <v>2503326.2200000002</v>
      </c>
      <c r="G15" s="77">
        <f>+G17+G20+G26</f>
        <v>6138897.3999999994</v>
      </c>
    </row>
    <row r="16" spans="2:94" s="71" customFormat="1">
      <c r="B16" s="108"/>
      <c r="C16" s="108"/>
      <c r="D16" s="106" t="s">
        <v>130</v>
      </c>
      <c r="E16" s="105"/>
      <c r="F16" s="105"/>
      <c r="G16" s="75"/>
    </row>
    <row r="17" spans="2:9" s="78" customFormat="1" ht="33">
      <c r="B17" s="76"/>
      <c r="C17" s="113">
        <v>1</v>
      </c>
      <c r="D17" s="113" t="s">
        <v>125</v>
      </c>
      <c r="E17" s="74">
        <f>+E18</f>
        <v>0</v>
      </c>
      <c r="F17" s="74">
        <f>+F18</f>
        <v>482849.3</v>
      </c>
      <c r="G17" s="74">
        <f>+G18</f>
        <v>1207123.3</v>
      </c>
    </row>
    <row r="18" spans="2:9" s="78" customFormat="1">
      <c r="B18" s="64"/>
      <c r="C18" s="113"/>
      <c r="D18" s="114" t="s">
        <v>126</v>
      </c>
      <c r="E18" s="75">
        <f t="shared" ref="E18:G18" si="2">+E19</f>
        <v>0</v>
      </c>
      <c r="F18" s="75">
        <f t="shared" si="2"/>
        <v>482849.3</v>
      </c>
      <c r="G18" s="75">
        <f t="shared" si="2"/>
        <v>1207123.3</v>
      </c>
    </row>
    <row r="19" spans="2:9" s="78" customFormat="1">
      <c r="B19" s="64"/>
      <c r="C19" s="113"/>
      <c r="D19" s="115" t="s">
        <v>136</v>
      </c>
      <c r="E19" s="112">
        <v>0</v>
      </c>
      <c r="F19" s="112">
        <v>482849.3</v>
      </c>
      <c r="G19" s="112">
        <v>1207123.3</v>
      </c>
    </row>
    <row r="20" spans="2:9" s="78" customFormat="1" ht="33">
      <c r="B20" s="64"/>
      <c r="C20" s="113">
        <v>2</v>
      </c>
      <c r="D20" s="113" t="s">
        <v>127</v>
      </c>
      <c r="E20" s="74">
        <f t="shared" ref="E20" si="3">SUM(E21:E25)</f>
        <v>0</v>
      </c>
      <c r="F20" s="74">
        <f t="shared" ref="F20" si="4">SUM(F21:F25)</f>
        <v>1565480.5</v>
      </c>
      <c r="G20" s="74">
        <f t="shared" ref="G20" si="5">SUM(G21:G25)</f>
        <v>3913701.3</v>
      </c>
    </row>
    <row r="21" spans="2:9" s="78" customFormat="1" ht="36.75" customHeight="1">
      <c r="B21" s="64"/>
      <c r="C21" s="116"/>
      <c r="D21" s="115" t="s">
        <v>137</v>
      </c>
      <c r="E21" s="112">
        <v>0</v>
      </c>
      <c r="F21" s="112">
        <v>162519.79999999999</v>
      </c>
      <c r="G21" s="112">
        <v>406299.4</v>
      </c>
    </row>
    <row r="22" spans="2:9" s="78" customFormat="1" ht="36.75" customHeight="1">
      <c r="B22" s="64"/>
      <c r="C22" s="116"/>
      <c r="D22" s="115" t="s">
        <v>138</v>
      </c>
      <c r="E22" s="112">
        <v>0</v>
      </c>
      <c r="F22" s="112">
        <v>405407.7</v>
      </c>
      <c r="G22" s="112">
        <v>1013519.3</v>
      </c>
    </row>
    <row r="23" spans="2:9" s="78" customFormat="1" ht="36.75" customHeight="1">
      <c r="B23" s="64"/>
      <c r="C23" s="116"/>
      <c r="D23" s="115" t="s">
        <v>139</v>
      </c>
      <c r="E23" s="112">
        <v>0</v>
      </c>
      <c r="F23" s="112">
        <v>457321.3</v>
      </c>
      <c r="G23" s="112">
        <v>1143303.3</v>
      </c>
    </row>
    <row r="24" spans="2:9" s="78" customFormat="1" ht="36.75" customHeight="1">
      <c r="B24" s="64"/>
      <c r="C24" s="117"/>
      <c r="D24" s="115" t="s">
        <v>140</v>
      </c>
      <c r="E24" s="112">
        <v>0</v>
      </c>
      <c r="F24" s="112">
        <v>471361.1</v>
      </c>
      <c r="G24" s="112">
        <v>1178402.8</v>
      </c>
    </row>
    <row r="25" spans="2:9" s="78" customFormat="1" ht="33">
      <c r="B25" s="64"/>
      <c r="C25" s="116"/>
      <c r="D25" s="115" t="s">
        <v>141</v>
      </c>
      <c r="E25" s="112">
        <v>0</v>
      </c>
      <c r="F25" s="112">
        <v>68870.600000000006</v>
      </c>
      <c r="G25" s="112">
        <v>172176.5</v>
      </c>
    </row>
    <row r="26" spans="2:9" s="78" customFormat="1" ht="33">
      <c r="B26" s="64"/>
      <c r="C26" s="113" t="s">
        <v>142</v>
      </c>
      <c r="D26" s="113" t="s">
        <v>143</v>
      </c>
      <c r="E26" s="74">
        <f>SUM(E27:E30)</f>
        <v>0</v>
      </c>
      <c r="F26" s="74">
        <f>SUM(F27:F30)</f>
        <v>454996.42</v>
      </c>
      <c r="G26" s="74">
        <f>SUM(G27:G30)</f>
        <v>1018072.8</v>
      </c>
    </row>
    <row r="27" spans="2:9" s="78" customFormat="1" ht="36" customHeight="1">
      <c r="B27" s="64"/>
      <c r="C27" s="118"/>
      <c r="D27" s="115" t="s">
        <v>144</v>
      </c>
      <c r="E27" s="112">
        <v>0</v>
      </c>
      <c r="F27" s="112">
        <v>184870.39999999999</v>
      </c>
      <c r="G27" s="112">
        <v>462175.9</v>
      </c>
    </row>
    <row r="28" spans="2:9" ht="36" customHeight="1">
      <c r="B28" s="64"/>
      <c r="C28" s="116"/>
      <c r="D28" s="115" t="s">
        <v>155</v>
      </c>
      <c r="E28" s="112">
        <v>0</v>
      </c>
      <c r="F28" s="112">
        <v>101904.2</v>
      </c>
      <c r="G28" s="112">
        <v>254760.5</v>
      </c>
    </row>
    <row r="29" spans="2:9" ht="36" customHeight="1">
      <c r="B29" s="64"/>
      <c r="C29" s="116"/>
      <c r="D29" s="115" t="s">
        <v>145</v>
      </c>
      <c r="E29" s="112">
        <v>0</v>
      </c>
      <c r="F29" s="112">
        <f>+G29/100*40</f>
        <v>88609.720000000016</v>
      </c>
      <c r="G29" s="112">
        <v>221524.30000000002</v>
      </c>
    </row>
    <row r="30" spans="2:9" ht="36" customHeight="1">
      <c r="B30" s="64"/>
      <c r="C30" s="116"/>
      <c r="D30" s="115" t="s">
        <v>172</v>
      </c>
      <c r="E30" s="112">
        <v>0</v>
      </c>
      <c r="F30" s="112">
        <f>+G30</f>
        <v>79612.099999999991</v>
      </c>
      <c r="G30" s="112">
        <f>78212.7+1399.4</f>
        <v>79612.099999999991</v>
      </c>
    </row>
    <row r="31" spans="2:9" s="78" customFormat="1" ht="24.75" customHeight="1">
      <c r="B31" s="164">
        <v>1049</v>
      </c>
      <c r="C31" s="164">
        <v>21002</v>
      </c>
      <c r="D31" s="165" t="s">
        <v>169</v>
      </c>
      <c r="E31" s="166">
        <f t="shared" ref="E31:G31" si="6">+E33</f>
        <v>0</v>
      </c>
      <c r="F31" s="166">
        <f t="shared" si="6"/>
        <v>26383.8</v>
      </c>
      <c r="G31" s="166">
        <f t="shared" si="6"/>
        <v>26383.8</v>
      </c>
      <c r="H31" s="71"/>
      <c r="I31" s="71"/>
    </row>
    <row r="32" spans="2:9" s="78" customFormat="1">
      <c r="B32" s="164"/>
      <c r="C32" s="167"/>
      <c r="D32" s="168" t="s">
        <v>74</v>
      </c>
      <c r="E32" s="169"/>
      <c r="F32" s="169"/>
      <c r="G32" s="169"/>
      <c r="H32" s="71"/>
      <c r="I32" s="71"/>
    </row>
    <row r="33" spans="2:9" s="78" customFormat="1" ht="35.25" customHeight="1">
      <c r="B33" s="164"/>
      <c r="C33" s="170"/>
      <c r="D33" s="171" t="s">
        <v>44</v>
      </c>
      <c r="E33" s="166">
        <f t="shared" ref="E33:F33" si="7">+E35</f>
        <v>0</v>
      </c>
      <c r="F33" s="166">
        <f t="shared" si="7"/>
        <v>26383.8</v>
      </c>
      <c r="G33" s="166">
        <f>+G35</f>
        <v>26383.8</v>
      </c>
    </row>
    <row r="34" spans="2:9" s="71" customFormat="1">
      <c r="B34" s="172"/>
      <c r="C34" s="172"/>
      <c r="D34" s="168" t="s">
        <v>130</v>
      </c>
      <c r="E34" s="173"/>
      <c r="F34" s="173"/>
      <c r="G34" s="173"/>
      <c r="H34" s="78"/>
      <c r="I34" s="78"/>
    </row>
    <row r="35" spans="2:9" ht="33">
      <c r="B35" s="175"/>
      <c r="C35" s="176"/>
      <c r="D35" s="177" t="s">
        <v>170</v>
      </c>
      <c r="E35" s="178">
        <f t="shared" ref="E35:F35" si="8">+E36</f>
        <v>0</v>
      </c>
      <c r="F35" s="178">
        <f t="shared" si="8"/>
        <v>26383.8</v>
      </c>
      <c r="G35" s="178">
        <f>+G36</f>
        <v>26383.8</v>
      </c>
      <c r="H35" s="78"/>
      <c r="I35" s="78"/>
    </row>
    <row r="36" spans="2:9">
      <c r="B36" s="175"/>
      <c r="C36" s="176"/>
      <c r="D36" s="174" t="s">
        <v>171</v>
      </c>
      <c r="E36" s="178"/>
      <c r="F36" s="178">
        <f>+G36</f>
        <v>26383.8</v>
      </c>
      <c r="G36" s="178">
        <v>26383.8</v>
      </c>
      <c r="H36" s="78"/>
      <c r="I36" s="78"/>
    </row>
    <row r="39" spans="2:9">
      <c r="G39" s="123"/>
    </row>
  </sheetData>
  <mergeCells count="5">
    <mergeCell ref="B7:C7"/>
    <mergeCell ref="D7:D8"/>
    <mergeCell ref="E7:G7"/>
    <mergeCell ref="B4:G4"/>
    <mergeCell ref="B5:G5"/>
  </mergeCells>
  <pageMargins left="0.70866141732283472" right="0.70866141732283472" top="0.46" bottom="0.26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50"/>
  <sheetViews>
    <sheetView topLeftCell="A34" workbookViewId="0">
      <selection activeCell="C44" sqref="C44"/>
    </sheetView>
  </sheetViews>
  <sheetFormatPr defaultRowHeight="13.5"/>
  <cols>
    <col min="1" max="1" width="41.140625" style="11" customWidth="1"/>
    <col min="2" max="2" width="59.7109375" style="11" customWidth="1"/>
    <col min="3" max="3" width="13" style="11" customWidth="1"/>
    <col min="4" max="4" width="11.85546875" style="11" customWidth="1"/>
    <col min="5" max="5" width="13.5703125" style="11" customWidth="1"/>
    <col min="6" max="7" width="9.140625" style="11"/>
    <col min="8" max="8" width="10.42578125" style="11" bestFit="1" customWidth="1"/>
    <col min="9" max="9" width="21.5703125" style="11" bestFit="1" customWidth="1"/>
    <col min="10" max="16384" width="9.140625" style="11"/>
  </cols>
  <sheetData>
    <row r="1" spans="1:93" s="2" customFormat="1">
      <c r="E1" s="111" t="s">
        <v>168</v>
      </c>
    </row>
    <row r="2" spans="1:93" s="2" customFormat="1">
      <c r="D2" s="121"/>
      <c r="E2" s="111" t="s">
        <v>146</v>
      </c>
    </row>
    <row r="3" spans="1:93" s="2" customFormat="1">
      <c r="C3" s="93"/>
      <c r="D3" s="122"/>
      <c r="E3" s="120" t="s">
        <v>150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</row>
    <row r="4" spans="1:93">
      <c r="F4" s="19"/>
      <c r="G4" s="19"/>
      <c r="H4" s="19"/>
      <c r="I4" s="19"/>
      <c r="J4" s="19"/>
    </row>
    <row r="5" spans="1:93" s="12" customFormat="1" ht="52.5" customHeight="1">
      <c r="A5" s="301" t="s">
        <v>153</v>
      </c>
      <c r="B5" s="301"/>
      <c r="C5" s="301"/>
      <c r="D5" s="301"/>
      <c r="E5" s="301"/>
      <c r="F5" s="26"/>
      <c r="G5" s="26"/>
    </row>
    <row r="6" spans="1:93" s="12" customFormat="1" ht="20.25" customHeight="1">
      <c r="A6" s="302" t="s">
        <v>44</v>
      </c>
      <c r="B6" s="302"/>
      <c r="C6" s="302"/>
      <c r="D6" s="302"/>
      <c r="E6" s="302"/>
    </row>
    <row r="7" spans="1:93" s="12" customFormat="1" ht="14.25">
      <c r="A7" s="303" t="s">
        <v>25</v>
      </c>
      <c r="B7" s="303"/>
      <c r="C7" s="303"/>
      <c r="D7" s="303"/>
      <c r="E7" s="303"/>
      <c r="F7" s="303"/>
      <c r="G7" s="303"/>
    </row>
    <row r="8" spans="1:93" s="13" customFormat="1" ht="16.5" customHeight="1">
      <c r="A8" s="194" t="s">
        <v>41</v>
      </c>
      <c r="B8" s="219" t="s">
        <v>5</v>
      </c>
      <c r="C8" s="110"/>
      <c r="D8" s="110"/>
      <c r="E8" s="110"/>
    </row>
    <row r="9" spans="1:93" s="13" customFormat="1" ht="16.5" customHeight="1">
      <c r="A9" s="17">
        <v>1049</v>
      </c>
      <c r="B9" s="220" t="s">
        <v>46</v>
      </c>
      <c r="C9" s="110"/>
      <c r="D9" s="110"/>
      <c r="E9" s="110"/>
    </row>
    <row r="10" spans="1:93" s="13" customFormat="1" ht="14.25">
      <c r="A10" s="195"/>
      <c r="B10" s="195"/>
      <c r="C10" s="195"/>
      <c r="D10" s="195"/>
      <c r="E10" s="195"/>
    </row>
    <row r="11" spans="1:93" s="13" customFormat="1" ht="14.25">
      <c r="A11" s="303" t="s">
        <v>6</v>
      </c>
      <c r="B11" s="303"/>
      <c r="C11" s="303"/>
      <c r="D11" s="303"/>
      <c r="E11" s="303"/>
    </row>
    <row r="12" spans="1:93" s="13" customFormat="1" ht="48" customHeight="1">
      <c r="A12" s="15" t="s">
        <v>7</v>
      </c>
      <c r="B12" s="15">
        <v>1049</v>
      </c>
      <c r="C12" s="300" t="s">
        <v>200</v>
      </c>
      <c r="D12" s="300"/>
      <c r="E12" s="300"/>
    </row>
    <row r="13" spans="1:93" s="13" customFormat="1" ht="29.25" customHeight="1">
      <c r="A13" s="15" t="s">
        <v>8</v>
      </c>
      <c r="B13" s="15">
        <v>21001</v>
      </c>
      <c r="C13" s="221" t="s">
        <v>38</v>
      </c>
      <c r="D13" s="221" t="s">
        <v>49</v>
      </c>
      <c r="E13" s="221" t="s">
        <v>0</v>
      </c>
    </row>
    <row r="14" spans="1:93" ht="32.25" customHeight="1">
      <c r="A14" s="16" t="s">
        <v>9</v>
      </c>
      <c r="B14" s="224" t="s">
        <v>60</v>
      </c>
      <c r="C14" s="297"/>
      <c r="D14" s="297"/>
      <c r="E14" s="297"/>
    </row>
    <row r="15" spans="1:93" ht="45" customHeight="1">
      <c r="A15" s="35" t="s">
        <v>10</v>
      </c>
      <c r="B15" s="17" t="s">
        <v>50</v>
      </c>
      <c r="C15" s="298"/>
      <c r="D15" s="298"/>
      <c r="E15" s="298"/>
    </row>
    <row r="16" spans="1:93" ht="32.25" customHeight="1">
      <c r="A16" s="18" t="s">
        <v>26</v>
      </c>
      <c r="B16" s="45" t="s">
        <v>51</v>
      </c>
      <c r="C16" s="298"/>
      <c r="D16" s="298"/>
      <c r="E16" s="298"/>
    </row>
    <row r="17" spans="1:5" ht="33" customHeight="1">
      <c r="A17" s="42" t="s">
        <v>13</v>
      </c>
      <c r="B17" s="17" t="s">
        <v>44</v>
      </c>
      <c r="C17" s="299"/>
      <c r="D17" s="299"/>
      <c r="E17" s="299"/>
    </row>
    <row r="18" spans="1:5">
      <c r="A18" s="305" t="s">
        <v>11</v>
      </c>
      <c r="B18" s="305"/>
      <c r="C18" s="41"/>
      <c r="D18" s="41"/>
      <c r="E18" s="40"/>
    </row>
    <row r="19" spans="1:5" ht="16.5" customHeight="1">
      <c r="A19" s="296" t="s">
        <v>118</v>
      </c>
      <c r="B19" s="296"/>
      <c r="C19" s="44"/>
      <c r="D19" s="44"/>
      <c r="E19" s="236">
        <f>E20+E21+E22</f>
        <v>70.977000000000004</v>
      </c>
    </row>
    <row r="20" spans="1:5" ht="16.5" customHeight="1">
      <c r="A20" s="296" t="s">
        <v>119</v>
      </c>
      <c r="B20" s="296"/>
      <c r="C20" s="44"/>
      <c r="D20" s="44"/>
      <c r="E20" s="236">
        <v>7</v>
      </c>
    </row>
    <row r="21" spans="1:5" ht="16.5" customHeight="1">
      <c r="A21" s="296" t="s">
        <v>120</v>
      </c>
      <c r="B21" s="296"/>
      <c r="C21" s="44"/>
      <c r="D21" s="44"/>
      <c r="E21" s="236">
        <v>53.9</v>
      </c>
    </row>
    <row r="22" spans="1:5" ht="16.5" customHeight="1">
      <c r="A22" s="296" t="s">
        <v>121</v>
      </c>
      <c r="B22" s="296"/>
      <c r="C22" s="44"/>
      <c r="D22" s="44"/>
      <c r="E22" s="236">
        <v>10.077</v>
      </c>
    </row>
    <row r="23" spans="1:5" ht="16.5" customHeight="1">
      <c r="A23" s="296" t="s">
        <v>122</v>
      </c>
      <c r="B23" s="296"/>
      <c r="C23" s="44"/>
      <c r="D23" s="44"/>
      <c r="E23" s="43"/>
    </row>
    <row r="24" spans="1:5" s="223" customFormat="1" ht="17.25" customHeight="1">
      <c r="A24" s="304" t="s">
        <v>12</v>
      </c>
      <c r="B24" s="304"/>
      <c r="C24" s="222">
        <v>0</v>
      </c>
      <c r="D24" s="222">
        <f>+'6'!F9-D36</f>
        <v>2503326.2200000002</v>
      </c>
      <c r="E24" s="222">
        <f>+'6'!G9-E36</f>
        <v>6138897.3999999994</v>
      </c>
    </row>
    <row r="25" spans="1:5" ht="17.25" customHeight="1">
      <c r="A25" s="215"/>
      <c r="B25" s="215"/>
      <c r="C25" s="216"/>
      <c r="D25" s="216"/>
      <c r="E25" s="216"/>
    </row>
    <row r="26" spans="1:5" s="205" customFormat="1" ht="40.5" customHeight="1">
      <c r="A26" s="15" t="s">
        <v>7</v>
      </c>
      <c r="B26" s="15" t="s">
        <v>190</v>
      </c>
      <c r="C26" s="306" t="s">
        <v>200</v>
      </c>
      <c r="D26" s="307"/>
      <c r="E26" s="308"/>
    </row>
    <row r="27" spans="1:5" s="205" customFormat="1" ht="30.75" customHeight="1">
      <c r="A27" s="15" t="s">
        <v>8</v>
      </c>
      <c r="B27" s="15" t="s">
        <v>191</v>
      </c>
      <c r="C27" s="214" t="s">
        <v>38</v>
      </c>
      <c r="D27" s="214" t="s">
        <v>128</v>
      </c>
      <c r="E27" s="214" t="s">
        <v>129</v>
      </c>
    </row>
    <row r="28" spans="1:5" s="205" customFormat="1" ht="19.5" customHeight="1">
      <c r="A28" s="35" t="s">
        <v>9</v>
      </c>
      <c r="B28" s="224" t="s">
        <v>182</v>
      </c>
      <c r="C28" s="206"/>
      <c r="D28" s="206"/>
      <c r="E28" s="206"/>
    </row>
    <row r="29" spans="1:5" s="205" customFormat="1" ht="27">
      <c r="A29" s="35" t="s">
        <v>10</v>
      </c>
      <c r="B29" s="17" t="s">
        <v>187</v>
      </c>
      <c r="C29" s="206"/>
      <c r="D29" s="206"/>
      <c r="E29" s="206"/>
    </row>
    <row r="30" spans="1:5" s="205" customFormat="1" ht="27">
      <c r="A30" s="45" t="s">
        <v>111</v>
      </c>
      <c r="B30" s="45" t="s">
        <v>192</v>
      </c>
      <c r="C30" s="206"/>
      <c r="D30" s="206"/>
      <c r="E30" s="206"/>
    </row>
    <row r="31" spans="1:5" s="205" customFormat="1" ht="16.5">
      <c r="A31" s="309" t="s">
        <v>11</v>
      </c>
      <c r="B31" s="310"/>
      <c r="C31" s="206"/>
      <c r="D31" s="206"/>
      <c r="E31" s="207"/>
    </row>
    <row r="32" spans="1:5" s="205" customFormat="1" ht="16.5" customHeight="1">
      <c r="A32" s="296" t="s">
        <v>193</v>
      </c>
      <c r="B32" s="296"/>
      <c r="C32" s="208"/>
      <c r="D32" s="208"/>
      <c r="E32" s="213">
        <f>+E33</f>
        <v>1</v>
      </c>
    </row>
    <row r="33" spans="1:5" s="205" customFormat="1" ht="16.5" customHeight="1">
      <c r="A33" s="296" t="s">
        <v>194</v>
      </c>
      <c r="B33" s="296"/>
      <c r="C33" s="208"/>
      <c r="D33" s="208"/>
      <c r="E33" s="210">
        <v>1</v>
      </c>
    </row>
    <row r="34" spans="1:5" s="205" customFormat="1" ht="16.5" customHeight="1">
      <c r="A34" s="296" t="s">
        <v>195</v>
      </c>
      <c r="B34" s="296"/>
      <c r="C34" s="208"/>
      <c r="D34" s="208"/>
      <c r="E34" s="212"/>
    </row>
    <row r="35" spans="1:5" s="205" customFormat="1" ht="16.5" customHeight="1">
      <c r="A35" s="296" t="s">
        <v>122</v>
      </c>
      <c r="B35" s="296"/>
      <c r="C35" s="211"/>
      <c r="D35" s="211"/>
      <c r="E35" s="209"/>
    </row>
    <row r="36" spans="1:5" s="223" customFormat="1" ht="17.25" customHeight="1">
      <c r="A36" s="304" t="s">
        <v>115</v>
      </c>
      <c r="B36" s="304"/>
      <c r="C36" s="222">
        <f>+'6'!E33</f>
        <v>0</v>
      </c>
      <c r="D36" s="222">
        <f>+'6'!F33</f>
        <v>26383.8</v>
      </c>
      <c r="E36" s="222">
        <f>+'6'!G33</f>
        <v>26383.8</v>
      </c>
    </row>
    <row r="37" spans="1:5" ht="17.25" customHeight="1">
      <c r="A37" s="215"/>
      <c r="B37" s="215"/>
      <c r="C37" s="216"/>
      <c r="D37" s="216"/>
      <c r="E37" s="216"/>
    </row>
    <row r="38" spans="1:5" ht="14.25">
      <c r="A38" s="194" t="s">
        <v>107</v>
      </c>
      <c r="B38" s="219" t="s">
        <v>5</v>
      </c>
      <c r="C38" s="110"/>
      <c r="D38" s="110"/>
      <c r="E38" s="110"/>
    </row>
    <row r="39" spans="1:5" ht="14.25">
      <c r="A39" s="17" t="s">
        <v>108</v>
      </c>
      <c r="B39" s="220" t="s">
        <v>109</v>
      </c>
      <c r="C39" s="110"/>
      <c r="D39" s="110"/>
      <c r="E39" s="110"/>
    </row>
    <row r="40" spans="1:5" ht="14.25">
      <c r="A40" s="195"/>
      <c r="B40" s="195"/>
      <c r="C40" s="195"/>
      <c r="D40" s="195"/>
      <c r="E40" s="195"/>
    </row>
    <row r="41" spans="1:5" ht="14.25">
      <c r="A41" s="303" t="s">
        <v>6</v>
      </c>
      <c r="B41" s="303"/>
      <c r="C41" s="303"/>
      <c r="D41" s="303"/>
      <c r="E41" s="303"/>
    </row>
    <row r="42" spans="1:5">
      <c r="A42" s="217"/>
      <c r="B42" s="217"/>
      <c r="C42" s="218"/>
      <c r="D42" s="218"/>
      <c r="E42" s="218"/>
    </row>
    <row r="43" spans="1:5" ht="54.75" customHeight="1">
      <c r="A43" s="15" t="s">
        <v>7</v>
      </c>
      <c r="B43" s="15" t="s">
        <v>108</v>
      </c>
      <c r="C43" s="311" t="s">
        <v>201</v>
      </c>
      <c r="D43" s="311"/>
      <c r="E43" s="311"/>
    </row>
    <row r="44" spans="1:5" ht="30" customHeight="1">
      <c r="A44" s="15" t="s">
        <v>8</v>
      </c>
      <c r="B44" s="15" t="s">
        <v>110</v>
      </c>
      <c r="C44" s="44" t="s">
        <v>38</v>
      </c>
      <c r="D44" s="44" t="s">
        <v>49</v>
      </c>
      <c r="E44" s="10" t="s">
        <v>0</v>
      </c>
    </row>
    <row r="45" spans="1:5" ht="28.5">
      <c r="A45" s="35" t="s">
        <v>9</v>
      </c>
      <c r="B45" s="9" t="s">
        <v>116</v>
      </c>
      <c r="C45" s="313"/>
      <c r="D45" s="313"/>
      <c r="E45" s="312"/>
    </row>
    <row r="46" spans="1:5" ht="27">
      <c r="A46" s="35" t="s">
        <v>10</v>
      </c>
      <c r="B46" s="17" t="s">
        <v>117</v>
      </c>
      <c r="C46" s="313"/>
      <c r="D46" s="313"/>
      <c r="E46" s="312"/>
    </row>
    <row r="47" spans="1:5">
      <c r="A47" s="45" t="s">
        <v>111</v>
      </c>
      <c r="B47" s="45" t="s">
        <v>112</v>
      </c>
      <c r="C47" s="313"/>
      <c r="D47" s="313"/>
      <c r="E47" s="312"/>
    </row>
    <row r="48" spans="1:5">
      <c r="A48" s="45" t="s">
        <v>113</v>
      </c>
      <c r="B48" s="17" t="s">
        <v>114</v>
      </c>
      <c r="C48" s="313"/>
      <c r="D48" s="313"/>
      <c r="E48" s="312"/>
    </row>
    <row r="49" spans="1:5">
      <c r="A49" s="305" t="s">
        <v>11</v>
      </c>
      <c r="B49" s="305"/>
      <c r="C49" s="44"/>
      <c r="D49" s="44"/>
      <c r="E49" s="40"/>
    </row>
    <row r="50" spans="1:5">
      <c r="A50" s="296" t="s">
        <v>115</v>
      </c>
      <c r="B50" s="296"/>
      <c r="C50" s="119">
        <f>+'4'!G56</f>
        <v>0</v>
      </c>
      <c r="D50" s="119">
        <f>+'4'!H56</f>
        <v>-531798</v>
      </c>
      <c r="E50" s="119">
        <f>+'4'!I56</f>
        <v>-6165281.1999999993</v>
      </c>
    </row>
  </sheetData>
  <mergeCells count="29">
    <mergeCell ref="A50:B50"/>
    <mergeCell ref="A41:E41"/>
    <mergeCell ref="C43:E43"/>
    <mergeCell ref="E45:E48"/>
    <mergeCell ref="D45:D48"/>
    <mergeCell ref="C45:C48"/>
    <mergeCell ref="A5:E5"/>
    <mergeCell ref="A6:E6"/>
    <mergeCell ref="A7:G7"/>
    <mergeCell ref="A24:B24"/>
    <mergeCell ref="A49:B49"/>
    <mergeCell ref="C26:E26"/>
    <mergeCell ref="A31:B31"/>
    <mergeCell ref="A32:B32"/>
    <mergeCell ref="A33:B33"/>
    <mergeCell ref="A34:B34"/>
    <mergeCell ref="A35:B35"/>
    <mergeCell ref="A36:B36"/>
    <mergeCell ref="A11:E11"/>
    <mergeCell ref="A18:B18"/>
    <mergeCell ref="A22:B22"/>
    <mergeCell ref="A23:B23"/>
    <mergeCell ref="A21:B21"/>
    <mergeCell ref="C14:C17"/>
    <mergeCell ref="C12:E12"/>
    <mergeCell ref="E14:E17"/>
    <mergeCell ref="D14:D17"/>
    <mergeCell ref="A19:B19"/>
    <mergeCell ref="A20:B20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52"/>
  <sheetViews>
    <sheetView topLeftCell="A37" workbookViewId="0">
      <selection activeCell="C45" sqref="C45:E45"/>
    </sheetView>
  </sheetViews>
  <sheetFormatPr defaultRowHeight="13.5"/>
  <cols>
    <col min="1" max="1" width="32.5703125" style="11" customWidth="1"/>
    <col min="2" max="2" width="59.7109375" style="11" customWidth="1"/>
    <col min="3" max="3" width="13" style="11" customWidth="1"/>
    <col min="4" max="4" width="13.140625" style="11" customWidth="1"/>
    <col min="5" max="5" width="15.28515625" style="11" customWidth="1"/>
    <col min="6" max="7" width="9.140625" style="11"/>
    <col min="8" max="8" width="10.42578125" style="11" bestFit="1" customWidth="1"/>
    <col min="9" max="9" width="21.5703125" style="11" bestFit="1" customWidth="1"/>
    <col min="10" max="16384" width="9.140625" style="11"/>
  </cols>
  <sheetData>
    <row r="1" spans="1:93" s="2" customFormat="1">
      <c r="E1" s="111" t="s">
        <v>179</v>
      </c>
    </row>
    <row r="2" spans="1:93" s="2" customFormat="1">
      <c r="D2" s="121"/>
      <c r="E2" s="111" t="s">
        <v>146</v>
      </c>
    </row>
    <row r="3" spans="1:93" s="2" customFormat="1">
      <c r="C3" s="93"/>
      <c r="D3" s="122"/>
      <c r="E3" s="120" t="s">
        <v>150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</row>
    <row r="4" spans="1:93">
      <c r="F4" s="19"/>
      <c r="G4" s="19"/>
      <c r="H4" s="19"/>
      <c r="I4" s="19"/>
      <c r="J4" s="19"/>
    </row>
    <row r="5" spans="1:93" s="12" customFormat="1" ht="57.75" customHeight="1">
      <c r="A5" s="317" t="s">
        <v>154</v>
      </c>
      <c r="B5" s="301"/>
      <c r="C5" s="301"/>
      <c r="D5" s="301"/>
      <c r="E5" s="301"/>
      <c r="F5" s="26"/>
      <c r="G5" s="26"/>
    </row>
    <row r="6" spans="1:93" s="12" customFormat="1" ht="20.25" customHeight="1">
      <c r="A6" s="318" t="s">
        <v>44</v>
      </c>
      <c r="B6" s="318"/>
      <c r="C6" s="318"/>
      <c r="D6" s="318"/>
      <c r="E6" s="318"/>
    </row>
    <row r="7" spans="1:93" s="12" customFormat="1" ht="14.25" customHeight="1">
      <c r="A7" s="319" t="s">
        <v>135</v>
      </c>
      <c r="B7" s="319"/>
      <c r="C7" s="320"/>
      <c r="D7" s="320"/>
      <c r="E7" s="320"/>
      <c r="F7" s="110"/>
      <c r="G7" s="110"/>
    </row>
    <row r="8" spans="1:93" s="13" customFormat="1" ht="16.5" customHeight="1">
      <c r="A8" s="194" t="s">
        <v>41</v>
      </c>
      <c r="B8" s="219" t="s">
        <v>5</v>
      </c>
      <c r="C8" s="227"/>
      <c r="D8" s="227"/>
      <c r="E8" s="227"/>
    </row>
    <row r="9" spans="1:93" s="13" customFormat="1" ht="16.5" customHeight="1">
      <c r="A9" s="17">
        <v>1049</v>
      </c>
      <c r="B9" s="220" t="s">
        <v>46</v>
      </c>
      <c r="C9" s="227"/>
      <c r="D9" s="227"/>
      <c r="E9" s="227"/>
    </row>
    <row r="10" spans="1:93" s="13" customFormat="1" ht="14.25">
      <c r="A10" s="225"/>
      <c r="B10" s="226"/>
      <c r="C10" s="227"/>
      <c r="D10" s="227"/>
      <c r="E10" s="227"/>
    </row>
    <row r="11" spans="1:93" s="13" customFormat="1" ht="14.25">
      <c r="A11" s="303" t="s">
        <v>6</v>
      </c>
      <c r="B11" s="303"/>
      <c r="C11" s="303"/>
      <c r="D11" s="303"/>
      <c r="E11" s="303"/>
    </row>
    <row r="12" spans="1:93" s="13" customFormat="1" ht="48" customHeight="1">
      <c r="A12" s="15" t="s">
        <v>7</v>
      </c>
      <c r="B12" s="15">
        <v>1049</v>
      </c>
      <c r="C12" s="311" t="s">
        <v>200</v>
      </c>
      <c r="D12" s="311"/>
      <c r="E12" s="311"/>
    </row>
    <row r="13" spans="1:93" s="13" customFormat="1" ht="28.5" customHeight="1">
      <c r="A13" s="15" t="s">
        <v>8</v>
      </c>
      <c r="B13" s="15">
        <v>21001</v>
      </c>
      <c r="C13" s="44" t="s">
        <v>38</v>
      </c>
      <c r="D13" s="44" t="s">
        <v>49</v>
      </c>
      <c r="E13" s="10" t="s">
        <v>0</v>
      </c>
    </row>
    <row r="14" spans="1:93" ht="32.25" customHeight="1">
      <c r="A14" s="35" t="s">
        <v>9</v>
      </c>
      <c r="B14" s="9" t="s">
        <v>60</v>
      </c>
      <c r="C14" s="44"/>
      <c r="D14" s="44"/>
      <c r="E14" s="10"/>
    </row>
    <row r="15" spans="1:93" ht="45" customHeight="1">
      <c r="A15" s="35" t="s">
        <v>10</v>
      </c>
      <c r="B15" s="17" t="s">
        <v>50</v>
      </c>
      <c r="C15" s="44"/>
      <c r="D15" s="44"/>
      <c r="E15" s="10"/>
    </row>
    <row r="16" spans="1:93" ht="32.25" customHeight="1">
      <c r="A16" s="45" t="s">
        <v>26</v>
      </c>
      <c r="B16" s="45" t="s">
        <v>51</v>
      </c>
      <c r="C16" s="45"/>
      <c r="D16" s="45"/>
      <c r="E16" s="20"/>
    </row>
    <row r="17" spans="1:5" ht="33" customHeight="1">
      <c r="A17" s="45" t="s">
        <v>13</v>
      </c>
      <c r="B17" s="17" t="s">
        <v>44</v>
      </c>
      <c r="C17" s="17"/>
      <c r="D17" s="17"/>
      <c r="E17" s="21"/>
    </row>
    <row r="18" spans="1:5">
      <c r="A18" s="305" t="s">
        <v>11</v>
      </c>
      <c r="B18" s="305"/>
      <c r="C18" s="44"/>
      <c r="D18" s="44"/>
      <c r="E18" s="40"/>
    </row>
    <row r="19" spans="1:5" ht="16.5" customHeight="1">
      <c r="A19" s="296" t="s">
        <v>118</v>
      </c>
      <c r="B19" s="296"/>
      <c r="C19" s="44"/>
      <c r="D19" s="44"/>
      <c r="E19" s="236">
        <f>E20+E21+E22</f>
        <v>70.977000000000004</v>
      </c>
    </row>
    <row r="20" spans="1:5" ht="16.5" customHeight="1">
      <c r="A20" s="296" t="s">
        <v>119</v>
      </c>
      <c r="B20" s="296"/>
      <c r="C20" s="44"/>
      <c r="D20" s="44"/>
      <c r="E20" s="236">
        <v>7</v>
      </c>
    </row>
    <row r="21" spans="1:5" ht="16.5" customHeight="1">
      <c r="A21" s="296" t="s">
        <v>120</v>
      </c>
      <c r="B21" s="296"/>
      <c r="C21" s="44"/>
      <c r="D21" s="44"/>
      <c r="E21" s="236">
        <v>53.9</v>
      </c>
    </row>
    <row r="22" spans="1:5" ht="16.5" customHeight="1">
      <c r="A22" s="296" t="s">
        <v>121</v>
      </c>
      <c r="B22" s="296"/>
      <c r="C22" s="44"/>
      <c r="D22" s="44"/>
      <c r="E22" s="236">
        <v>10.077</v>
      </c>
    </row>
    <row r="23" spans="1:5" ht="16.5" customHeight="1">
      <c r="A23" s="296" t="s">
        <v>122</v>
      </c>
      <c r="B23" s="296"/>
      <c r="C23" s="44"/>
      <c r="D23" s="44"/>
      <c r="E23" s="43"/>
    </row>
    <row r="24" spans="1:5" s="223" customFormat="1" ht="17.25" customHeight="1">
      <c r="A24" s="321" t="s">
        <v>12</v>
      </c>
      <c r="B24" s="321"/>
      <c r="C24" s="222">
        <v>0</v>
      </c>
      <c r="D24" s="222">
        <f>+'7'!D24</f>
        <v>2503326.2200000002</v>
      </c>
      <c r="E24" s="222">
        <f>+'7'!E24</f>
        <v>6138897.3999999994</v>
      </c>
    </row>
    <row r="25" spans="1:5" ht="17.25" customHeight="1">
      <c r="A25" s="215"/>
      <c r="B25" s="215"/>
      <c r="C25" s="216"/>
      <c r="D25" s="216"/>
      <c r="E25" s="216"/>
    </row>
    <row r="26" spans="1:5" s="205" customFormat="1" ht="44.25" customHeight="1">
      <c r="A26" s="15" t="s">
        <v>7</v>
      </c>
      <c r="B26" s="15" t="s">
        <v>190</v>
      </c>
      <c r="C26" s="306" t="s">
        <v>200</v>
      </c>
      <c r="D26" s="307"/>
      <c r="E26" s="308"/>
    </row>
    <row r="27" spans="1:5" s="205" customFormat="1" ht="30.75" customHeight="1">
      <c r="A27" s="15" t="s">
        <v>8</v>
      </c>
      <c r="B27" s="15" t="s">
        <v>191</v>
      </c>
      <c r="C27" s="214" t="s">
        <v>38</v>
      </c>
      <c r="D27" s="214" t="s">
        <v>128</v>
      </c>
      <c r="E27" s="214" t="s">
        <v>129</v>
      </c>
    </row>
    <row r="28" spans="1:5" s="205" customFormat="1" ht="19.5" customHeight="1">
      <c r="A28" s="35" t="s">
        <v>9</v>
      </c>
      <c r="B28" s="224" t="s">
        <v>182</v>
      </c>
      <c r="C28" s="206"/>
      <c r="D28" s="206"/>
      <c r="E28" s="206"/>
    </row>
    <row r="29" spans="1:5" s="205" customFormat="1" ht="27">
      <c r="A29" s="35" t="s">
        <v>10</v>
      </c>
      <c r="B29" s="17" t="s">
        <v>187</v>
      </c>
      <c r="C29" s="206"/>
      <c r="D29" s="206"/>
      <c r="E29" s="206"/>
    </row>
    <row r="30" spans="1:5" s="205" customFormat="1" ht="27">
      <c r="A30" s="45" t="s">
        <v>111</v>
      </c>
      <c r="B30" s="45" t="s">
        <v>192</v>
      </c>
      <c r="C30" s="206"/>
      <c r="D30" s="206"/>
      <c r="E30" s="206"/>
    </row>
    <row r="31" spans="1:5" s="205" customFormat="1" ht="16.5">
      <c r="A31" s="309" t="s">
        <v>11</v>
      </c>
      <c r="B31" s="310"/>
      <c r="C31" s="206"/>
      <c r="D31" s="206"/>
      <c r="E31" s="207"/>
    </row>
    <row r="32" spans="1:5" s="205" customFormat="1" ht="16.5" customHeight="1">
      <c r="A32" s="296" t="s">
        <v>193</v>
      </c>
      <c r="B32" s="296"/>
      <c r="C32" s="231"/>
      <c r="D32" s="231"/>
      <c r="E32" s="232">
        <f>+E33</f>
        <v>1</v>
      </c>
    </row>
    <row r="33" spans="1:7" s="205" customFormat="1" ht="16.5" customHeight="1">
      <c r="A33" s="296" t="s">
        <v>194</v>
      </c>
      <c r="B33" s="296"/>
      <c r="C33" s="231"/>
      <c r="D33" s="231"/>
      <c r="E33" s="233">
        <v>1</v>
      </c>
    </row>
    <row r="34" spans="1:7" s="205" customFormat="1" ht="16.5" customHeight="1">
      <c r="A34" s="296" t="s">
        <v>195</v>
      </c>
      <c r="B34" s="296"/>
      <c r="C34" s="208"/>
      <c r="D34" s="208"/>
      <c r="E34" s="212"/>
    </row>
    <row r="35" spans="1:7" s="205" customFormat="1" ht="16.5" customHeight="1">
      <c r="A35" s="296" t="s">
        <v>122</v>
      </c>
      <c r="B35" s="296"/>
      <c r="C35" s="211"/>
      <c r="D35" s="211"/>
      <c r="E35" s="209"/>
    </row>
    <row r="36" spans="1:7" s="223" customFormat="1" ht="17.25" customHeight="1">
      <c r="A36" s="304" t="s">
        <v>115</v>
      </c>
      <c r="B36" s="304"/>
      <c r="C36" s="222">
        <f>+'6'!E33</f>
        <v>0</v>
      </c>
      <c r="D36" s="222">
        <f>+'6'!F33</f>
        <v>26383.8</v>
      </c>
      <c r="E36" s="222">
        <f>+'6'!G33</f>
        <v>26383.8</v>
      </c>
    </row>
    <row r="37" spans="1:7" s="223" customFormat="1" ht="17.25" customHeight="1">
      <c r="A37" s="229"/>
      <c r="B37" s="229"/>
      <c r="C37" s="230"/>
      <c r="D37" s="230"/>
      <c r="E37" s="230"/>
    </row>
    <row r="38" spans="1:7" s="12" customFormat="1" ht="20.25" customHeight="1">
      <c r="A38" s="318" t="s">
        <v>134</v>
      </c>
      <c r="B38" s="318"/>
      <c r="C38" s="318"/>
      <c r="D38" s="318"/>
      <c r="E38" s="318"/>
    </row>
    <row r="39" spans="1:7" s="12" customFormat="1" ht="14.25" customHeight="1">
      <c r="A39" s="320" t="s">
        <v>135</v>
      </c>
      <c r="B39" s="320"/>
      <c r="C39" s="320"/>
      <c r="D39" s="320"/>
      <c r="E39" s="320"/>
      <c r="F39" s="110"/>
      <c r="G39" s="110"/>
    </row>
    <row r="40" spans="1:7" s="12" customFormat="1" ht="14.25" customHeight="1">
      <c r="A40" s="196"/>
      <c r="B40" s="196"/>
      <c r="C40" s="228"/>
      <c r="D40" s="228"/>
      <c r="E40" s="228"/>
      <c r="F40" s="110"/>
      <c r="G40" s="110"/>
    </row>
    <row r="41" spans="1:7" ht="14.25">
      <c r="A41" s="194" t="s">
        <v>107</v>
      </c>
      <c r="B41" s="219" t="s">
        <v>5</v>
      </c>
    </row>
    <row r="42" spans="1:7">
      <c r="A42" s="17" t="s">
        <v>108</v>
      </c>
      <c r="B42" s="220" t="s">
        <v>109</v>
      </c>
    </row>
    <row r="43" spans="1:7" ht="14.25">
      <c r="A43" s="225"/>
      <c r="B43" s="226"/>
    </row>
    <row r="44" spans="1:7" ht="14.25">
      <c r="A44" s="110" t="s">
        <v>6</v>
      </c>
      <c r="B44" s="110"/>
    </row>
    <row r="45" spans="1:7" ht="51" customHeight="1">
      <c r="A45" s="14" t="s">
        <v>7</v>
      </c>
      <c r="B45" s="14" t="s">
        <v>108</v>
      </c>
      <c r="C45" s="314" t="s">
        <v>201</v>
      </c>
      <c r="D45" s="315"/>
      <c r="E45" s="316"/>
    </row>
    <row r="46" spans="1:7" ht="27">
      <c r="A46" s="15" t="s">
        <v>8</v>
      </c>
      <c r="B46" s="15" t="s">
        <v>110</v>
      </c>
      <c r="C46" s="44" t="s">
        <v>38</v>
      </c>
      <c r="D46" s="44" t="s">
        <v>49</v>
      </c>
      <c r="E46" s="10" t="s">
        <v>0</v>
      </c>
    </row>
    <row r="47" spans="1:7" ht="28.5">
      <c r="A47" s="35" t="s">
        <v>9</v>
      </c>
      <c r="B47" s="9" t="s">
        <v>116</v>
      </c>
      <c r="C47" s="44"/>
      <c r="D47" s="44"/>
      <c r="E47" s="10"/>
    </row>
    <row r="48" spans="1:7" ht="27">
      <c r="A48" s="35" t="s">
        <v>10</v>
      </c>
      <c r="B48" s="17" t="s">
        <v>117</v>
      </c>
      <c r="C48" s="44"/>
      <c r="D48" s="44"/>
      <c r="E48" s="10"/>
    </row>
    <row r="49" spans="1:5">
      <c r="A49" s="45" t="s">
        <v>111</v>
      </c>
      <c r="B49" s="45" t="s">
        <v>112</v>
      </c>
      <c r="C49" s="45"/>
      <c r="D49" s="45"/>
      <c r="E49" s="20"/>
    </row>
    <row r="50" spans="1:5" ht="27">
      <c r="A50" s="45" t="s">
        <v>113</v>
      </c>
      <c r="B50" s="17" t="s">
        <v>114</v>
      </c>
      <c r="C50" s="17"/>
      <c r="D50" s="17"/>
      <c r="E50" s="21"/>
    </row>
    <row r="51" spans="1:5">
      <c r="A51" s="305" t="s">
        <v>11</v>
      </c>
      <c r="B51" s="305"/>
      <c r="C51" s="44"/>
      <c r="D51" s="44"/>
      <c r="E51" s="40"/>
    </row>
    <row r="52" spans="1:5" s="223" customFormat="1" ht="17.25" customHeight="1">
      <c r="A52" s="304" t="s">
        <v>115</v>
      </c>
      <c r="B52" s="304"/>
      <c r="C52" s="234">
        <f>+'7'!C50</f>
        <v>0</v>
      </c>
      <c r="D52" s="234">
        <f>+'7'!D50</f>
        <v>-531798</v>
      </c>
      <c r="E52" s="234">
        <f>+'7'!E50</f>
        <v>-6165281.1999999993</v>
      </c>
    </row>
  </sheetData>
  <mergeCells count="24">
    <mergeCell ref="A51:B51"/>
    <mergeCell ref="A52:B52"/>
    <mergeCell ref="C45:E45"/>
    <mergeCell ref="A5:E5"/>
    <mergeCell ref="A6:E6"/>
    <mergeCell ref="A7:E7"/>
    <mergeCell ref="A38:E38"/>
    <mergeCell ref="A39:E39"/>
    <mergeCell ref="A18:B18"/>
    <mergeCell ref="A24:B24"/>
    <mergeCell ref="A11:E11"/>
    <mergeCell ref="C12:E12"/>
    <mergeCell ref="A19:B19"/>
    <mergeCell ref="A20:B20"/>
    <mergeCell ref="A21:B21"/>
    <mergeCell ref="A22:B22"/>
    <mergeCell ref="A23:B23"/>
    <mergeCell ref="A35:B35"/>
    <mergeCell ref="A36:B36"/>
    <mergeCell ref="C26:E26"/>
    <mergeCell ref="A31:B31"/>
    <mergeCell ref="A32:B32"/>
    <mergeCell ref="A33:B33"/>
    <mergeCell ref="A34:B34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39"/>
  <sheetViews>
    <sheetView tabSelected="1" workbookViewId="0"/>
  </sheetViews>
  <sheetFormatPr defaultRowHeight="17.25"/>
  <cols>
    <col min="1" max="1" width="15.28515625" style="79" customWidth="1"/>
    <col min="2" max="2" width="55.42578125" style="26" bestFit="1" customWidth="1"/>
    <col min="3" max="3" width="7.7109375" style="26" customWidth="1"/>
    <col min="4" max="4" width="8.85546875" style="26" bestFit="1" customWidth="1"/>
    <col min="5" max="5" width="19.7109375" style="80" customWidth="1"/>
    <col min="6" max="6" width="9.42578125" style="80" customWidth="1"/>
    <col min="7" max="7" width="17.42578125" style="80" customWidth="1"/>
    <col min="8" max="8" width="12.7109375" style="26" customWidth="1"/>
    <col min="9" max="9" width="14.85546875" style="26" customWidth="1"/>
    <col min="10" max="11" width="10.85546875" style="26" customWidth="1"/>
    <col min="12" max="16384" width="9.140625" style="26"/>
  </cols>
  <sheetData>
    <row r="1" spans="1:93" s="2" customFormat="1" ht="13.5">
      <c r="G1" s="111" t="s">
        <v>178</v>
      </c>
    </row>
    <row r="2" spans="1:93" s="2" customFormat="1" ht="13.5">
      <c r="D2" s="121"/>
      <c r="G2" s="111" t="s">
        <v>146</v>
      </c>
    </row>
    <row r="3" spans="1:93" s="2" customFormat="1" ht="13.5">
      <c r="C3" s="93"/>
      <c r="D3" s="122"/>
      <c r="G3" s="120" t="s">
        <v>150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</row>
    <row r="4" spans="1:93" s="11" customFormat="1" ht="13.5">
      <c r="F4" s="19"/>
      <c r="G4" s="19"/>
      <c r="H4" s="19"/>
      <c r="I4" s="19"/>
      <c r="J4" s="19"/>
    </row>
    <row r="5" spans="1:93" ht="55.5" customHeight="1">
      <c r="A5" s="322" t="s">
        <v>149</v>
      </c>
      <c r="B5" s="322"/>
      <c r="C5" s="322"/>
      <c r="D5" s="322"/>
      <c r="E5" s="322"/>
      <c r="F5" s="322"/>
      <c r="G5" s="322"/>
    </row>
    <row r="6" spans="1:93" ht="92.25" customHeight="1">
      <c r="A6" s="323" t="s">
        <v>75</v>
      </c>
      <c r="B6" s="311" t="s">
        <v>76</v>
      </c>
      <c r="C6" s="311" t="s">
        <v>77</v>
      </c>
      <c r="D6" s="311" t="s">
        <v>78</v>
      </c>
      <c r="E6" s="324" t="s">
        <v>79</v>
      </c>
      <c r="F6" s="325" t="s">
        <v>80</v>
      </c>
      <c r="G6" s="325"/>
    </row>
    <row r="7" spans="1:93" ht="31.5" customHeight="1">
      <c r="A7" s="323"/>
      <c r="B7" s="311"/>
      <c r="C7" s="311"/>
      <c r="D7" s="311"/>
      <c r="E7" s="324"/>
      <c r="F7" s="91" t="s">
        <v>81</v>
      </c>
      <c r="G7" s="91" t="s">
        <v>82</v>
      </c>
    </row>
    <row r="8" spans="1:93" s="82" customFormat="1" ht="22.5" customHeight="1">
      <c r="A8" s="330" t="s">
        <v>44</v>
      </c>
      <c r="B8" s="330"/>
      <c r="C8" s="330"/>
      <c r="D8" s="330"/>
      <c r="E8" s="330"/>
      <c r="F8" s="330"/>
      <c r="G8" s="81"/>
    </row>
    <row r="9" spans="1:93" ht="39" customHeight="1">
      <c r="A9" s="83" t="s">
        <v>83</v>
      </c>
      <c r="B9" s="84" t="s">
        <v>84</v>
      </c>
      <c r="C9" s="84" t="s">
        <v>85</v>
      </c>
      <c r="D9" s="331" t="s">
        <v>86</v>
      </c>
      <c r="E9" s="331"/>
      <c r="F9" s="331"/>
      <c r="G9" s="85">
        <f>+G10+G35</f>
        <v>6165281.2000000011</v>
      </c>
      <c r="H9" s="124"/>
      <c r="I9" s="125"/>
    </row>
    <row r="10" spans="1:93" ht="17.25" customHeight="1">
      <c r="A10" s="109" t="s">
        <v>131</v>
      </c>
      <c r="B10" s="331" t="s">
        <v>45</v>
      </c>
      <c r="C10" s="331"/>
      <c r="D10" s="331"/>
      <c r="E10" s="331"/>
      <c r="F10" s="331"/>
      <c r="G10" s="85">
        <f>G11+G22</f>
        <v>6138897.4000000013</v>
      </c>
    </row>
    <row r="11" spans="1:93" ht="17.25" customHeight="1">
      <c r="A11" s="332" t="s">
        <v>132</v>
      </c>
      <c r="B11" s="332"/>
      <c r="C11" s="332"/>
      <c r="D11" s="332"/>
      <c r="E11" s="332"/>
      <c r="F11" s="332"/>
      <c r="G11" s="85">
        <f>SUM(G12:G21)</f>
        <v>6092776.0000000009</v>
      </c>
    </row>
    <row r="12" spans="1:93">
      <c r="A12" s="102">
        <v>45231177</v>
      </c>
      <c r="B12" s="90" t="s">
        <v>123</v>
      </c>
      <c r="C12" s="90" t="s">
        <v>124</v>
      </c>
      <c r="D12" s="90" t="s">
        <v>89</v>
      </c>
      <c r="E12" s="87">
        <v>1199000000</v>
      </c>
      <c r="F12" s="87">
        <v>1</v>
      </c>
      <c r="G12" s="86">
        <f t="shared" ref="G12:G21" si="0">+F12*E12/1000</f>
        <v>1199000</v>
      </c>
    </row>
    <row r="13" spans="1:93">
      <c r="A13" s="102">
        <v>45231177</v>
      </c>
      <c r="B13" s="90" t="s">
        <v>123</v>
      </c>
      <c r="C13" s="90" t="s">
        <v>124</v>
      </c>
      <c r="D13" s="90" t="s">
        <v>89</v>
      </c>
      <c r="E13" s="87">
        <v>403600000</v>
      </c>
      <c r="F13" s="87">
        <v>1</v>
      </c>
      <c r="G13" s="86">
        <f t="shared" si="0"/>
        <v>403600</v>
      </c>
    </row>
    <row r="14" spans="1:93">
      <c r="A14" s="102">
        <v>45231177</v>
      </c>
      <c r="B14" s="90" t="s">
        <v>123</v>
      </c>
      <c r="C14" s="90" t="s">
        <v>124</v>
      </c>
      <c r="D14" s="90" t="s">
        <v>89</v>
      </c>
      <c r="E14" s="87">
        <v>1006800000</v>
      </c>
      <c r="F14" s="87">
        <v>1</v>
      </c>
      <c r="G14" s="86">
        <f t="shared" si="0"/>
        <v>1006800</v>
      </c>
    </row>
    <row r="15" spans="1:93">
      <c r="A15" s="102">
        <v>45231177</v>
      </c>
      <c r="B15" s="90" t="s">
        <v>123</v>
      </c>
      <c r="C15" s="90" t="s">
        <v>124</v>
      </c>
      <c r="D15" s="90" t="s">
        <v>89</v>
      </c>
      <c r="E15" s="87">
        <v>1134600000</v>
      </c>
      <c r="F15" s="87">
        <v>1</v>
      </c>
      <c r="G15" s="86">
        <f t="shared" si="0"/>
        <v>1134600</v>
      </c>
    </row>
    <row r="16" spans="1:93">
      <c r="A16" s="102">
        <v>45231177</v>
      </c>
      <c r="B16" s="90" t="s">
        <v>123</v>
      </c>
      <c r="C16" s="90" t="s">
        <v>124</v>
      </c>
      <c r="D16" s="90" t="s">
        <v>89</v>
      </c>
      <c r="E16" s="87">
        <v>1170928500</v>
      </c>
      <c r="F16" s="87">
        <v>1</v>
      </c>
      <c r="G16" s="86">
        <f t="shared" si="0"/>
        <v>1170928.5</v>
      </c>
    </row>
    <row r="17" spans="1:7">
      <c r="A17" s="102">
        <v>45231177</v>
      </c>
      <c r="B17" s="90" t="s">
        <v>123</v>
      </c>
      <c r="C17" s="90" t="s">
        <v>124</v>
      </c>
      <c r="D17" s="90" t="s">
        <v>89</v>
      </c>
      <c r="E17" s="87">
        <v>171000000</v>
      </c>
      <c r="F17" s="87">
        <v>1</v>
      </c>
      <c r="G17" s="86">
        <f t="shared" si="0"/>
        <v>171000</v>
      </c>
    </row>
    <row r="18" spans="1:7">
      <c r="A18" s="102">
        <v>45231177</v>
      </c>
      <c r="B18" s="90" t="s">
        <v>123</v>
      </c>
      <c r="C18" s="90" t="s">
        <v>124</v>
      </c>
      <c r="D18" s="90" t="s">
        <v>89</v>
      </c>
      <c r="E18" s="87">
        <v>459419400</v>
      </c>
      <c r="F18" s="87">
        <v>1</v>
      </c>
      <c r="G18" s="86">
        <f t="shared" si="0"/>
        <v>459419.4</v>
      </c>
    </row>
    <row r="19" spans="1:7">
      <c r="A19" s="102">
        <v>45231177</v>
      </c>
      <c r="B19" s="90" t="s">
        <v>123</v>
      </c>
      <c r="C19" s="90" t="s">
        <v>124</v>
      </c>
      <c r="D19" s="90" t="s">
        <v>89</v>
      </c>
      <c r="E19" s="87">
        <v>249500000</v>
      </c>
      <c r="F19" s="87">
        <v>1</v>
      </c>
      <c r="G19" s="86">
        <f t="shared" ref="G19" si="1">+F19*E19/1000</f>
        <v>249500</v>
      </c>
    </row>
    <row r="20" spans="1:7">
      <c r="A20" s="102">
        <v>45231177</v>
      </c>
      <c r="B20" s="90" t="s">
        <v>123</v>
      </c>
      <c r="C20" s="90" t="s">
        <v>124</v>
      </c>
      <c r="D20" s="90" t="s">
        <v>89</v>
      </c>
      <c r="E20" s="87">
        <v>220181900</v>
      </c>
      <c r="F20" s="87">
        <v>1</v>
      </c>
      <c r="G20" s="86">
        <f>+F20*E20/1000</f>
        <v>220181.9</v>
      </c>
    </row>
    <row r="21" spans="1:7">
      <c r="A21" s="102">
        <v>45231177</v>
      </c>
      <c r="B21" s="90" t="s">
        <v>123</v>
      </c>
      <c r="C21" s="90" t="s">
        <v>124</v>
      </c>
      <c r="D21" s="90" t="s">
        <v>89</v>
      </c>
      <c r="E21" s="87">
        <v>77746200</v>
      </c>
      <c r="F21" s="87">
        <v>1</v>
      </c>
      <c r="G21" s="86">
        <f t="shared" si="0"/>
        <v>77746.2</v>
      </c>
    </row>
    <row r="22" spans="1:7" ht="17.25" customHeight="1">
      <c r="A22" s="327" t="s">
        <v>87</v>
      </c>
      <c r="B22" s="328"/>
      <c r="C22" s="328"/>
      <c r="D22" s="328"/>
      <c r="E22" s="328"/>
      <c r="F22" s="329"/>
      <c r="G22" s="86">
        <f>SUM(G23:G34)</f>
        <v>46121.4</v>
      </c>
    </row>
    <row r="23" spans="1:7">
      <c r="A23" s="102">
        <v>71351540</v>
      </c>
      <c r="B23" s="90" t="s">
        <v>156</v>
      </c>
      <c r="C23" s="90" t="s">
        <v>157</v>
      </c>
      <c r="D23" s="90" t="s">
        <v>89</v>
      </c>
      <c r="E23" s="87">
        <v>3756000</v>
      </c>
      <c r="F23" s="87">
        <v>1</v>
      </c>
      <c r="G23" s="86">
        <f t="shared" ref="G23:G30" si="2">+F23*E23/1000</f>
        <v>3756</v>
      </c>
    </row>
    <row r="24" spans="1:7">
      <c r="A24" s="102">
        <v>71351541</v>
      </c>
      <c r="B24" s="237" t="s">
        <v>156</v>
      </c>
      <c r="C24" s="237" t="s">
        <v>157</v>
      </c>
      <c r="D24" s="237" t="s">
        <v>89</v>
      </c>
      <c r="E24" s="87">
        <v>1399400</v>
      </c>
      <c r="F24" s="87">
        <v>1</v>
      </c>
      <c r="G24" s="86">
        <f t="shared" ref="G24" si="3">+F24*E24/1000</f>
        <v>1399.4</v>
      </c>
    </row>
    <row r="25" spans="1:7">
      <c r="A25" s="102">
        <v>98111140</v>
      </c>
      <c r="B25" s="90" t="s">
        <v>133</v>
      </c>
      <c r="C25" s="90" t="s">
        <v>88</v>
      </c>
      <c r="D25" s="90" t="s">
        <v>89</v>
      </c>
      <c r="E25" s="87">
        <v>8123300</v>
      </c>
      <c r="F25" s="87">
        <v>1</v>
      </c>
      <c r="G25" s="86">
        <f t="shared" si="2"/>
        <v>8123.3</v>
      </c>
    </row>
    <row r="26" spans="1:7">
      <c r="A26" s="102">
        <v>98111140</v>
      </c>
      <c r="B26" s="90" t="s">
        <v>133</v>
      </c>
      <c r="C26" s="90" t="s">
        <v>88</v>
      </c>
      <c r="D26" s="90" t="s">
        <v>89</v>
      </c>
      <c r="E26" s="87">
        <v>2699400</v>
      </c>
      <c r="F26" s="87">
        <v>1</v>
      </c>
      <c r="G26" s="86">
        <f t="shared" si="2"/>
        <v>2699.4</v>
      </c>
    </row>
    <row r="27" spans="1:7">
      <c r="A27" s="102">
        <v>98111140</v>
      </c>
      <c r="B27" s="90" t="s">
        <v>133</v>
      </c>
      <c r="C27" s="90" t="s">
        <v>88</v>
      </c>
      <c r="D27" s="90" t="s">
        <v>89</v>
      </c>
      <c r="E27" s="87">
        <v>6719300</v>
      </c>
      <c r="F27" s="87">
        <v>1</v>
      </c>
      <c r="G27" s="86">
        <f t="shared" si="2"/>
        <v>6719.3</v>
      </c>
    </row>
    <row r="28" spans="1:7">
      <c r="A28" s="102">
        <v>98111140</v>
      </c>
      <c r="B28" s="90" t="s">
        <v>133</v>
      </c>
      <c r="C28" s="90" t="s">
        <v>88</v>
      </c>
      <c r="D28" s="90" t="s">
        <v>89</v>
      </c>
      <c r="E28" s="87">
        <v>8703300</v>
      </c>
      <c r="F28" s="87">
        <v>1</v>
      </c>
      <c r="G28" s="86">
        <f t="shared" si="2"/>
        <v>8703.2999999999993</v>
      </c>
    </row>
    <row r="29" spans="1:7">
      <c r="A29" s="102">
        <v>98111140</v>
      </c>
      <c r="B29" s="90" t="s">
        <v>133</v>
      </c>
      <c r="C29" s="90" t="s">
        <v>88</v>
      </c>
      <c r="D29" s="90" t="s">
        <v>89</v>
      </c>
      <c r="E29" s="87">
        <v>7474300</v>
      </c>
      <c r="F29" s="87">
        <v>1</v>
      </c>
      <c r="G29" s="86">
        <f t="shared" si="2"/>
        <v>7474.3</v>
      </c>
    </row>
    <row r="30" spans="1:7">
      <c r="A30" s="102">
        <v>98111140</v>
      </c>
      <c r="B30" s="90" t="s">
        <v>133</v>
      </c>
      <c r="C30" s="90" t="s">
        <v>88</v>
      </c>
      <c r="D30" s="90" t="s">
        <v>89</v>
      </c>
      <c r="E30" s="87">
        <v>1176500</v>
      </c>
      <c r="F30" s="87">
        <v>1</v>
      </c>
      <c r="G30" s="86">
        <f t="shared" si="2"/>
        <v>1176.5</v>
      </c>
    </row>
    <row r="31" spans="1:7">
      <c r="A31" s="102">
        <v>98111140</v>
      </c>
      <c r="B31" s="90" t="s">
        <v>133</v>
      </c>
      <c r="C31" s="90" t="s">
        <v>88</v>
      </c>
      <c r="D31" s="90" t="s">
        <v>89</v>
      </c>
      <c r="E31" s="87">
        <v>2756500</v>
      </c>
      <c r="F31" s="87">
        <v>1</v>
      </c>
      <c r="G31" s="86">
        <f t="shared" ref="G31" si="4">+F31*E31/1000</f>
        <v>2756.5</v>
      </c>
    </row>
    <row r="32" spans="1:7">
      <c r="A32" s="102">
        <v>98111140</v>
      </c>
      <c r="B32" s="90" t="s">
        <v>133</v>
      </c>
      <c r="C32" s="90" t="s">
        <v>88</v>
      </c>
      <c r="D32" s="90" t="s">
        <v>89</v>
      </c>
      <c r="E32" s="87">
        <v>1504500</v>
      </c>
      <c r="F32" s="87">
        <v>1</v>
      </c>
      <c r="G32" s="86">
        <f t="shared" ref="G32:G34" si="5">+F32*E32/1000</f>
        <v>1504.5</v>
      </c>
    </row>
    <row r="33" spans="1:7">
      <c r="A33" s="102">
        <v>98111140</v>
      </c>
      <c r="B33" s="90" t="s">
        <v>133</v>
      </c>
      <c r="C33" s="90" t="s">
        <v>88</v>
      </c>
      <c r="D33" s="90" t="s">
        <v>89</v>
      </c>
      <c r="E33" s="87">
        <v>1342400</v>
      </c>
      <c r="F33" s="87">
        <v>1</v>
      </c>
      <c r="G33" s="86">
        <f>+F33*E33/1000</f>
        <v>1342.4</v>
      </c>
    </row>
    <row r="34" spans="1:7">
      <c r="A34" s="102">
        <v>98111140</v>
      </c>
      <c r="B34" s="90" t="s">
        <v>133</v>
      </c>
      <c r="C34" s="90" t="s">
        <v>88</v>
      </c>
      <c r="D34" s="90" t="s">
        <v>89</v>
      </c>
      <c r="E34" s="87">
        <v>466500</v>
      </c>
      <c r="F34" s="87">
        <v>1</v>
      </c>
      <c r="G34" s="86">
        <f t="shared" si="5"/>
        <v>466.5</v>
      </c>
    </row>
    <row r="35" spans="1:7">
      <c r="A35" s="235" t="s">
        <v>196</v>
      </c>
      <c r="B35" s="326" t="s">
        <v>169</v>
      </c>
      <c r="C35" s="326"/>
      <c r="D35" s="326"/>
      <c r="E35" s="326"/>
      <c r="F35" s="326"/>
      <c r="G35" s="86">
        <f>+G36+G38</f>
        <v>26383.800000000003</v>
      </c>
    </row>
    <row r="36" spans="1:7">
      <c r="A36" s="326" t="s">
        <v>132</v>
      </c>
      <c r="B36" s="326"/>
      <c r="C36" s="326"/>
      <c r="D36" s="326"/>
      <c r="E36" s="326"/>
      <c r="F36" s="326"/>
      <c r="G36" s="86">
        <f>SUM(G37:G37)</f>
        <v>26226.400000000001</v>
      </c>
    </row>
    <row r="37" spans="1:7" ht="34.5">
      <c r="A37" s="102" t="s">
        <v>197</v>
      </c>
      <c r="B37" s="90" t="s">
        <v>198</v>
      </c>
      <c r="C37" s="90" t="s">
        <v>157</v>
      </c>
      <c r="D37" s="90" t="s">
        <v>89</v>
      </c>
      <c r="E37" s="87">
        <v>26226400</v>
      </c>
      <c r="F37" s="87">
        <v>1</v>
      </c>
      <c r="G37" s="86">
        <f>+F37*E37/1000</f>
        <v>26226.400000000001</v>
      </c>
    </row>
    <row r="38" spans="1:7">
      <c r="A38" s="327" t="s">
        <v>87</v>
      </c>
      <c r="B38" s="328"/>
      <c r="C38" s="328"/>
      <c r="D38" s="328"/>
      <c r="E38" s="328"/>
      <c r="F38" s="329"/>
      <c r="G38" s="86">
        <f>SUM(G39:G39)</f>
        <v>157.4</v>
      </c>
    </row>
    <row r="39" spans="1:7">
      <c r="A39" s="102">
        <v>98111140</v>
      </c>
      <c r="B39" s="90" t="s">
        <v>133</v>
      </c>
      <c r="C39" s="90" t="s">
        <v>88</v>
      </c>
      <c r="D39" s="90" t="s">
        <v>89</v>
      </c>
      <c r="E39" s="87">
        <v>157400</v>
      </c>
      <c r="F39" s="87">
        <v>1</v>
      </c>
      <c r="G39" s="86">
        <f t="shared" ref="G39" si="6">+F39*E39/1000</f>
        <v>157.4</v>
      </c>
    </row>
  </sheetData>
  <mergeCells count="15">
    <mergeCell ref="B35:F35"/>
    <mergeCell ref="A36:F36"/>
    <mergeCell ref="A38:F38"/>
    <mergeCell ref="A8:F8"/>
    <mergeCell ref="D9:F9"/>
    <mergeCell ref="B10:F10"/>
    <mergeCell ref="A22:F22"/>
    <mergeCell ref="A11:F11"/>
    <mergeCell ref="A5:G5"/>
    <mergeCell ref="A6:A7"/>
    <mergeCell ref="B6:B7"/>
    <mergeCell ref="C6:C7"/>
    <mergeCell ref="D6:D7"/>
    <mergeCell ref="E6:E7"/>
    <mergeCell ref="F6:G6"/>
  </mergeCells>
  <pageMargins left="0.51181102362204722" right="0.51181102362204722" top="0.74803149606299213" bottom="0.74803149606299213" header="0.31496062992125984" footer="0.31496062992125984"/>
  <pageSetup paperSize="9" orientation="landscape" r:id="rId1"/>
  <ignoredErrors>
    <ignoredError sqref="G25:G37 G22:G2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https://mul2.gov.am/tasks/287631/oneclick/Havelvacner.xlsx?token=bd99b77317284e9fb138f3155fcafd27</cp:keywords>
  <cp:lastModifiedBy>note</cp:lastModifiedBy>
  <cp:lastPrinted>2020-06-19T08:37:57Z</cp:lastPrinted>
  <dcterms:created xsi:type="dcterms:W3CDTF">1996-10-14T23:33:28Z</dcterms:created>
  <dcterms:modified xsi:type="dcterms:W3CDTF">2020-06-22T08:50:50Z</dcterms:modified>
</cp:coreProperties>
</file>