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"/>
    </mc:Choice>
  </mc:AlternateContent>
  <bookViews>
    <workbookView xWindow="0" yWindow="0" windowWidth="24240" windowHeight="11430" activeTab="4"/>
  </bookViews>
  <sheets>
    <sheet name="Հավելված 1" sheetId="26" r:id="rId1"/>
    <sheet name="Հավելված 2" sheetId="27" r:id="rId2"/>
    <sheet name="Հավելված 3" sheetId="28" r:id="rId3"/>
    <sheet name="Հավելված 4" sheetId="29" r:id="rId4"/>
    <sheet name="Հավելված 5" sheetId="30" r:id="rId5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E918" i="30" l="1"/>
  <c r="E908" i="30"/>
  <c r="E898" i="30"/>
  <c r="E887" i="30"/>
  <c r="E876" i="30"/>
  <c r="E857" i="30"/>
  <c r="E847" i="30"/>
  <c r="E837" i="30"/>
  <c r="E826" i="30"/>
  <c r="E815" i="30"/>
  <c r="E804" i="30"/>
  <c r="E785" i="30"/>
  <c r="E775" i="30"/>
  <c r="E765" i="30"/>
  <c r="E754" i="30"/>
  <c r="E743" i="30"/>
  <c r="E724" i="30"/>
  <c r="E714" i="30"/>
  <c r="E704" i="30"/>
  <c r="E693" i="30"/>
  <c r="E682" i="30"/>
  <c r="E671" i="30"/>
  <c r="E660" i="30"/>
  <c r="E638" i="30"/>
  <c r="E627" i="30"/>
  <c r="E608" i="30"/>
  <c r="E598" i="30"/>
  <c r="E588" i="30"/>
  <c r="E577" i="30"/>
  <c r="E566" i="30"/>
  <c r="E555" i="30"/>
  <c r="E544" i="30"/>
  <c r="E533" i="30"/>
  <c r="E522" i="30"/>
  <c r="E511" i="30"/>
  <c r="E492" i="30"/>
  <c r="E482" i="30"/>
  <c r="E472" i="30"/>
  <c r="E461" i="30"/>
  <c r="E450" i="30"/>
  <c r="E431" i="30"/>
  <c r="E421" i="30"/>
  <c r="E410" i="30"/>
  <c r="E399" i="30"/>
  <c r="E388" i="30"/>
  <c r="E377" i="30"/>
  <c r="E366" i="30"/>
  <c r="E347" i="30"/>
  <c r="E337" i="30"/>
  <c r="E327" i="30"/>
  <c r="E316" i="30"/>
  <c r="E305" i="30"/>
  <c r="E286" i="30"/>
  <c r="E276" i="30"/>
  <c r="E266" i="30"/>
  <c r="E255" i="30"/>
  <c r="E244" i="30"/>
  <c r="E192" i="30"/>
  <c r="E182" i="30"/>
  <c r="E172" i="30"/>
  <c r="E161" i="30"/>
  <c r="E150" i="30"/>
  <c r="E139" i="30"/>
  <c r="E128" i="30"/>
  <c r="E69" i="30"/>
  <c r="E58" i="30"/>
  <c r="E47" i="30"/>
  <c r="E25" i="30"/>
  <c r="D119" i="29"/>
  <c r="E190" i="28"/>
  <c r="E108" i="30" s="1"/>
  <c r="E104" i="28"/>
  <c r="D38" i="29" l="1"/>
  <c r="D25" i="29"/>
  <c r="D60" i="29"/>
  <c r="D71" i="29"/>
  <c r="D83" i="29"/>
  <c r="D94" i="29"/>
  <c r="D105" i="29"/>
  <c r="D130" i="29"/>
  <c r="E39" i="28" l="1"/>
  <c r="E211" i="30" s="1"/>
  <c r="E204" i="28"/>
  <c r="E233" i="30" s="1"/>
  <c r="E118" i="28"/>
  <c r="E222" i="30" s="1"/>
  <c r="E505" i="28" l="1"/>
  <c r="E89" i="30" s="1"/>
  <c r="E426" i="28"/>
  <c r="E79" i="30" s="1"/>
  <c r="E239" i="28"/>
  <c r="E649" i="30" s="1"/>
  <c r="E305" i="28" l="1"/>
  <c r="E304" i="28" s="1"/>
  <c r="E303" i="28" s="1"/>
  <c r="E302" i="28" s="1"/>
  <c r="E300" i="28" s="1"/>
  <c r="E268" i="28"/>
  <c r="E267" i="28" s="1"/>
  <c r="E266" i="28" s="1"/>
  <c r="E265" i="28" s="1"/>
  <c r="E263" i="28" s="1"/>
  <c r="D49" i="29" l="1"/>
  <c r="E416" i="28"/>
  <c r="E415" i="28" s="1"/>
  <c r="E414" i="28" s="1"/>
  <c r="E413" i="28" s="1"/>
  <c r="E411" i="28" s="1"/>
  <c r="E393" i="28"/>
  <c r="E392" i="28" s="1"/>
  <c r="E391" i="28" s="1"/>
  <c r="E390" i="28" s="1"/>
  <c r="E388" i="28" s="1"/>
  <c r="E356" i="28"/>
  <c r="E355" i="28" s="1"/>
  <c r="E354" i="28" s="1"/>
  <c r="E353" i="28" s="1"/>
  <c r="E351" i="28" s="1"/>
  <c r="E326" i="28"/>
  <c r="E325" i="28" s="1"/>
  <c r="E324" i="28" s="1"/>
  <c r="E323" i="28" s="1"/>
  <c r="E321" i="28" s="1"/>
  <c r="E296" i="28"/>
  <c r="E295" i="28" s="1"/>
  <c r="E294" i="28" s="1"/>
  <c r="E293" i="28" s="1"/>
  <c r="E291" i="28" s="1"/>
  <c r="E567" i="28"/>
  <c r="E566" i="28" s="1"/>
  <c r="E565" i="28" s="1"/>
  <c r="E564" i="28" s="1"/>
  <c r="E562" i="28" s="1"/>
  <c r="E560" i="28"/>
  <c r="E559" i="28" s="1"/>
  <c r="E558" i="28" s="1"/>
  <c r="E557" i="28" s="1"/>
  <c r="E555" i="28" s="1"/>
  <c r="E553" i="28"/>
  <c r="E552" i="28" s="1"/>
  <c r="E551" i="28" s="1"/>
  <c r="E550" i="28" s="1"/>
  <c r="E548" i="28" s="1"/>
  <c r="E546" i="28"/>
  <c r="E545" i="28" s="1"/>
  <c r="E544" i="28" s="1"/>
  <c r="E543" i="28" s="1"/>
  <c r="E541" i="28" s="1"/>
  <c r="E539" i="28"/>
  <c r="E538" i="28" s="1"/>
  <c r="E537" i="28" s="1"/>
  <c r="E536" i="28" s="1"/>
  <c r="E534" i="28" s="1"/>
  <c r="E532" i="28"/>
  <c r="E531" i="28" s="1"/>
  <c r="E530" i="28" s="1"/>
  <c r="E529" i="28" s="1"/>
  <c r="E527" i="28" s="1"/>
  <c r="E525" i="28"/>
  <c r="E524" i="28" s="1"/>
  <c r="E523" i="28" s="1"/>
  <c r="E522" i="28" s="1"/>
  <c r="E520" i="28" s="1"/>
  <c r="E518" i="28"/>
  <c r="E517" i="28" s="1"/>
  <c r="E516" i="28" s="1"/>
  <c r="E515" i="28" s="1"/>
  <c r="E513" i="28" s="1"/>
  <c r="E511" i="28"/>
  <c r="E510" i="28" s="1"/>
  <c r="E509" i="28" s="1"/>
  <c r="E508" i="28" s="1"/>
  <c r="E506" i="28" s="1"/>
  <c r="E504" i="28"/>
  <c r="E503" i="28" s="1"/>
  <c r="E502" i="28" s="1"/>
  <c r="E501" i="28" s="1"/>
  <c r="E499" i="28" s="1"/>
  <c r="E495" i="28"/>
  <c r="E494" i="28" s="1"/>
  <c r="E493" i="28" s="1"/>
  <c r="E492" i="28" s="1"/>
  <c r="E490" i="28" s="1"/>
  <c r="E488" i="28"/>
  <c r="E487" i="28" s="1"/>
  <c r="E486" i="28" s="1"/>
  <c r="E485" i="28" s="1"/>
  <c r="E483" i="28" s="1"/>
  <c r="E481" i="28"/>
  <c r="E480" i="28" s="1"/>
  <c r="E479" i="28" s="1"/>
  <c r="E478" i="28" s="1"/>
  <c r="E476" i="28" s="1"/>
  <c r="E474" i="28"/>
  <c r="E473" i="28" s="1"/>
  <c r="E472" i="28" s="1"/>
  <c r="E471" i="28" s="1"/>
  <c r="E469" i="28" s="1"/>
  <c r="E467" i="28"/>
  <c r="E466" i="28" s="1"/>
  <c r="E465" i="28" s="1"/>
  <c r="E464" i="28" s="1"/>
  <c r="E462" i="28" s="1"/>
  <c r="E460" i="28"/>
  <c r="E459" i="28" s="1"/>
  <c r="E458" i="28" s="1"/>
  <c r="E457" i="28" s="1"/>
  <c r="E455" i="28" s="1"/>
  <c r="E453" i="28"/>
  <c r="E452" i="28" s="1"/>
  <c r="E451" i="28" s="1"/>
  <c r="E450" i="28" s="1"/>
  <c r="E448" i="28" s="1"/>
  <c r="E446" i="28"/>
  <c r="E445" i="28" s="1"/>
  <c r="E444" i="28" s="1"/>
  <c r="E443" i="28" s="1"/>
  <c r="E441" i="28" s="1"/>
  <c r="E439" i="28"/>
  <c r="E438" i="28" s="1"/>
  <c r="E437" i="28" s="1"/>
  <c r="E436" i="28" s="1"/>
  <c r="E434" i="28" s="1"/>
  <c r="E432" i="28"/>
  <c r="E431" i="28" s="1"/>
  <c r="E430" i="28" s="1"/>
  <c r="E429" i="28" s="1"/>
  <c r="E427" i="28" s="1"/>
  <c r="E425" i="28"/>
  <c r="E424" i="28" s="1"/>
  <c r="E423" i="28" s="1"/>
  <c r="E422" i="28" s="1"/>
  <c r="E420" i="28" s="1"/>
  <c r="E418" i="28" s="1"/>
  <c r="D120" i="29" s="1"/>
  <c r="E409" i="28"/>
  <c r="E408" i="28" s="1"/>
  <c r="E407" i="28" s="1"/>
  <c r="E406" i="28" s="1"/>
  <c r="E404" i="28" s="1"/>
  <c r="E402" i="28"/>
  <c r="E401" i="28" s="1"/>
  <c r="E400" i="28" s="1"/>
  <c r="E399" i="28" s="1"/>
  <c r="E397" i="28" s="1"/>
  <c r="E395" i="28" s="1"/>
  <c r="D107" i="29" s="1"/>
  <c r="E386" i="28"/>
  <c r="E385" i="28" s="1"/>
  <c r="E384" i="28" s="1"/>
  <c r="E383" i="28" s="1"/>
  <c r="E381" i="28" s="1"/>
  <c r="E379" i="28"/>
  <c r="E378" i="28" s="1"/>
  <c r="E377" i="28" s="1"/>
  <c r="E376" i="28" s="1"/>
  <c r="E374" i="28" s="1"/>
  <c r="E372" i="28"/>
  <c r="E371" i="28" s="1"/>
  <c r="E370" i="28" s="1"/>
  <c r="E369" i="28" s="1"/>
  <c r="E367" i="28" s="1"/>
  <c r="E363" i="28"/>
  <c r="E362" i="28" s="1"/>
  <c r="E361" i="28" s="1"/>
  <c r="E360" i="28" s="1"/>
  <c r="E358" i="28" s="1"/>
  <c r="E349" i="28"/>
  <c r="E348" i="28" s="1"/>
  <c r="E347" i="28" s="1"/>
  <c r="E346" i="28" s="1"/>
  <c r="E344" i="28" s="1"/>
  <c r="E342" i="28"/>
  <c r="E341" i="28" s="1"/>
  <c r="E340" i="28" s="1"/>
  <c r="E339" i="28" s="1"/>
  <c r="E337" i="28" s="1"/>
  <c r="E335" i="28"/>
  <c r="E334" i="28" s="1"/>
  <c r="E333" i="28" s="1"/>
  <c r="E332" i="28" s="1"/>
  <c r="E330" i="28" s="1"/>
  <c r="E319" i="28"/>
  <c r="E318" i="28" s="1"/>
  <c r="E317" i="28" s="1"/>
  <c r="E316" i="28" s="1"/>
  <c r="E314" i="28" s="1"/>
  <c r="E312" i="28"/>
  <c r="E311" i="28" s="1"/>
  <c r="E310" i="28" s="1"/>
  <c r="E309" i="28" s="1"/>
  <c r="E307" i="28" s="1"/>
  <c r="E298" i="28" s="1"/>
  <c r="D73" i="29" s="1"/>
  <c r="E289" i="28"/>
  <c r="E288" i="28" s="1"/>
  <c r="E287" i="28" s="1"/>
  <c r="E286" i="28" s="1"/>
  <c r="E284" i="28" s="1"/>
  <c r="E282" i="28"/>
  <c r="E281" i="28" s="1"/>
  <c r="E280" i="28" s="1"/>
  <c r="E279" i="28" s="1"/>
  <c r="E277" i="28" s="1"/>
  <c r="E275" i="28"/>
  <c r="E274" i="28" s="1"/>
  <c r="E273" i="28" s="1"/>
  <c r="E272" i="28" s="1"/>
  <c r="E270" i="28" s="1"/>
  <c r="E261" i="28" s="1"/>
  <c r="D62" i="29" s="1"/>
  <c r="E259" i="28"/>
  <c r="E258" i="28" s="1"/>
  <c r="E257" i="28" s="1"/>
  <c r="E256" i="28" s="1"/>
  <c r="E254" i="28" s="1"/>
  <c r="E252" i="28"/>
  <c r="E251" i="28" s="1"/>
  <c r="E250" i="28" s="1"/>
  <c r="E249" i="28" s="1"/>
  <c r="E247" i="28" s="1"/>
  <c r="E245" i="28"/>
  <c r="E244" i="28" s="1"/>
  <c r="E243" i="28" s="1"/>
  <c r="E242" i="28" s="1"/>
  <c r="E240" i="28" s="1"/>
  <c r="E238" i="28"/>
  <c r="E237" i="28" s="1"/>
  <c r="E236" i="28" s="1"/>
  <c r="E235" i="28" s="1"/>
  <c r="E233" i="28" s="1"/>
  <c r="E231" i="28"/>
  <c r="E230" i="28" s="1"/>
  <c r="E229" i="28" s="1"/>
  <c r="E228" i="28" s="1"/>
  <c r="E226" i="28" s="1"/>
  <c r="E224" i="28"/>
  <c r="E223" i="28" s="1"/>
  <c r="E222" i="28" s="1"/>
  <c r="E221" i="28" s="1"/>
  <c r="E219" i="28" s="1"/>
  <c r="E217" i="28"/>
  <c r="E216" i="28" s="1"/>
  <c r="E215" i="28" s="1"/>
  <c r="E214" i="28" s="1"/>
  <c r="E212" i="28" s="1"/>
  <c r="E210" i="28"/>
  <c r="E209" i="28" s="1"/>
  <c r="E208" i="28" s="1"/>
  <c r="E207" i="28" s="1"/>
  <c r="E205" i="28" s="1"/>
  <c r="E203" i="28"/>
  <c r="E202" i="28" s="1"/>
  <c r="E201" i="28" s="1"/>
  <c r="E200" i="28" s="1"/>
  <c r="E198" i="28" s="1"/>
  <c r="E196" i="28"/>
  <c r="E195" i="28" s="1"/>
  <c r="E194" i="28" s="1"/>
  <c r="E193" i="28" s="1"/>
  <c r="E191" i="28" s="1"/>
  <c r="E189" i="28"/>
  <c r="E188" i="28" s="1"/>
  <c r="E187" i="28" s="1"/>
  <c r="E186" i="28" s="1"/>
  <c r="E184" i="28" s="1"/>
  <c r="E182" i="28"/>
  <c r="E181" i="28" s="1"/>
  <c r="E180" i="28" s="1"/>
  <c r="E179" i="28" s="1"/>
  <c r="E177" i="28" s="1"/>
  <c r="E173" i="28"/>
  <c r="E172" i="28" s="1"/>
  <c r="E171" i="28" s="1"/>
  <c r="E170" i="28" s="1"/>
  <c r="E168" i="28" s="1"/>
  <c r="E166" i="28"/>
  <c r="E165" i="28" s="1"/>
  <c r="E164" i="28" s="1"/>
  <c r="E163" i="28" s="1"/>
  <c r="E161" i="28" s="1"/>
  <c r="E159" i="28"/>
  <c r="E158" i="28" s="1"/>
  <c r="E157" i="28" s="1"/>
  <c r="E156" i="28" s="1"/>
  <c r="E154" i="28" s="1"/>
  <c r="E152" i="28"/>
  <c r="E151" i="28" s="1"/>
  <c r="E150" i="28" s="1"/>
  <c r="E149" i="28" s="1"/>
  <c r="E147" i="28" s="1"/>
  <c r="E145" i="28"/>
  <c r="E144" i="28" s="1"/>
  <c r="E143" i="28" s="1"/>
  <c r="E142" i="28" s="1"/>
  <c r="E140" i="28" s="1"/>
  <c r="E138" i="28"/>
  <c r="E137" i="28" s="1"/>
  <c r="E136" i="28" s="1"/>
  <c r="E135" i="28" s="1"/>
  <c r="E133" i="28" s="1"/>
  <c r="E131" i="28"/>
  <c r="E130" i="28" s="1"/>
  <c r="E129" i="28" s="1"/>
  <c r="E128" i="28" s="1"/>
  <c r="E126" i="28" s="1"/>
  <c r="E124" i="28"/>
  <c r="E123" i="28" s="1"/>
  <c r="E122" i="28" s="1"/>
  <c r="E121" i="28" s="1"/>
  <c r="E119" i="28" s="1"/>
  <c r="E117" i="28"/>
  <c r="E116" i="28" s="1"/>
  <c r="E115" i="28" s="1"/>
  <c r="E114" i="28" s="1"/>
  <c r="E112" i="28" s="1"/>
  <c r="E110" i="28"/>
  <c r="E109" i="28" s="1"/>
  <c r="E108" i="28" s="1"/>
  <c r="E107" i="28" s="1"/>
  <c r="E105" i="28" s="1"/>
  <c r="E103" i="28"/>
  <c r="E102" i="28" s="1"/>
  <c r="E101" i="28" s="1"/>
  <c r="E100" i="28" s="1"/>
  <c r="E98" i="28" s="1"/>
  <c r="E94" i="28"/>
  <c r="E93" i="28" s="1"/>
  <c r="E92" i="28" s="1"/>
  <c r="E91" i="28" s="1"/>
  <c r="E89" i="28" s="1"/>
  <c r="E87" i="28"/>
  <c r="E86" i="28" s="1"/>
  <c r="E85" i="28" s="1"/>
  <c r="E84" i="28" s="1"/>
  <c r="E82" i="28" s="1"/>
  <c r="E80" i="28"/>
  <c r="E79" i="28" s="1"/>
  <c r="E78" i="28" s="1"/>
  <c r="E77" i="28" s="1"/>
  <c r="E75" i="28" s="1"/>
  <c r="E73" i="28"/>
  <c r="E72" i="28" s="1"/>
  <c r="E71" i="28" s="1"/>
  <c r="E70" i="28" s="1"/>
  <c r="E68" i="28" s="1"/>
  <c r="E66" i="28"/>
  <c r="E65" i="28" s="1"/>
  <c r="E64" i="28" s="1"/>
  <c r="E63" i="28" s="1"/>
  <c r="E61" i="28" s="1"/>
  <c r="E59" i="28"/>
  <c r="E58" i="28" s="1"/>
  <c r="E57" i="28" s="1"/>
  <c r="E56" i="28" s="1"/>
  <c r="E54" i="28" s="1"/>
  <c r="E52" i="28"/>
  <c r="E51" i="28" s="1"/>
  <c r="E50" i="28" s="1"/>
  <c r="E49" i="28" s="1"/>
  <c r="E47" i="28" s="1"/>
  <c r="E45" i="28"/>
  <c r="E44" i="28" s="1"/>
  <c r="E43" i="28" s="1"/>
  <c r="E42" i="28" s="1"/>
  <c r="E40" i="28" s="1"/>
  <c r="E38" i="28"/>
  <c r="E37" i="28" s="1"/>
  <c r="E36" i="28" s="1"/>
  <c r="E35" i="28" s="1"/>
  <c r="E33" i="28" s="1"/>
  <c r="E31" i="28"/>
  <c r="E30" i="28" s="1"/>
  <c r="E29" i="28" s="1"/>
  <c r="E28" i="28" s="1"/>
  <c r="E26" i="28" s="1"/>
  <c r="E24" i="28"/>
  <c r="E23" i="28" s="1"/>
  <c r="E22" i="28" s="1"/>
  <c r="E21" i="28" s="1"/>
  <c r="E19" i="28" s="1"/>
  <c r="E17" i="28" s="1"/>
  <c r="D29" i="29" s="1"/>
  <c r="E96" i="28" l="1"/>
  <c r="D40" i="29" s="1"/>
  <c r="E36" i="30"/>
  <c r="E175" i="28"/>
  <c r="D51" i="29" s="1"/>
  <c r="E328" i="28"/>
  <c r="D85" i="29" s="1"/>
  <c r="E365" i="28"/>
  <c r="D96" i="29" s="1"/>
  <c r="E497" i="28"/>
  <c r="D131" i="29" s="1"/>
  <c r="H43" i="27"/>
  <c r="H42" i="27" s="1"/>
  <c r="H35" i="27"/>
  <c r="H34" i="27" s="1"/>
  <c r="H25" i="27"/>
  <c r="H24" i="27" s="1"/>
  <c r="H23" i="27"/>
  <c r="H22" i="27" s="1"/>
  <c r="H49" i="27" l="1"/>
  <c r="H48" i="27" s="1"/>
  <c r="H46" i="27" s="1"/>
  <c r="H44" i="27" s="1"/>
  <c r="E15" i="28"/>
  <c r="E13" i="28" s="1"/>
  <c r="E45" i="26"/>
  <c r="E63" i="26"/>
  <c r="E39" i="26"/>
  <c r="E57" i="26"/>
  <c r="H37" i="27"/>
  <c r="H36" i="27" s="1"/>
  <c r="E75" i="26"/>
  <c r="E69" i="26"/>
  <c r="H19" i="27"/>
  <c r="H18" i="27" s="1"/>
  <c r="H16" i="27" s="1"/>
  <c r="E33" i="26"/>
  <c r="H41" i="27"/>
  <c r="H40" i="27" s="1"/>
  <c r="H38" i="27" s="1"/>
  <c r="E27" i="26"/>
  <c r="H33" i="27"/>
  <c r="H32" i="27" s="1"/>
  <c r="E51" i="26"/>
  <c r="H27" i="27"/>
  <c r="H26" i="27" s="1"/>
  <c r="H20" i="27" s="1"/>
  <c r="E21" i="26"/>
  <c r="E14" i="26" s="1"/>
  <c r="H30" i="27" l="1"/>
  <c r="H28" i="27" s="1"/>
  <c r="H14" i="27"/>
  <c r="E13" i="26"/>
  <c r="E580" i="28"/>
  <c r="E579" i="28" s="1"/>
  <c r="E578" i="28" s="1"/>
  <c r="E577" i="28" s="1"/>
  <c r="E575" i="28" s="1"/>
  <c r="E573" i="28" s="1"/>
  <c r="H12" i="27" l="1"/>
  <c r="E571" i="28"/>
  <c r="E569" i="28" s="1"/>
  <c r="D148" i="29" s="1"/>
  <c r="E935" i="30" s="1"/>
  <c r="H57" i="27"/>
  <c r="H56" i="27" s="1"/>
  <c r="H54" i="27" s="1"/>
  <c r="H52" i="27" s="1"/>
  <c r="H50" i="27" s="1"/>
  <c r="E89" i="26"/>
  <c r="E82" i="26" s="1"/>
  <c r="E81" i="26" s="1"/>
  <c r="E12" i="26" s="1"/>
  <c r="H11" i="27" l="1"/>
  <c r="E12" i="28"/>
</calcChain>
</file>

<file path=xl/sharedStrings.xml><?xml version="1.0" encoding="utf-8"?>
<sst xmlns="http://schemas.openxmlformats.org/spreadsheetml/2006/main" count="2275" uniqueCount="251">
  <si>
    <t xml:space="preserve">   </t>
  </si>
  <si>
    <t xml:space="preserve">    </t>
  </si>
  <si>
    <t xml:space="preserve">  ՀՀ  կառավարության 2019 թվականի</t>
  </si>
  <si>
    <t xml:space="preserve">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</si>
  <si>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</si>
  <si>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</si>
  <si>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ծրագիրը</t>
  </si>
  <si>
    <t xml:space="preserve"> միջոցառումը</t>
  </si>
  <si>
    <t>տարի</t>
  </si>
  <si>
    <t>ԸՆԴԱՄԵՆԸ</t>
  </si>
  <si>
    <t xml:space="preserve">Ծրագրի անվանումը </t>
  </si>
  <si>
    <t>Հանրակրթության ծրագիր</t>
  </si>
  <si>
    <t>Ծրագրի նպատակը</t>
  </si>
  <si>
    <t>Ապահովել անվճար և որակյալ հանրակրթություն</t>
  </si>
  <si>
    <t>Վերջնական արդյունքի նկարագրությունը</t>
  </si>
  <si>
    <t>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դաստիարակված, պատշաճ վարքով և վարվելակերպով անձի ձևավորում</t>
  </si>
  <si>
    <t>Ծրագրի միջոցառումներ</t>
  </si>
  <si>
    <t>Միջոցառման անվանումը</t>
  </si>
  <si>
    <t>Տարրական ընդհանուր կրթություն</t>
  </si>
  <si>
    <t>Միջոցառման նկարագրությունը</t>
  </si>
  <si>
    <t>Պարտադիր կրթության առաջին մակարդակում սովորողների ընդգրկվածության, գրագիտության և համակողմանի զարգացման բարձր մակարդակի ապահովում</t>
  </si>
  <si>
    <t>Միջոցառման տեսակը</t>
  </si>
  <si>
    <t>Ծառայությունների մատուցում</t>
  </si>
  <si>
    <t>Հիմնական ընդհանուր կրթություն</t>
  </si>
  <si>
    <t>Պարտադիր կրթության երկրորդ մակարդակում սովորողների ընդգրկվածության, գրագիտության և համակողմանի զարգացման բարձր մակարդակի ապահովում</t>
  </si>
  <si>
    <t>Միջնակարգ ընդհանուր կրթություն</t>
  </si>
  <si>
    <t>Պարտադիր կրթության երրորդ մակարդակում սովորողների ընդգրկվածության, գրագիտության և համակողմանի զարգացման բարձր մակարդակի ապահովում</t>
  </si>
  <si>
    <t>Տարրական հատուկ հանրակրթություն</t>
  </si>
  <si>
    <t>Պարտադիր կրթության առաջին մակարդակում սովորողների ընդգրկվածության և գրագիտության ապահովում</t>
  </si>
  <si>
    <t>Հիմնական հատուկ հանրակրթություն</t>
  </si>
  <si>
    <t>Պարտադիր կրթության երկրորդ մակարդակում սովորողների ընդգրկվածության և գրագիտության ապահովում</t>
  </si>
  <si>
    <t>Ներառական կրթություն տարրական դպրոցում</t>
  </si>
  <si>
    <t>Տարրական դպրոցում կրթության առանձնահատուկ պայմանների կարիք ունեցող երեխաների տարրական կրթության կազմակերպման կրթաօժանդակ ծառայությունների մատուցման միջոցով սովորողների ընդգրկվածության և գրագիտության ապահովում</t>
  </si>
  <si>
    <t>Ներառական կրթություն միջին դպրոցում</t>
  </si>
  <si>
    <t>Միջին դպրոցում կրթության առանձնահատուկ պայմանների կարիք ունեցող երեխաների տարրական կրթության կազմակերպման կրթաօժանդակ ծառայությունների մատուցման միջոցով սովորողների ընդգրկվածության և գրագիտության ապահովում</t>
  </si>
  <si>
    <t>Ներառական կրթություն ավագ դպրոցում</t>
  </si>
  <si>
    <t>Ավագ դպրոցում կրթության առանձնահատուկ պայմանների կարիք ունեցող երեխաների տարրական կրթության կազմակերպման կրթաօժանդակ ծառայությունների մատուցման միջոցով սովորողների ընդգրկվածության, համակողմանի զարգացման և գրագիտության ապահովում</t>
  </si>
  <si>
    <t>Նախադպրոցական կրթություն</t>
  </si>
  <si>
    <t>Նախադպրոցական կրթություն մակարդակում սաների ընդգրկվածության, զարգացման բարձր մակարդակի ապահովում, 5-6 տարեկան երեխաների նախապատրաստում տարրական դպրոցին</t>
  </si>
  <si>
    <t xml:space="preserve">        Հավելված N 4</t>
  </si>
  <si>
    <t>Գործառական դասիչը</t>
  </si>
  <si>
    <t>Ծրագրային դասիչը</t>
  </si>
  <si>
    <t xml:space="preserve"> այդ թվում`</t>
  </si>
  <si>
    <t>Տարրական ընդհանուր հանրակրթություն</t>
  </si>
  <si>
    <t>Միջնակարգ ընդհանուր հանրակրթություն</t>
  </si>
  <si>
    <t xml:space="preserve"> ԸՆԴԱՄԵՆԸ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</si>
  <si>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</si>
  <si>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</si>
  <si>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</si>
  <si>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ՀՀ Արագածոտնի մարզպետարան</t>
  </si>
  <si>
    <t>ՀՀ Արարատի մարզպետարան</t>
  </si>
  <si>
    <t>ՀՀ Արմավիրի մարզպետարան</t>
  </si>
  <si>
    <t>ՀՀ Գեղարքունիքի մարզպետարան</t>
  </si>
  <si>
    <t>ՀՀ Լոռու մարզպետարան</t>
  </si>
  <si>
    <t>ՀՀ Կոտայքի մարզպետարան</t>
  </si>
  <si>
    <t>ՀՀ Շիրակի մարզպետարան</t>
  </si>
  <si>
    <t>ՀՀ Սյունիքի մարզպետարան</t>
  </si>
  <si>
    <t>ՀՀ Վայոց ձորի մարզպետարան</t>
  </si>
  <si>
    <t>ՀՀ Տավուշի մարզպետարան</t>
  </si>
  <si>
    <t>Հիմնական ընդհանուր հանրակրթություն</t>
  </si>
  <si>
    <t>  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</si>
  <si>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</si>
  <si>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</si>
  <si>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</si>
  <si>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</si>
  <si>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Միջոցառման դասիչը</t>
  </si>
  <si>
    <t xml:space="preserve"> տարի </t>
  </si>
  <si>
    <t>Նկարագրությունը</t>
  </si>
  <si>
    <t xml:space="preserve"> Ծառայությունների մատուցում </t>
  </si>
  <si>
    <t xml:space="preserve">Միջոցառումն իրականացնողի անվանումը </t>
  </si>
  <si>
    <t>Արդյունքի չափորոշիչներ</t>
  </si>
  <si>
    <t>Տարրական ընդհանուր կրթության դասարանների սովորողների թիվը, մարդ</t>
  </si>
  <si>
    <t>Տարրական ընդհանուր կրթություն ապահովող հաստատությունների թիվ, հատ, այդ թվում՝</t>
  </si>
  <si>
    <t>Տարրական դպրոցների թիվ, հատ</t>
  </si>
  <si>
    <t>Գիտելիքների ստուգման արդյունքում սովորողների միջին գնահատականը</t>
  </si>
  <si>
    <t>Հիմնական ընդհանուր կրթության դասարանների սովորողների թիվը, մարդ</t>
  </si>
  <si>
    <t>Միջնակարգ ընդհանուր կրթության դասարանների սովորողների թիվը, մարդ</t>
  </si>
  <si>
    <t>Սովորողների թիվը, մարդ</t>
  </si>
  <si>
    <t xml:space="preserve">          ՄԱՍ 1. ՊԵՏԱԿԱՆ ՄԱՐՄՆԻ ԳԾՈՎ ԱՐԴՅՈՒՆՔԱՅԻՆ (ԿԱՏԱՐՈՂԱԿԱՆ) ՑՈՒՑԱՆԻՇՆԵՐԸ</t>
  </si>
  <si>
    <t>Միջոցառման դասիչը՝</t>
  </si>
  <si>
    <t>ՀՀ  Արագածոտնի մարզպետարան</t>
  </si>
  <si>
    <t>Ծրագրի դասիչը՝</t>
  </si>
  <si>
    <t>ՀՀ  Արարատի մարզպետարան</t>
  </si>
  <si>
    <t>Միջոցառման անվանում</t>
  </si>
  <si>
    <t>ՀՀ  Արմավիրի մարզպետարան</t>
  </si>
  <si>
    <t>ՀՀ  Գեղարքունիքի մարզպետարան</t>
  </si>
  <si>
    <t>ՀՀ  Լոռու մարզպետարան</t>
  </si>
  <si>
    <t>ՀՀ  Կոտայքի մարզպետարան</t>
  </si>
  <si>
    <t>ՀՀ  Շիրակի մարզպետարան</t>
  </si>
  <si>
    <t>ՀՀ  Սյունիքի մարզպետարան</t>
  </si>
  <si>
    <t>ՀՀ  Վայոց ձորի մարզպետարան</t>
  </si>
  <si>
    <t>ՀՀ  Տավուշի մարզպետարան</t>
  </si>
  <si>
    <t xml:space="preserve">             </t>
  </si>
  <si>
    <t>Հավելված N 3</t>
  </si>
  <si>
    <t>Հավելված N 1</t>
  </si>
  <si>
    <t xml:space="preserve">        Հավելված N 2</t>
  </si>
  <si>
    <t xml:space="preserve">              -ի N  որոշման</t>
  </si>
  <si>
    <t xml:space="preserve">         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</si>
  <si>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</si>
  <si>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</si>
  <si>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</si>
  <si>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</si>
  <si>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</si>
  <si>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</si>
  <si>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09</t>
  </si>
  <si>
    <t xml:space="preserve"> 01</t>
  </si>
  <si>
    <t xml:space="preserve"> 02</t>
  </si>
  <si>
    <t xml:space="preserve"> ԿՐԹՈՒԹՅՈՒՆ</t>
  </si>
  <si>
    <t xml:space="preserve"> Նախադպրոցական և տարրական ընդհանուր կրթություն</t>
  </si>
  <si>
    <t xml:space="preserve"> Նախադպրոցական կրթություն</t>
  </si>
  <si>
    <t xml:space="preserve"> 1146</t>
  </si>
  <si>
    <t xml:space="preserve"> 11013</t>
  </si>
  <si>
    <t xml:space="preserve"> Տարրական ընդհանուր կրթություն</t>
  </si>
  <si>
    <t xml:space="preserve"> 11001</t>
  </si>
  <si>
    <t xml:space="preserve"> Տարրական ընդհանուր հանրակրթություն</t>
  </si>
  <si>
    <t xml:space="preserve"> 11004</t>
  </si>
  <si>
    <t xml:space="preserve"> Տարրական հատուկ հանրակրթություն</t>
  </si>
  <si>
    <t xml:space="preserve"> 11007</t>
  </si>
  <si>
    <t xml:space="preserve"> Ներառական կրթություն տարրական դպրոցում</t>
  </si>
  <si>
    <t xml:space="preserve"> Միջնակարգ ընդհանուր կրթություն</t>
  </si>
  <si>
    <t xml:space="preserve"> Հիմնական ընդհանուր կրթություն</t>
  </si>
  <si>
    <t xml:space="preserve"> 11002</t>
  </si>
  <si>
    <t xml:space="preserve"> Հիմնական ընդհանուր հանրակրթություն</t>
  </si>
  <si>
    <t xml:space="preserve"> 11005</t>
  </si>
  <si>
    <t xml:space="preserve"> Հիմնական հատուկ հանրակրթություն</t>
  </si>
  <si>
    <t xml:space="preserve"> 11008</t>
  </si>
  <si>
    <t xml:space="preserve"> Ներառական կրթություն միջին դպրոցում</t>
  </si>
  <si>
    <t xml:space="preserve"> Միջնակարգ (լրիվ)  ընդհանուր կրթություն</t>
  </si>
  <si>
    <t xml:space="preserve"> 11003</t>
  </si>
  <si>
    <t xml:space="preserve"> Միջնակարգ ընդհանուր հանրակրթություն</t>
  </si>
  <si>
    <t xml:space="preserve"> 11009</t>
  </si>
  <si>
    <t xml:space="preserve"> Ներառական կրթություն ավագ դպրոցում</t>
  </si>
  <si>
    <t xml:space="preserve"> ԸՆԴԱՄԵՆԸ ԾԱԽՍԵՐ</t>
  </si>
  <si>
    <t>Տարի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</si>
  <si>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</si>
  <si>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</si>
  <si>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</si>
  <si>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1139</t>
  </si>
  <si>
    <t xml:space="preserve"> ՀՀ կառավարություն</t>
  </si>
  <si>
    <r>
      <t>(</t>
    </r>
    <r>
      <rPr>
        <sz val="10"/>
        <color theme="1"/>
        <rFont val="GHEA Grapalat"/>
        <family val="3"/>
      </rPr>
      <t>հազ. դրամ</t>
    </r>
    <r>
      <rPr>
        <sz val="10"/>
        <color rgb="FF000000"/>
        <rFont val="GHEA Grapalat"/>
        <family val="3"/>
      </rPr>
      <t>)</t>
    </r>
  </si>
  <si>
    <t xml:space="preserve">                                                            ՀՀ կառավարության 2019 թվականի</t>
  </si>
  <si>
    <t xml:space="preserve">                                                                                         -ի N  որոշման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</si>
  <si>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</si>
  <si>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</si>
  <si>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</si>
  <si>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</si>
  <si>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</si>
  <si>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>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</si>
  <si>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                        -ի N  որոշման</t>
  </si>
  <si>
    <t xml:space="preserve">                    ՀՀ  կառավարության 2019 թվականի</t>
  </si>
  <si>
    <t xml:space="preserve"> Միջոցառում</t>
  </si>
  <si>
    <t xml:space="preserve">Բյուջետային հատկացումների գլխավոր կարգադրիչների, ծրագրերի, միջոցառումների և միջոցառումները կատարող պետական մարմինների անվանումները </t>
  </si>
  <si>
    <t xml:space="preserve"> ԱՅԼ  ԾԱԽՍԵՐ</t>
  </si>
  <si>
    <t xml:space="preserve"> Պահուստային միջոցներ</t>
  </si>
  <si>
    <t xml:space="preserve"> ՍՈՒԲՍԻԴԻԱՆԵՐ</t>
  </si>
  <si>
    <t xml:space="preserve"> Սուբսիդիաներ պետական կազմակերպություններին</t>
  </si>
  <si>
    <t xml:space="preserve"> - Սուբսիդիաներ ոչ ֆինանսական պետական կազմակերպություններին</t>
  </si>
  <si>
    <t>Ատեստավորման միջոցով որակավորում ստացած ուսուցիչներին հավելավճարների տրամադրում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</si>
  <si>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</si>
  <si>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</si>
  <si>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համայնքային ոչ առևտրային կազմակերպություններին</t>
  </si>
  <si>
    <t xml:space="preserve"> Ատեստավորման միջոցով տարակարգի որակավորում ստացած ուսուցիչներին համաապատասխան հավելավճարի տրամադրման ապահովում</t>
  </si>
  <si>
    <t>Տրանսֆերտների տրամադրում</t>
  </si>
  <si>
    <t xml:space="preserve"> Կրթությանը տրամադրվող օժանդակ ծառայություններ</t>
  </si>
  <si>
    <t>Կրթությանը տրամադրվող օժանդակ ծառայություններ</t>
  </si>
  <si>
    <t xml:space="preserve"> 12004</t>
  </si>
  <si>
    <t xml:space="preserve"> Ատեստավորման միջոցով որակավորում ստացած ուսուցիչներին հավելավճարների տրամադրում</t>
  </si>
  <si>
    <t xml:space="preserve"> 06</t>
  </si>
  <si>
    <t xml:space="preserve"> ՀՀ  կառավարության 2019 թվականի</t>
  </si>
  <si>
    <t xml:space="preserve"> Տարրական ընդհանուր հանրակրթություն </t>
  </si>
  <si>
    <t xml:space="preserve"> Պարտադիր կրթության առաջին մակարդակում սովորողների ընդգրկվածության՝ գրագիտության և համակողմանի զարգացման բարձր մակարդակի ապահովում </t>
  </si>
  <si>
    <t xml:space="preserve">Հիմնական ընդհանուր հանրակրթություն </t>
  </si>
  <si>
    <t xml:space="preserve"> Պարտադիր կրթության երկրորդ մակարդակում սովորողների ընդգրկվածության՝ գրագիտության և համակողմանի զարգացման բարձր մակարդակի ապահովում </t>
  </si>
  <si>
    <t xml:space="preserve"> Միջնակարգ ընդհանուր հանրակրթություն </t>
  </si>
  <si>
    <t xml:space="preserve"> Պարտադիր կրթության երրորդ մակարդակում սովորողների ընդգրկվածության՝ գրագիտության և համակողմանի զարգացման բարձր մակարդակի ապահովում </t>
  </si>
  <si>
    <t xml:space="preserve"> Պարտադիր կրթության առաջին մակարդակում սովորողների ընդգրկվածության և գրագիտության ապահովում </t>
  </si>
  <si>
    <t xml:space="preserve"> Պարտադիր կրթության երկրորդ մակարդակում սովորողների ընդգրկվածության և գրագիտության ապահովում </t>
  </si>
  <si>
    <t xml:space="preserve"> Տարրական դպրոցում կրթության առանձնահատուկ պայմանների կարիք ունեցող երեխաների տարրական կրթության կազմակերպման կրթաօժանդակ ծառայությունների մատուցման միջոցով սովորողների ընդգրկվածության և գրագիտության ապահովում </t>
  </si>
  <si>
    <t xml:space="preserve"> Միջին դպրոցում կրթության առանձնահատուկ պայմանների կարիք ունեցող երեխաների կրթության կազմակերպման կրթաօժանդակ ծառայությունների մատուցման միջոցով սովորողների ընդգրկվածության և գրագիտության ապահովում </t>
  </si>
  <si>
    <t xml:space="preserve"> Ավագ դպրոցում կրթության առանձնահատուկ պայմանների կարիք ունեցող երեխաների կրթության կազմակերպման կրթաօժանդակ ծառայությունների մատուցման միջոցով սովորողների ընդգրկվածության՝ համակողմանի զարգացման և գրագիտության ապահովում </t>
  </si>
  <si>
    <t xml:space="preserve"> Նախադպրոցական կրթություն մակարդակում սաների ընդգրկվածության՝ զարգացման բարձր մակարդակի ապահովում՝ 5-6 տարեկան երեխաների նախապատրաստում տարրական դպրոցին </t>
  </si>
  <si>
    <t xml:space="preserve"> Ծառայությունը ստացող երեխաների թվաքանակը, մարդ </t>
  </si>
  <si>
    <t xml:space="preserve">Ատեստավորման միջոցով որակավորում ստացած ուսուցիչներին հավելավճարների տրամադրում </t>
  </si>
  <si>
    <t xml:space="preserve"> Ատեստավորման միջոցով տարակարգի որակավորում ստացած ուսուցիչներին համաապատասխան հավելավճարի տրամադրման ապահովում </t>
  </si>
  <si>
    <t xml:space="preserve"> Տրանսֆերտների տրամադրում </t>
  </si>
  <si>
    <t xml:space="preserve"> Շահառուների ընտրության չափորոշիչները՛ </t>
  </si>
  <si>
    <t xml:space="preserve"> Ատեստավորման արդյունքում որակավորում ստացած ուսուցիչներ </t>
  </si>
  <si>
    <t xml:space="preserve">Որակավորման տարակարգ ստացած ուսուցիչների թիվը, մարդ </t>
  </si>
  <si>
    <t>ՀՀ  կառավարություն</t>
  </si>
  <si>
    <t xml:space="preserve">ՀՀ կառավարության պահուստային ֆոնդ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</si>
  <si>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</si>
  <si>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</si>
  <si>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 ՀՀ կառավարություն </t>
  </si>
  <si>
    <t xml:space="preserve"> Տարի </t>
  </si>
  <si>
    <t xml:space="preserve"> ՀՀ  կրթության, գիտության, մշակույթի և սպորտի նախարարություն</t>
  </si>
  <si>
    <t>Ցուցանիշների փոփոխությունը (ավելացումները նշված են դրական նշանով, իսկ նվազեցումները՝ փակագծերում)</t>
  </si>
  <si>
    <t>ՀՀ  կրթության, գիտության, մշակույթի և սպորտի նախարարություն</t>
  </si>
  <si>
    <t>ՀՀ տարածքային կառավարման և ենթակառուցվածքների նախարարություն</t>
  </si>
  <si>
    <t xml:space="preserve"> Երևանի քաղաքապետարանի ենթակայության հանրակրթական դպրոցներ </t>
  </si>
  <si>
    <t xml:space="preserve"> Տարրական ընդհանուր կրթության դասարանների սովորողների թիվը, մարդ </t>
  </si>
  <si>
    <t xml:space="preserve">Գիտելիքների ստուգման արդյունքում սովորողների միջին գնահատականը </t>
  </si>
  <si>
    <t xml:space="preserve">Միջոցառման վրա կատարվող ծախսը (հազար դրամ) </t>
  </si>
  <si>
    <t xml:space="preserve">Տարրական ընդհանուր հանրակրթություն </t>
  </si>
  <si>
    <t xml:space="preserve"> Հիմնական ընդհանուր հանրակրթություն </t>
  </si>
  <si>
    <t xml:space="preserve"> Երևանի քաղաքապետարանի ենթակայության հանրակրթական ուսումնական հաստատություններ </t>
  </si>
  <si>
    <t xml:space="preserve">Հիմնական ընդհանուր կրթության դասարանների սովորողների թիվը, մարդ </t>
  </si>
  <si>
    <t xml:space="preserve"> Գիտելիքների ստուգման արդյունքում սովորողների միջին գնահատականը </t>
  </si>
  <si>
    <t xml:space="preserve">Միջնակարգ ընդհանուր կրթության դասարանների սովորողների թիվը, մարդ </t>
  </si>
  <si>
    <t xml:space="preserve">Սովորողների թիվը, մարդ </t>
  </si>
  <si>
    <t xml:space="preserve"> Երևանի քաղաքապետարանի ենթակայության նախադպրոցական կրթություն իրականացնող ուսումնական հաստատություններ </t>
  </si>
  <si>
    <t xml:space="preserve">Ծառայությունը ստացող երեխաների թվաքանակը, մարդ </t>
  </si>
  <si>
    <t xml:space="preserve"> Ատեստավորման միջոցով որակավորում ստացած ուսուցիչներին հավելավճարների տրամադրում </t>
  </si>
  <si>
    <t xml:space="preserve"> Շահառուների ընտրության չափորոշիչները </t>
  </si>
  <si>
    <t xml:space="preserve">Տարրական ընդհանուր կրթության դասարանների սովորողների թիվը, մարդ </t>
  </si>
  <si>
    <t xml:space="preserve"> Տարրական հատուկ հանրակրթություն </t>
  </si>
  <si>
    <t xml:space="preserve"> Ներառական կրթություն տարրական դպրոցում </t>
  </si>
  <si>
    <t xml:space="preserve"> Ներառական կրթություն միջին դպրոցում </t>
  </si>
  <si>
    <t xml:space="preserve"> Ներառական կրթություն ավագ դպրոցում </t>
  </si>
  <si>
    <t xml:space="preserve"> Մարզպետարանի ենթակայության հանրակրթական ուսումնական հաստատություններ </t>
  </si>
  <si>
    <t xml:space="preserve"> Մարզպետարանի ենթակայության հատուկ ուսումնական հաստատություններ </t>
  </si>
  <si>
    <t xml:space="preserve"> Մարզպետարանի ենթակայության նախադպրոցական կրթություն իրականացնող ուսումնական հաստատություններ </t>
  </si>
  <si>
    <t xml:space="preserve"> Մարզպետարանի ենթակայության ներառական կրթություն իրականացնող ուսումնական հաստատություններ </t>
  </si>
  <si>
    <t xml:space="preserve"> Մարզի հանրակրթական ուսումնական հաստատություններ </t>
  </si>
  <si>
    <t xml:space="preserve"> Հիմնական ընդհանուր կրթության դասարանների սովորողների թիվը, մարդ </t>
  </si>
  <si>
    <t xml:space="preserve"> Հիմնական հատուկ հանրակրթություն </t>
  </si>
  <si>
    <t xml:space="preserve"> ՀՀ կառավարություն </t>
  </si>
  <si>
    <r>
      <t>Միջոցառման վրա կատարվող ծախսը (</t>
    </r>
    <r>
      <rPr>
        <sz val="10"/>
        <color theme="1"/>
        <rFont val="GHEA Grapalat"/>
        <family val="3"/>
      </rPr>
      <t>հազար դրամ</t>
    </r>
    <r>
      <rPr>
        <sz val="10"/>
        <color rgb="FF000000"/>
        <rFont val="GHEA Grapalat"/>
        <family val="3"/>
      </rPr>
      <t>)</t>
    </r>
  </si>
  <si>
    <r>
      <t>Միջոցառման վրա կատարվող ծախսը (</t>
    </r>
    <r>
      <rPr>
        <sz val="10"/>
        <color theme="1"/>
        <rFont val="GHEA Grapalat"/>
        <family val="3"/>
      </rPr>
      <t>հազար դրամ</t>
    </r>
    <r>
      <rPr>
        <sz val="10"/>
        <color rgb="FF000000"/>
        <rFont val="GHEA Grapalat"/>
        <family val="3"/>
      </rPr>
      <t>) </t>
    </r>
  </si>
  <si>
    <r>
      <t>Միջոցառման վրա կատարվող ծախսը (</t>
    </r>
    <r>
      <rPr>
        <sz val="10"/>
        <color theme="1"/>
        <rFont val="GHEA Grapalat"/>
        <family val="3"/>
      </rPr>
      <t>հազ. դրամ</t>
    </r>
    <r>
      <rPr>
        <sz val="10"/>
        <color rgb="FF000000"/>
        <rFont val="GHEA Grapalat"/>
        <family val="3"/>
      </rPr>
      <t>)</t>
    </r>
  </si>
  <si>
    <t>ՀՀ կրթության, գիտության, մշակույթի և սպորտի նախարարություն</t>
  </si>
  <si>
    <t xml:space="preserve"> ՀՀ կրթության, գիտության, մշակույթի և սպորտի նախարարության, ՀՀ մարզպետարանների, Երևանի քաղաքապետարանի ենթակայության ուսումնական հաստատություններ </t>
  </si>
  <si>
    <t xml:space="preserve"> ՀՀ կրթության, գիտության, մշակույթի և սպորտի նախարարության, ՀՀ մարզպետարանների, Երևանի քաղաքապետարանի ենթակայության հատուկ ուսումնական հաստատություններ </t>
  </si>
  <si>
    <t xml:space="preserve"> ՀՀ կրթության, գիտության, մշակույթի և սպորտի նախարարության, ՀՀ մարզպետարանների, Երևանի քաղաքապետարանի ենթակայության հանրակրթական ուսումնական հաստատություններ </t>
  </si>
  <si>
    <t xml:space="preserve"> ՀՀ կրթության, գիտության, մշակույթի և սպորտի նախարարության, ՀՀ մարզպետարանների, Երևանի քաղաքապետարանի ենթակայության ներառական կրթություն իրականացնող ուսումնական հաստատություններ </t>
  </si>
  <si>
    <t xml:space="preserve"> ՀՀ կրթության, գիտության, մշակույթի և սպորտի նախարարության, Երևանի քաղաքապետարանի, ՀՀ մարզպետարանների ենթակայության նախադպրոցական կրթություն իրականացնող ուսումնական հաստատություններ </t>
  </si>
  <si>
    <t xml:space="preserve"> ՀՀ ԿԳՄՍՆ ենթակայության հանրակրթական ուսումնական հաստատություններ </t>
  </si>
  <si>
    <t>«ՀԱՅԱUՏԱՆԻ ՀԱՆՐԱՊԵՏՈՒԹՅԱՆ 2019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2018 ԹՎԱԿԱՆԻ ԴԵԿՏԵՄԲԵՐԻ 27-Ի N 1515-Ն ՈՐՈՇՄԱՆ N 5  ՀԱՎԵԼՎԱԾԻ N 1  ԱՂՅՈՒՍԱԿՈՒՄ ԿԱՏԱՐՎՈՂ ՓՈՓՈԽՈՒԹՅՈՒՆՆԵՐԸ</t>
  </si>
  <si>
    <t>ՀԱՅԱՍՏԱՆԻ ՀԱՆՐԱՊԵՏՈՒԹՅԱՆ ԿԱՌԱՎԱՐՈՒԹՅԱՆ 2018 ԹՎԱԿԱՆԻ ԴԵԿՏԵՄԲԵՐԻ 27-Ի N 1515-Ն ՈՐՈՇՄԱՆ N 3  ՀԱՎԵԼՎԱԾՈՒՄ ԿԱՏԱՐՎՈՂ ՓՈՓՈԽՈՒԹՅՈՒՆՆԵՐԸ</t>
  </si>
  <si>
    <t xml:space="preserve">ՀԱՅԱՍՏԱՆԻ ՀԱՆՐԱՊԵՏՈՒԹՅԱՆ ԿԱՌԱՎԱՐՈՒԹՅԱՆ 2018 ԹՎԱԿԱՆԻ ԴԵԿՏԵՄԲԵՐԻ 27-Ի N 1515-Ն ՈՐՈՇՄԱՆ N 4 ՀԱՎԵԼՎԱԾՈՒՄ ԿԱՏԱՐՎՈՂ ՓՈՓՈԽՈՒԹՅՈՒՆՆԵՐԸ </t>
  </si>
  <si>
    <t xml:space="preserve">ՀԱՅԱՍՏԱՆԻ ՀԱՆՐԱՊԵՏՈՒԹՅԱՆ ԿԱՌԱՎԱՐՈՒԹՅԱՆ 2018  ԹՎԱԿԱՆԻ ԴԵԿՏԵՄԲԵՐԻ 27-Ի N 1515-Ն ՈՐՈՇՄԱՆ N 11 ՀԱՎԵԼՎԱԾԻ N 11.16 և 11.52 ԱՂՅՈՒՍԱԿՆԵՐՈՒՄ ԿԱՏԱՐՎՈՂ ՓՈՓՈԽՈՒԹՅՈՒՆՆԵՐԸ </t>
  </si>
  <si>
    <t>ՀԱՅԱՍՏԱՆԻ ՀԱՆՐԱՊԵՏՈՒԹՅԱՆ ԿԱՌԱՎԱՐՈՒԹՅԱՆ 2018 ԹՎԱԿԱՆԻ ԴԵԿՏԵՄԲԵՐԻ 27-Ի N 1515-Ն ՈՐՈՇՄԱՆ N 11.1 ՀԱՎԵԼՎԱԾԻ NN 11.1.8, 11.1.16, 11.1.56, 11.1.57, 11.1.58, 11.1.59, 11.1.60, 11.1.61, 11.1.62, 11.1.63, 11.1.64, 11.1.65, 11.1.66 ԱՂՅՈՒՍԱԿՆԵՐՈՒՄ ԿԱՏԱՐՎՈՂ ՓՈՓՈԽՈՒԹՅՈՒՆՆԵՐԸ</t>
  </si>
  <si>
    <t xml:space="preserve">                                                                                   -ի N  որոշման</t>
  </si>
  <si>
    <t xml:space="preserve">                                                                                                    -ի N  որոշման</t>
  </si>
  <si>
    <t xml:space="preserve">                                                 ՀՀ  կառավարության 2019 թվականի</t>
  </si>
  <si>
    <t xml:space="preserve">  Տարրական հատուկ հանրակրթություն </t>
  </si>
  <si>
    <t xml:space="preserve">Պարտադիր կրթության առաջին մակարդակում սովորողների ընդգրկվածության և գրագիտության ապահովում </t>
  </si>
  <si>
    <t xml:space="preserve">Երևանի քաղաքապետարանի ենթակայության հատուկ կրթություն իրականացնող ուսումնական հաստատություններ </t>
  </si>
  <si>
    <t xml:space="preserve">   Հիմնական հատուկ հանրակրթություն </t>
  </si>
  <si>
    <t xml:space="preserve">Պարտադիր կրթության երկրորդ մակարդակում սովորողների ընդգրկվածության և գրագիտության ապահովում 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</si>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</sst>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0.0"/>
    <numFmt numFmtId="165" formatCode="##,##0.0;\(##,##0.0\);\-"/>
    <numFmt numFmtId="166" formatCode="#,##0.0"/>
    <numFmt numFmtId="167" formatCode="#,##0.0_);\(#,##0.0\)"/>
    <numFmt numFmtId="168" formatCode="0.0_);\(0.0\)"/>
    <numFmt numFmtId="169" formatCode="0_);\(0\)"/>
    <numFmt numFmtId="170" formatCode="#,##0_);\(#,##0\)"/>
  </numFmts>
  <fonts count="3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GHEA Grapalat"/>
      <family val="3"/>
    </font>
    <font>
      <sz val="10"/>
      <color rgb="FF000000"/>
      <name val="GHEA Grapalat"/>
      <family val="3"/>
    </font>
    <font>
      <sz val="10"/>
      <color theme="1"/>
      <name val="GHEA Grapalat"/>
      <family val="3"/>
    </font>
    <font>
      <i/>
      <sz val="10"/>
      <color rgb="FF000000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b/>
      <sz val="10"/>
      <color theme="1"/>
      <name val="GHEA Grapalat"/>
      <family val="3"/>
    </font>
    <font>
      <b/>
      <sz val="10"/>
      <color rgb="FF000000"/>
      <name val="GHEA Grapalat"/>
      <family val="3"/>
    </font>
    <font>
      <sz val="9"/>
      <color rgb="FF000000"/>
      <name val="GHEA Grapalat"/>
      <family val="3"/>
    </font>
    <font>
      <sz val="9"/>
      <color theme="1"/>
      <name val="GHEA Grapalat"/>
      <family val="3"/>
    </font>
    <font>
      <sz val="10"/>
      <name val="GHEA Grapalat"/>
      <family val="3"/>
    </font>
    <font>
      <sz val="11"/>
      <color rgb="FF000000"/>
      <name val="GHEA Grapalat"/>
      <family val="3"/>
    </font>
    <font>
      <b/>
      <sz val="11"/>
      <color rgb="FF000000"/>
      <name val="GHEA Grapalat"/>
      <family val="3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7" applyNumberFormat="0" applyAlignment="0" applyProtection="0"/>
    <xf numFmtId="0" fontId="13" fillId="7" borderId="8" applyNumberFormat="0" applyAlignment="0" applyProtection="0"/>
    <xf numFmtId="0" fontId="14" fillId="7" borderId="7" applyNumberFormat="0" applyAlignment="0" applyProtection="0"/>
    <xf numFmtId="0" fontId="15" fillId="0" borderId="9" applyNumberFormat="0" applyFill="0" applyAlignment="0" applyProtection="0"/>
    <xf numFmtId="0" fontId="16" fillId="8" borderId="10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2" applyNumberFormat="0" applyFill="0" applyAlignment="0" applyProtection="0"/>
    <xf numFmtId="0" fontId="2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Border="0" applyAlignment="0" applyProtection="0"/>
    <xf numFmtId="0" fontId="26" fillId="0" borderId="0">
      <alignment horizontal="left" vertical="top" wrapText="1"/>
    </xf>
    <xf numFmtId="0" fontId="1" fillId="9" borderId="11" applyNumberFormat="0" applyFont="0" applyAlignment="0" applyProtection="0"/>
    <xf numFmtId="165" fontId="26" fillId="0" borderId="0" applyFill="0" applyBorder="0" applyProtection="0">
      <alignment horizontal="right" vertical="top"/>
    </xf>
  </cellStyleXfs>
  <cellXfs count="131">
    <xf numFmtId="0" fontId="0" fillId="0" borderId="0" xfId="0"/>
    <xf numFmtId="0" fontId="21" fillId="0" borderId="0" xfId="0" applyFont="1"/>
    <xf numFmtId="0" fontId="21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right" vertical="center"/>
    </xf>
    <xf numFmtId="0" fontId="21" fillId="0" borderId="0" xfId="0" applyFont="1" applyFill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2" fillId="0" borderId="0" xfId="0" applyFont="1" applyAlignment="1">
      <alignment horizontal="justify" vertical="center"/>
    </xf>
    <xf numFmtId="0" fontId="22" fillId="2" borderId="0" xfId="0" applyFont="1" applyFill="1" applyAlignment="1">
      <alignment vertical="center"/>
    </xf>
    <xf numFmtId="0" fontId="22" fillId="0" borderId="0" xfId="0" applyFont="1" applyAlignment="1">
      <alignment horizontal="right" vertical="center" wrapText="1"/>
    </xf>
    <xf numFmtId="0" fontId="22" fillId="2" borderId="0" xfId="0" applyFont="1" applyFill="1" applyBorder="1" applyAlignment="1">
      <alignment vertical="center"/>
    </xf>
    <xf numFmtId="0" fontId="22" fillId="0" borderId="0" xfId="0" applyFont="1" applyBorder="1" applyAlignment="1">
      <alignment horizontal="center" vertical="center" wrapText="1"/>
    </xf>
    <xf numFmtId="0" fontId="21" fillId="0" borderId="0" xfId="0" applyFont="1" applyBorder="1"/>
    <xf numFmtId="0" fontId="29" fillId="0" borderId="0" xfId="0" applyFont="1" applyAlignment="1">
      <alignment vertical="center"/>
    </xf>
    <xf numFmtId="0" fontId="28" fillId="0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3" fillId="0" borderId="1" xfId="0" applyFont="1" applyFill="1" applyBorder="1" applyAlignment="1">
      <alignment horizontal="left" vertical="top" wrapText="1"/>
    </xf>
    <xf numFmtId="0" fontId="27" fillId="0" borderId="1" xfId="0" applyFont="1" applyFill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4" fontId="28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4" fillId="0" borderId="1" xfId="0" applyFont="1" applyBorder="1" applyAlignment="1">
      <alignment vertical="center" wrapText="1"/>
    </xf>
    <xf numFmtId="0" fontId="23" fillId="0" borderId="1" xfId="0" applyFont="1" applyBorder="1" applyAlignment="1">
      <alignment vertical="center" wrapText="1"/>
    </xf>
    <xf numFmtId="0" fontId="28" fillId="0" borderId="1" xfId="0" applyFont="1" applyBorder="1" applyAlignment="1">
      <alignment vertical="center"/>
    </xf>
    <xf numFmtId="0" fontId="22" fillId="2" borderId="1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center" vertical="center" wrapText="1"/>
    </xf>
    <xf numFmtId="164" fontId="22" fillId="2" borderId="1" xfId="0" applyNumberFormat="1" applyFont="1" applyFill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22" fillId="2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167" fontId="22" fillId="0" borderId="1" xfId="0" applyNumberFormat="1" applyFont="1" applyFill="1" applyBorder="1" applyAlignment="1">
      <alignment horizontal="center" vertical="center" wrapText="1"/>
    </xf>
    <xf numFmtId="166" fontId="22" fillId="0" borderId="1" xfId="0" applyNumberFormat="1" applyFont="1" applyFill="1" applyBorder="1" applyAlignment="1">
      <alignment horizontal="center" vertical="center" wrapText="1"/>
    </xf>
    <xf numFmtId="164" fontId="22" fillId="0" borderId="1" xfId="0" applyNumberFormat="1" applyFont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168" fontId="28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/>
    </xf>
    <xf numFmtId="0" fontId="21" fillId="0" borderId="0" xfId="0" applyFont="1" applyFill="1"/>
    <xf numFmtId="0" fontId="21" fillId="0" borderId="0" xfId="0" applyFont="1" applyFill="1" applyAlignment="1">
      <alignment horizontal="left" vertical="center"/>
    </xf>
    <xf numFmtId="0" fontId="22" fillId="0" borderId="0" xfId="0" applyFont="1" applyFill="1" applyAlignment="1">
      <alignment horizontal="right" vertical="center"/>
    </xf>
    <xf numFmtId="0" fontId="22" fillId="0" borderId="1" xfId="0" applyFont="1" applyFill="1" applyBorder="1" applyAlignment="1">
      <alignment horizontal="center" vertical="center" wrapText="1"/>
    </xf>
    <xf numFmtId="0" fontId="2" fillId="0" borderId="1" xfId="44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vertical="center" wrapText="1"/>
    </xf>
    <xf numFmtId="0" fontId="25" fillId="0" borderId="1" xfId="0" applyFont="1" applyFill="1" applyBorder="1" applyAlignment="1">
      <alignment horizontal="left" vertical="top" wrapText="1"/>
    </xf>
    <xf numFmtId="168" fontId="22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top" wrapText="1"/>
    </xf>
    <xf numFmtId="166" fontId="28" fillId="0" borderId="1" xfId="0" applyNumberFormat="1" applyFont="1" applyFill="1" applyBorder="1" applyAlignment="1">
      <alignment horizontal="center" vertical="center" wrapText="1"/>
    </xf>
    <xf numFmtId="167" fontId="28" fillId="0" borderId="1" xfId="0" applyNumberFormat="1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right"/>
    </xf>
    <xf numFmtId="0" fontId="21" fillId="0" borderId="0" xfId="0" applyFont="1" applyFill="1" applyAlignment="1">
      <alignment horizontal="right" vertical="center"/>
    </xf>
    <xf numFmtId="0" fontId="22" fillId="0" borderId="0" xfId="0" applyFont="1" applyFill="1" applyAlignment="1">
      <alignment horizontal="center" vertical="center"/>
    </xf>
    <xf numFmtId="0" fontId="27" fillId="0" borderId="1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 wrapText="1"/>
    </xf>
    <xf numFmtId="0" fontId="22" fillId="0" borderId="15" xfId="0" applyFont="1" applyFill="1" applyBorder="1" applyAlignment="1">
      <alignment vertical="center" wrapText="1"/>
    </xf>
    <xf numFmtId="0" fontId="22" fillId="0" borderId="13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0" fontId="22" fillId="0" borderId="13" xfId="0" applyFont="1" applyFill="1" applyBorder="1" applyAlignment="1">
      <alignment vertical="center"/>
    </xf>
    <xf numFmtId="166" fontId="21" fillId="0" borderId="0" xfId="0" applyNumberFormat="1" applyFont="1" applyFill="1"/>
    <xf numFmtId="0" fontId="30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8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3" fillId="0" borderId="1" xfId="0" applyFont="1" applyFill="1" applyBorder="1" applyAlignment="1">
      <alignment vertical="center"/>
    </xf>
    <xf numFmtId="0" fontId="31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169" fontId="22" fillId="0" borderId="1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22" fillId="0" borderId="16" xfId="0" applyFont="1" applyFill="1" applyBorder="1" applyAlignment="1">
      <alignment vertical="center"/>
    </xf>
    <xf numFmtId="168" fontId="22" fillId="0" borderId="0" xfId="0" applyNumberFormat="1" applyFont="1" applyFill="1" applyBorder="1" applyAlignment="1">
      <alignment horizontal="center" vertical="center" wrapText="1"/>
    </xf>
    <xf numFmtId="164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center"/>
    </xf>
    <xf numFmtId="0" fontId="22" fillId="0" borderId="0" xfId="0" applyFont="1" applyFill="1" applyAlignment="1">
      <alignment horizontal="center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vertical="center" wrapText="1"/>
    </xf>
    <xf numFmtId="168" fontId="22" fillId="0" borderId="0" xfId="0" applyNumberFormat="1" applyFont="1" applyFill="1" applyAlignment="1">
      <alignment vertical="center"/>
    </xf>
    <xf numFmtId="168" fontId="22" fillId="0" borderId="0" xfId="0" applyNumberFormat="1" applyFont="1" applyFill="1" applyAlignment="1">
      <alignment horizontal="center" vertical="center"/>
    </xf>
    <xf numFmtId="164" fontId="22" fillId="0" borderId="0" xfId="0" applyNumberFormat="1" applyFont="1" applyAlignment="1">
      <alignment vertical="center"/>
    </xf>
    <xf numFmtId="0" fontId="22" fillId="0" borderId="1" xfId="0" applyFont="1" applyFill="1" applyBorder="1" applyAlignment="1">
      <alignment horizontal="center" vertical="center" wrapText="1"/>
    </xf>
    <xf numFmtId="167" fontId="22" fillId="0" borderId="17" xfId="0" applyNumberFormat="1" applyFont="1" applyFill="1" applyBorder="1" applyAlignment="1">
      <alignment horizontal="center" vertical="center" wrapText="1"/>
    </xf>
    <xf numFmtId="167" fontId="22" fillId="0" borderId="18" xfId="0" applyNumberFormat="1" applyFont="1" applyFill="1" applyBorder="1" applyAlignment="1">
      <alignment horizontal="center" vertical="center" wrapText="1"/>
    </xf>
    <xf numFmtId="167" fontId="22" fillId="0" borderId="19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 wrapText="1"/>
    </xf>
    <xf numFmtId="0" fontId="21" fillId="0" borderId="0" xfId="0" applyFont="1" applyFill="1" applyAlignment="1">
      <alignment horizontal="center"/>
    </xf>
    <xf numFmtId="167" fontId="28" fillId="0" borderId="17" xfId="0" applyNumberFormat="1" applyFont="1" applyFill="1" applyBorder="1" applyAlignment="1">
      <alignment horizontal="center" vertical="center" wrapText="1"/>
    </xf>
    <xf numFmtId="167" fontId="28" fillId="0" borderId="18" xfId="0" applyNumberFormat="1" applyFont="1" applyFill="1" applyBorder="1" applyAlignment="1">
      <alignment horizontal="center" vertical="center" wrapText="1"/>
    </xf>
    <xf numFmtId="167" fontId="28" fillId="0" borderId="19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1" fillId="0" borderId="0" xfId="0" applyFont="1" applyFill="1" applyAlignment="1">
      <alignment horizontal="right" vertical="center"/>
    </xf>
    <xf numFmtId="0" fontId="32" fillId="0" borderId="0" xfId="0" applyFont="1" applyFill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2" fillId="0" borderId="13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vertical="center" wrapText="1"/>
    </xf>
    <xf numFmtId="0" fontId="28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1" fillId="0" borderId="0" xfId="0" applyFont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22" fillId="0" borderId="1" xfId="0" applyFont="1" applyFill="1" applyBorder="1" applyAlignment="1">
      <alignment vertical="center" wrapText="1"/>
    </xf>
    <xf numFmtId="0" fontId="22" fillId="0" borderId="1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justify" vertical="center"/>
    </xf>
    <xf numFmtId="0" fontId="23" fillId="0" borderId="0" xfId="0" applyFont="1" applyFill="1" applyAlignment="1">
      <alignment vertical="center" wrapText="1"/>
    </xf>
    <xf numFmtId="0" fontId="22" fillId="0" borderId="0" xfId="0" applyFont="1" applyFill="1" applyBorder="1" applyAlignment="1">
      <alignment vertical="center"/>
    </xf>
    <xf numFmtId="0" fontId="21" fillId="0" borderId="0" xfId="0" applyFont="1" applyFill="1" applyAlignment="1">
      <alignment horizontal="right"/>
    </xf>
    <xf numFmtId="0" fontId="33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vertical="center"/>
    </xf>
    <xf numFmtId="0" fontId="22" fillId="0" borderId="3" xfId="0" applyFont="1" applyFill="1" applyBorder="1" applyAlignment="1">
      <alignment vertical="center"/>
    </xf>
    <xf numFmtId="0" fontId="22" fillId="0" borderId="3" xfId="0" applyFont="1" applyFill="1" applyBorder="1" applyAlignment="1">
      <alignment horizontal="justify" vertical="center"/>
    </xf>
    <xf numFmtId="167" fontId="21" fillId="0" borderId="0" xfId="0" applyNumberFormat="1" applyFont="1"/>
    <xf numFmtId="167" fontId="21" fillId="0" borderId="0" xfId="0" applyNumberFormat="1" applyFont="1" applyFill="1"/>
    <xf numFmtId="170" fontId="22" fillId="0" borderId="1" xfId="0" applyNumberFormat="1" applyFont="1" applyFill="1" applyBorder="1" applyAlignment="1">
      <alignment horizontal="center" vertical="center" wrapText="1"/>
    </xf>
    <xf numFmtId="168" fontId="21" fillId="0" borderId="0" xfId="0" applyNumberFormat="1" applyFont="1" applyFill="1"/>
  </cellXfs>
  <cellStyles count="47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10" builtinId="27" customBuiltin="1"/>
    <cellStyle name="Calculation" xfId="14" builtinId="22" customBuiltin="1"/>
    <cellStyle name="Check Cell" xfId="16" builtinId="23" customBuiltin="1"/>
    <cellStyle name="Explanatory Text" xfId="18" builtinId="53" customBuiltin="1"/>
    <cellStyle name="Good" xfId="9" builtinId="26" customBuiltin="1"/>
    <cellStyle name="Heading 1" xfId="5" builtinId="16" customBuiltin="1"/>
    <cellStyle name="Heading 2" xfId="6" builtinId="17" customBuiltin="1"/>
    <cellStyle name="Heading 3" xfId="7" builtinId="18" customBuiltin="1"/>
    <cellStyle name="Heading 4" xfId="8" builtinId="19" customBuiltin="1"/>
    <cellStyle name="Input" xfId="12" builtinId="20" customBuiltin="1"/>
    <cellStyle name="Linked Cell" xfId="15" builtinId="24" customBuiltin="1"/>
    <cellStyle name="Neutral" xfId="11" builtinId="28" customBuiltin="1"/>
    <cellStyle name="Normal" xfId="0" builtinId="0"/>
    <cellStyle name="Normal 2" xfId="1"/>
    <cellStyle name="Normal 3" xfId="3"/>
    <cellStyle name="Normal 4" xfId="44"/>
    <cellStyle name="Note 2" xfId="45"/>
    <cellStyle name="Output" xfId="13" builtinId="21" customBuiltin="1"/>
    <cellStyle name="Percent 2" xfId="2"/>
    <cellStyle name="SN_241" xfId="46"/>
    <cellStyle name="Title" xfId="4" builtinId="15" customBuiltin="1"/>
    <cellStyle name="Total" xfId="19" builtinId="25" customBuiltin="1"/>
    <cellStyle name="Warning Text" xfId="17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97"/>
  <sheetViews>
    <sheetView workbookViewId="0">
      <selection activeCell="H12" sqref="H12"/>
    </sheetView>
  </sheetViews>
  <sheetFormatPr defaultRowHeight="16.5" x14ac:dyDescent="0.3"/>
  <cols>
    <col min="1" max="1" width="9.140625" style="1"/>
    <col min="2" max="2" width="10" style="1" customWidth="1"/>
    <col min="3" max="3" width="11.7109375" style="1" customWidth="1"/>
    <col min="4" max="4" width="57.140625" style="1" customWidth="1"/>
    <col min="5" max="5" width="26.85546875" style="1" customWidth="1"/>
    <col min="6" max="7" width="9.140625" style="1"/>
    <col min="8" max="8" width="14.28515625" style="1" bestFit="1" customWidth="1"/>
    <col min="9" max="16384" width="9.140625" style="1"/>
  </cols>
  <sheetData>
    <row r="2" spans="1:16" x14ac:dyDescent="0.3">
      <c r="B2" s="95"/>
      <c r="C2" s="95"/>
      <c r="D2" s="95"/>
      <c r="E2" s="6" t="s">
        <v>94</v>
      </c>
      <c r="F2" s="2"/>
      <c r="G2" s="2"/>
    </row>
    <row r="3" spans="1:16" x14ac:dyDescent="0.3">
      <c r="D3" s="4" t="s">
        <v>140</v>
      </c>
      <c r="E3" s="5"/>
      <c r="N3" s="8" t="s">
        <v>0</v>
      </c>
      <c r="O3" s="8" t="s">
        <v>1</v>
      </c>
      <c r="P3" s="8"/>
    </row>
    <row r="4" spans="1:16" x14ac:dyDescent="0.3">
      <c r="B4" s="2" t="s">
        <v>3</v>
      </c>
      <c r="D4" s="97" t="s">
        <v>141</v>
      </c>
      <c r="E4" s="97"/>
      <c r="H4" s="2" t="s">
        <v>0</v>
      </c>
      <c r="N4" s="2" t="s">
        <v>0</v>
      </c>
      <c r="O4" s="2" t="s">
        <v>92</v>
      </c>
    </row>
    <row r="5" spans="1:16" x14ac:dyDescent="0.3">
      <c r="B5" s="2"/>
    </row>
    <row r="6" spans="1:16" ht="81" customHeight="1" x14ac:dyDescent="0.3">
      <c r="A6" s="96" t="s">
        <v>236</v>
      </c>
      <c r="B6" s="96"/>
      <c r="C6" s="96"/>
      <c r="D6" s="96"/>
      <c r="E6" s="96"/>
      <c r="F6" s="9"/>
      <c r="G6" s="9"/>
      <c r="H6" s="9"/>
      <c r="I6" s="9"/>
      <c r="J6" s="9"/>
      <c r="K6" s="9"/>
      <c r="L6" s="9"/>
    </row>
    <row r="7" spans="1:16" x14ac:dyDescent="0.3">
      <c r="A7" s="10"/>
      <c r="B7" s="10"/>
      <c r="C7" s="10"/>
      <c r="D7" s="10"/>
      <c r="E7" s="10"/>
      <c r="F7" s="10"/>
      <c r="G7" s="10"/>
      <c r="H7" s="10"/>
    </row>
    <row r="8" spans="1:16" x14ac:dyDescent="0.3">
      <c r="B8" s="3"/>
    </row>
    <row r="9" spans="1:16" x14ac:dyDescent="0.3">
      <c r="E9" s="3" t="s">
        <v>139</v>
      </c>
    </row>
    <row r="10" spans="1:16" ht="81" x14ac:dyDescent="0.3">
      <c r="B10" s="101" t="s">
        <v>4</v>
      </c>
      <c r="C10" s="101"/>
      <c r="D10" s="101" t="s">
        <v>5</v>
      </c>
      <c r="E10" s="25" t="s">
        <v>195</v>
      </c>
    </row>
    <row r="11" spans="1:16" ht="40.5" x14ac:dyDescent="0.3">
      <c r="B11" s="25" t="s">
        <v>6</v>
      </c>
      <c r="C11" s="25" t="s">
        <v>7</v>
      </c>
      <c r="D11" s="101"/>
      <c r="E11" s="25" t="s">
        <v>133</v>
      </c>
    </row>
    <row r="12" spans="1:16" ht="25.5" customHeight="1" x14ac:dyDescent="0.3">
      <c r="B12" s="25"/>
      <c r="C12" s="25"/>
      <c r="D12" s="26" t="s">
        <v>9</v>
      </c>
      <c r="E12" s="27">
        <f>E13+E81</f>
        <v>0</v>
      </c>
      <c r="H12" s="127"/>
    </row>
    <row r="13" spans="1:16" ht="28.5" x14ac:dyDescent="0.3">
      <c r="B13" s="28"/>
      <c r="C13" s="28"/>
      <c r="D13" s="21" t="s">
        <v>196</v>
      </c>
      <c r="E13" s="57">
        <f>E14</f>
        <v>-1159864.6000000003</v>
      </c>
    </row>
    <row r="14" spans="1:16" x14ac:dyDescent="0.3">
      <c r="B14" s="94">
        <v>1146</v>
      </c>
      <c r="C14" s="94"/>
      <c r="D14" s="29" t="s">
        <v>10</v>
      </c>
      <c r="E14" s="98">
        <f>SUM(E21:E80)</f>
        <v>-1159864.6000000003</v>
      </c>
    </row>
    <row r="15" spans="1:16" x14ac:dyDescent="0.3">
      <c r="B15" s="94"/>
      <c r="C15" s="94"/>
      <c r="D15" s="30" t="s">
        <v>11</v>
      </c>
      <c r="E15" s="99"/>
    </row>
    <row r="16" spans="1:16" x14ac:dyDescent="0.3">
      <c r="B16" s="94"/>
      <c r="C16" s="94"/>
      <c r="D16" s="29" t="s">
        <v>12</v>
      </c>
      <c r="E16" s="99"/>
    </row>
    <row r="17" spans="2:5" x14ac:dyDescent="0.3">
      <c r="B17" s="94"/>
      <c r="C17" s="94"/>
      <c r="D17" s="22" t="s">
        <v>13</v>
      </c>
      <c r="E17" s="99"/>
    </row>
    <row r="18" spans="2:5" x14ac:dyDescent="0.3">
      <c r="B18" s="94"/>
      <c r="C18" s="94"/>
      <c r="D18" s="31" t="s">
        <v>14</v>
      </c>
      <c r="E18" s="99"/>
    </row>
    <row r="19" spans="2:5" ht="67.5" x14ac:dyDescent="0.3">
      <c r="B19" s="94"/>
      <c r="C19" s="94"/>
      <c r="D19" s="22" t="s">
        <v>15</v>
      </c>
      <c r="E19" s="100"/>
    </row>
    <row r="20" spans="2:5" x14ac:dyDescent="0.3">
      <c r="B20" s="94"/>
      <c r="C20" s="94"/>
      <c r="D20" s="94" t="s">
        <v>16</v>
      </c>
      <c r="E20" s="94"/>
    </row>
    <row r="21" spans="2:5" x14ac:dyDescent="0.3">
      <c r="B21" s="94"/>
      <c r="C21" s="94">
        <v>11001</v>
      </c>
      <c r="D21" s="31" t="s">
        <v>17</v>
      </c>
      <c r="E21" s="91">
        <f>'Հավելված 3'!E17</f>
        <v>-58113.200000000004</v>
      </c>
    </row>
    <row r="22" spans="2:5" x14ac:dyDescent="0.3">
      <c r="B22" s="94"/>
      <c r="C22" s="94"/>
      <c r="D22" s="32" t="s">
        <v>18</v>
      </c>
      <c r="E22" s="92"/>
    </row>
    <row r="23" spans="2:5" x14ac:dyDescent="0.3">
      <c r="B23" s="94"/>
      <c r="C23" s="94"/>
      <c r="D23" s="31" t="s">
        <v>19</v>
      </c>
      <c r="E23" s="92"/>
    </row>
    <row r="24" spans="2:5" ht="40.5" x14ac:dyDescent="0.3">
      <c r="B24" s="94"/>
      <c r="C24" s="94"/>
      <c r="D24" s="22" t="s">
        <v>20</v>
      </c>
      <c r="E24" s="92"/>
    </row>
    <row r="25" spans="2:5" x14ac:dyDescent="0.3">
      <c r="B25" s="94"/>
      <c r="C25" s="94"/>
      <c r="D25" s="31" t="s">
        <v>21</v>
      </c>
      <c r="E25" s="92"/>
    </row>
    <row r="26" spans="2:5" x14ac:dyDescent="0.3">
      <c r="B26" s="94"/>
      <c r="C26" s="94"/>
      <c r="D26" s="32" t="s">
        <v>22</v>
      </c>
      <c r="E26" s="93"/>
    </row>
    <row r="27" spans="2:5" x14ac:dyDescent="0.3">
      <c r="B27" s="94"/>
      <c r="C27" s="94">
        <v>11002</v>
      </c>
      <c r="D27" s="31" t="s">
        <v>17</v>
      </c>
      <c r="E27" s="91">
        <f>'Հավելված 3'!E96</f>
        <v>-628219.90000000014</v>
      </c>
    </row>
    <row r="28" spans="2:5" x14ac:dyDescent="0.3">
      <c r="B28" s="94"/>
      <c r="C28" s="94"/>
      <c r="D28" s="32" t="s">
        <v>23</v>
      </c>
      <c r="E28" s="92"/>
    </row>
    <row r="29" spans="2:5" x14ac:dyDescent="0.3">
      <c r="B29" s="94"/>
      <c r="C29" s="94"/>
      <c r="D29" s="31" t="s">
        <v>19</v>
      </c>
      <c r="E29" s="92"/>
    </row>
    <row r="30" spans="2:5" ht="40.5" x14ac:dyDescent="0.3">
      <c r="B30" s="94"/>
      <c r="C30" s="94"/>
      <c r="D30" s="22" t="s">
        <v>24</v>
      </c>
      <c r="E30" s="92"/>
    </row>
    <row r="31" spans="2:5" x14ac:dyDescent="0.3">
      <c r="B31" s="94"/>
      <c r="C31" s="94"/>
      <c r="D31" s="31" t="s">
        <v>21</v>
      </c>
      <c r="E31" s="92"/>
    </row>
    <row r="32" spans="2:5" x14ac:dyDescent="0.3">
      <c r="B32" s="94"/>
      <c r="C32" s="94"/>
      <c r="D32" s="32" t="s">
        <v>22</v>
      </c>
      <c r="E32" s="93"/>
    </row>
    <row r="33" spans="2:5" x14ac:dyDescent="0.3">
      <c r="B33" s="94"/>
      <c r="C33" s="94">
        <v>11003</v>
      </c>
      <c r="D33" s="31" t="s">
        <v>17</v>
      </c>
      <c r="E33" s="91">
        <f>'Հավելված 3'!E175</f>
        <v>-454124.6</v>
      </c>
    </row>
    <row r="34" spans="2:5" x14ac:dyDescent="0.3">
      <c r="B34" s="94"/>
      <c r="C34" s="94"/>
      <c r="D34" s="32" t="s">
        <v>25</v>
      </c>
      <c r="E34" s="92"/>
    </row>
    <row r="35" spans="2:5" x14ac:dyDescent="0.3">
      <c r="B35" s="94"/>
      <c r="C35" s="94"/>
      <c r="D35" s="31" t="s">
        <v>19</v>
      </c>
      <c r="E35" s="92"/>
    </row>
    <row r="36" spans="2:5" ht="40.5" x14ac:dyDescent="0.3">
      <c r="B36" s="94"/>
      <c r="C36" s="94"/>
      <c r="D36" s="22" t="s">
        <v>26</v>
      </c>
      <c r="E36" s="92"/>
    </row>
    <row r="37" spans="2:5" x14ac:dyDescent="0.3">
      <c r="B37" s="94"/>
      <c r="C37" s="94"/>
      <c r="D37" s="31" t="s">
        <v>21</v>
      </c>
      <c r="E37" s="92"/>
    </row>
    <row r="38" spans="2:5" x14ac:dyDescent="0.3">
      <c r="B38" s="94"/>
      <c r="C38" s="94"/>
      <c r="D38" s="32" t="s">
        <v>22</v>
      </c>
      <c r="E38" s="93"/>
    </row>
    <row r="39" spans="2:5" x14ac:dyDescent="0.3">
      <c r="B39" s="94"/>
      <c r="C39" s="94">
        <v>11004</v>
      </c>
      <c r="D39" s="31" t="s">
        <v>17</v>
      </c>
      <c r="E39" s="91">
        <f>'Հավելված 3'!E261</f>
        <v>1092.7</v>
      </c>
    </row>
    <row r="40" spans="2:5" x14ac:dyDescent="0.3">
      <c r="B40" s="94"/>
      <c r="C40" s="94"/>
      <c r="D40" s="32" t="s">
        <v>27</v>
      </c>
      <c r="E40" s="92"/>
    </row>
    <row r="41" spans="2:5" x14ac:dyDescent="0.3">
      <c r="B41" s="94"/>
      <c r="C41" s="94"/>
      <c r="D41" s="31" t="s">
        <v>19</v>
      </c>
      <c r="E41" s="92"/>
    </row>
    <row r="42" spans="2:5" ht="27" x14ac:dyDescent="0.3">
      <c r="B42" s="94"/>
      <c r="C42" s="94"/>
      <c r="D42" s="22" t="s">
        <v>28</v>
      </c>
      <c r="E42" s="92"/>
    </row>
    <row r="43" spans="2:5" x14ac:dyDescent="0.3">
      <c r="B43" s="94"/>
      <c r="C43" s="94"/>
      <c r="D43" s="31" t="s">
        <v>21</v>
      </c>
      <c r="E43" s="92"/>
    </row>
    <row r="44" spans="2:5" x14ac:dyDescent="0.3">
      <c r="B44" s="94"/>
      <c r="C44" s="94"/>
      <c r="D44" s="32" t="s">
        <v>22</v>
      </c>
      <c r="E44" s="93"/>
    </row>
    <row r="45" spans="2:5" x14ac:dyDescent="0.3">
      <c r="B45" s="94"/>
      <c r="C45" s="94">
        <v>11005</v>
      </c>
      <c r="D45" s="31" t="s">
        <v>17</v>
      </c>
      <c r="E45" s="91">
        <f>'Հավելված 3'!E298</f>
        <v>-1975.1000000000006</v>
      </c>
    </row>
    <row r="46" spans="2:5" x14ac:dyDescent="0.3">
      <c r="B46" s="94"/>
      <c r="C46" s="94"/>
      <c r="D46" s="32" t="s">
        <v>29</v>
      </c>
      <c r="E46" s="92"/>
    </row>
    <row r="47" spans="2:5" x14ac:dyDescent="0.3">
      <c r="B47" s="94"/>
      <c r="C47" s="94"/>
      <c r="D47" s="31" t="s">
        <v>19</v>
      </c>
      <c r="E47" s="92"/>
    </row>
    <row r="48" spans="2:5" ht="27" x14ac:dyDescent="0.3">
      <c r="B48" s="94"/>
      <c r="C48" s="94"/>
      <c r="D48" s="22" t="s">
        <v>30</v>
      </c>
      <c r="E48" s="92"/>
    </row>
    <row r="49" spans="2:5" x14ac:dyDescent="0.3">
      <c r="B49" s="94"/>
      <c r="C49" s="94"/>
      <c r="D49" s="31" t="s">
        <v>21</v>
      </c>
      <c r="E49" s="92"/>
    </row>
    <row r="50" spans="2:5" x14ac:dyDescent="0.3">
      <c r="B50" s="94"/>
      <c r="C50" s="94"/>
      <c r="D50" s="32" t="s">
        <v>22</v>
      </c>
      <c r="E50" s="93"/>
    </row>
    <row r="51" spans="2:5" x14ac:dyDescent="0.3">
      <c r="B51" s="94"/>
      <c r="C51" s="94">
        <v>11007</v>
      </c>
      <c r="D51" s="31" t="s">
        <v>17</v>
      </c>
      <c r="E51" s="91">
        <f>'Հավելված 3'!E328</f>
        <v>19862.699999999997</v>
      </c>
    </row>
    <row r="52" spans="2:5" x14ac:dyDescent="0.3">
      <c r="B52" s="94"/>
      <c r="C52" s="94"/>
      <c r="D52" s="32" t="s">
        <v>31</v>
      </c>
      <c r="E52" s="92"/>
    </row>
    <row r="53" spans="2:5" x14ac:dyDescent="0.3">
      <c r="B53" s="94"/>
      <c r="C53" s="94"/>
      <c r="D53" s="31" t="s">
        <v>19</v>
      </c>
      <c r="E53" s="92"/>
    </row>
    <row r="54" spans="2:5" ht="67.5" x14ac:dyDescent="0.3">
      <c r="B54" s="94"/>
      <c r="C54" s="94"/>
      <c r="D54" s="22" t="s">
        <v>32</v>
      </c>
      <c r="E54" s="92"/>
    </row>
    <row r="55" spans="2:5" x14ac:dyDescent="0.3">
      <c r="B55" s="94"/>
      <c r="C55" s="94"/>
      <c r="D55" s="31" t="s">
        <v>21</v>
      </c>
      <c r="E55" s="92"/>
    </row>
    <row r="56" spans="2:5" x14ac:dyDescent="0.3">
      <c r="B56" s="94"/>
      <c r="C56" s="94"/>
      <c r="D56" s="32" t="s">
        <v>22</v>
      </c>
      <c r="E56" s="93"/>
    </row>
    <row r="57" spans="2:5" x14ac:dyDescent="0.3">
      <c r="B57" s="94"/>
      <c r="C57" s="94">
        <v>11008</v>
      </c>
      <c r="D57" s="31" t="s">
        <v>17</v>
      </c>
      <c r="E57" s="91">
        <f>'Հավելված 3'!E365</f>
        <v>-24389.1</v>
      </c>
    </row>
    <row r="58" spans="2:5" x14ac:dyDescent="0.3">
      <c r="B58" s="94"/>
      <c r="C58" s="94"/>
      <c r="D58" s="32" t="s">
        <v>33</v>
      </c>
      <c r="E58" s="92"/>
    </row>
    <row r="59" spans="2:5" x14ac:dyDescent="0.3">
      <c r="B59" s="94"/>
      <c r="C59" s="94"/>
      <c r="D59" s="31" t="s">
        <v>19</v>
      </c>
      <c r="E59" s="92"/>
    </row>
    <row r="60" spans="2:5" ht="67.5" x14ac:dyDescent="0.3">
      <c r="B60" s="94"/>
      <c r="C60" s="94"/>
      <c r="D60" s="22" t="s">
        <v>34</v>
      </c>
      <c r="E60" s="92"/>
    </row>
    <row r="61" spans="2:5" x14ac:dyDescent="0.3">
      <c r="B61" s="94"/>
      <c r="C61" s="94"/>
      <c r="D61" s="31" t="s">
        <v>21</v>
      </c>
      <c r="E61" s="92"/>
    </row>
    <row r="62" spans="2:5" x14ac:dyDescent="0.3">
      <c r="B62" s="94"/>
      <c r="C62" s="94"/>
      <c r="D62" s="32" t="s">
        <v>22</v>
      </c>
      <c r="E62" s="93"/>
    </row>
    <row r="63" spans="2:5" x14ac:dyDescent="0.3">
      <c r="B63" s="94"/>
      <c r="C63" s="94">
        <v>11009</v>
      </c>
      <c r="D63" s="31" t="s">
        <v>17</v>
      </c>
      <c r="E63" s="91">
        <f>'Հավելված 3'!E395</f>
        <v>-7422.2000000000007</v>
      </c>
    </row>
    <row r="64" spans="2:5" x14ac:dyDescent="0.3">
      <c r="B64" s="94"/>
      <c r="C64" s="94"/>
      <c r="D64" s="32" t="s">
        <v>35</v>
      </c>
      <c r="E64" s="92"/>
    </row>
    <row r="65" spans="2:5" x14ac:dyDescent="0.3">
      <c r="B65" s="94"/>
      <c r="C65" s="94"/>
      <c r="D65" s="31" t="s">
        <v>19</v>
      </c>
      <c r="E65" s="92"/>
    </row>
    <row r="66" spans="2:5" ht="67.5" x14ac:dyDescent="0.3">
      <c r="B66" s="94"/>
      <c r="C66" s="94"/>
      <c r="D66" s="22" t="s">
        <v>36</v>
      </c>
      <c r="E66" s="92"/>
    </row>
    <row r="67" spans="2:5" x14ac:dyDescent="0.3">
      <c r="B67" s="94"/>
      <c r="C67" s="94"/>
      <c r="D67" s="31" t="s">
        <v>21</v>
      </c>
      <c r="E67" s="92"/>
    </row>
    <row r="68" spans="2:5" x14ac:dyDescent="0.3">
      <c r="B68" s="94"/>
      <c r="C68" s="94"/>
      <c r="D68" s="32" t="s">
        <v>22</v>
      </c>
      <c r="E68" s="93"/>
    </row>
    <row r="69" spans="2:5" x14ac:dyDescent="0.3">
      <c r="B69" s="94"/>
      <c r="C69" s="94">
        <v>11013</v>
      </c>
      <c r="D69" s="31" t="s">
        <v>17</v>
      </c>
      <c r="E69" s="91">
        <f>'Հավելված 3'!E418</f>
        <v>-12516.9</v>
      </c>
    </row>
    <row r="70" spans="2:5" x14ac:dyDescent="0.3">
      <c r="B70" s="94"/>
      <c r="C70" s="94"/>
      <c r="D70" s="32" t="s">
        <v>37</v>
      </c>
      <c r="E70" s="92"/>
    </row>
    <row r="71" spans="2:5" x14ac:dyDescent="0.3">
      <c r="B71" s="94"/>
      <c r="C71" s="94"/>
      <c r="D71" s="31" t="s">
        <v>19</v>
      </c>
      <c r="E71" s="92"/>
    </row>
    <row r="72" spans="2:5" ht="54" x14ac:dyDescent="0.3">
      <c r="B72" s="94"/>
      <c r="C72" s="94"/>
      <c r="D72" s="22" t="s">
        <v>38</v>
      </c>
      <c r="E72" s="92"/>
    </row>
    <row r="73" spans="2:5" x14ac:dyDescent="0.3">
      <c r="B73" s="94"/>
      <c r="C73" s="94"/>
      <c r="D73" s="31" t="s">
        <v>21</v>
      </c>
      <c r="E73" s="92"/>
    </row>
    <row r="74" spans="2:5" x14ac:dyDescent="0.3">
      <c r="B74" s="94"/>
      <c r="C74" s="94"/>
      <c r="D74" s="32" t="s">
        <v>22</v>
      </c>
      <c r="E74" s="93"/>
    </row>
    <row r="75" spans="2:5" x14ac:dyDescent="0.3">
      <c r="B75" s="94"/>
      <c r="C75" s="94">
        <v>12004</v>
      </c>
      <c r="D75" s="31" t="s">
        <v>17</v>
      </c>
      <c r="E75" s="91">
        <f>'Հավելված 3'!E497</f>
        <v>5941</v>
      </c>
    </row>
    <row r="76" spans="2:5" ht="27" x14ac:dyDescent="0.3">
      <c r="B76" s="94"/>
      <c r="C76" s="94"/>
      <c r="D76" s="32" t="s">
        <v>157</v>
      </c>
      <c r="E76" s="92"/>
    </row>
    <row r="77" spans="2:5" x14ac:dyDescent="0.3">
      <c r="B77" s="94"/>
      <c r="C77" s="94"/>
      <c r="D77" s="31" t="s">
        <v>19</v>
      </c>
      <c r="E77" s="92"/>
    </row>
    <row r="78" spans="2:5" ht="40.5" x14ac:dyDescent="0.3">
      <c r="B78" s="94"/>
      <c r="C78" s="94"/>
      <c r="D78" s="22" t="s">
        <v>161</v>
      </c>
      <c r="E78" s="92"/>
    </row>
    <row r="79" spans="2:5" x14ac:dyDescent="0.3">
      <c r="B79" s="94"/>
      <c r="C79" s="94"/>
      <c r="D79" s="31" t="s">
        <v>21</v>
      </c>
      <c r="E79" s="92"/>
    </row>
    <row r="80" spans="2:5" x14ac:dyDescent="0.3">
      <c r="B80" s="94"/>
      <c r="C80" s="94"/>
      <c r="D80" s="32" t="s">
        <v>162</v>
      </c>
      <c r="E80" s="93"/>
    </row>
    <row r="81" spans="2:5" x14ac:dyDescent="0.3">
      <c r="B81" s="28"/>
      <c r="C81" s="28"/>
      <c r="D81" s="33" t="s">
        <v>98</v>
      </c>
      <c r="E81" s="57">
        <f>E82</f>
        <v>1159864.6000000003</v>
      </c>
    </row>
    <row r="82" spans="2:5" x14ac:dyDescent="0.3">
      <c r="B82" s="94">
        <v>1139</v>
      </c>
      <c r="C82" s="94"/>
      <c r="D82" s="29" t="s">
        <v>10</v>
      </c>
      <c r="E82" s="91">
        <f>E89</f>
        <v>1159864.6000000003</v>
      </c>
    </row>
    <row r="83" spans="2:5" x14ac:dyDescent="0.3">
      <c r="B83" s="94"/>
      <c r="C83" s="94"/>
      <c r="D83" s="22" t="s">
        <v>99</v>
      </c>
      <c r="E83" s="92">
        <v>1665675</v>
      </c>
    </row>
    <row r="84" spans="2:5" x14ac:dyDescent="0.3">
      <c r="B84" s="94"/>
      <c r="C84" s="94"/>
      <c r="D84" s="29" t="s">
        <v>12</v>
      </c>
      <c r="E84" s="92"/>
    </row>
    <row r="85" spans="2:5" ht="40.5" x14ac:dyDescent="0.3">
      <c r="B85" s="94"/>
      <c r="C85" s="94"/>
      <c r="D85" s="22" t="s">
        <v>100</v>
      </c>
      <c r="E85" s="92"/>
    </row>
    <row r="86" spans="2:5" x14ac:dyDescent="0.3">
      <c r="B86" s="94"/>
      <c r="C86" s="94"/>
      <c r="D86" s="31" t="s">
        <v>14</v>
      </c>
      <c r="E86" s="92"/>
    </row>
    <row r="87" spans="2:5" ht="27" x14ac:dyDescent="0.3">
      <c r="B87" s="94"/>
      <c r="C87" s="94"/>
      <c r="D87" s="22" t="s">
        <v>101</v>
      </c>
      <c r="E87" s="93"/>
    </row>
    <row r="88" spans="2:5" x14ac:dyDescent="0.3">
      <c r="B88" s="94"/>
      <c r="C88" s="94"/>
      <c r="D88" s="94" t="s">
        <v>16</v>
      </c>
      <c r="E88" s="94"/>
    </row>
    <row r="89" spans="2:5" x14ac:dyDescent="0.3">
      <c r="B89" s="94"/>
      <c r="C89" s="94">
        <v>11001</v>
      </c>
      <c r="D89" s="31" t="s">
        <v>17</v>
      </c>
      <c r="E89" s="91">
        <f>'Հավելված 3'!E573</f>
        <v>1159864.6000000003</v>
      </c>
    </row>
    <row r="90" spans="2:5" x14ac:dyDescent="0.3">
      <c r="B90" s="94"/>
      <c r="C90" s="94"/>
      <c r="D90" s="32" t="s">
        <v>102</v>
      </c>
      <c r="E90" s="92">
        <v>488182.2</v>
      </c>
    </row>
    <row r="91" spans="2:5" x14ac:dyDescent="0.3">
      <c r="B91" s="94"/>
      <c r="C91" s="94"/>
      <c r="D91" s="31" t="s">
        <v>19</v>
      </c>
      <c r="E91" s="92"/>
    </row>
    <row r="92" spans="2:5" ht="54" x14ac:dyDescent="0.3">
      <c r="B92" s="94"/>
      <c r="C92" s="94"/>
      <c r="D92" s="22" t="s">
        <v>103</v>
      </c>
      <c r="E92" s="92"/>
    </row>
    <row r="93" spans="2:5" x14ac:dyDescent="0.3">
      <c r="B93" s="94"/>
      <c r="C93" s="94"/>
      <c r="D93" s="31" t="s">
        <v>21</v>
      </c>
      <c r="E93" s="92"/>
    </row>
    <row r="94" spans="2:5" x14ac:dyDescent="0.3">
      <c r="B94" s="94"/>
      <c r="C94" s="94"/>
      <c r="D94" s="32" t="s">
        <v>22</v>
      </c>
      <c r="E94" s="93"/>
    </row>
    <row r="95" spans="2:5" x14ac:dyDescent="0.3">
      <c r="B95" s="8"/>
    </row>
    <row r="96" spans="2:5" x14ac:dyDescent="0.3">
      <c r="B96" s="8"/>
    </row>
    <row r="97" spans="2:2" x14ac:dyDescent="0.3">
      <c r="B97" s="8"/>
    </row>
  </sheetData>
  <mergeCells count="48">
    <mergeCell ref="C63:C68"/>
    <mergeCell ref="B57:B62"/>
    <mergeCell ref="B21:B26"/>
    <mergeCell ref="C21:C26"/>
    <mergeCell ref="B39:B44"/>
    <mergeCell ref="E21:E26"/>
    <mergeCell ref="E27:E32"/>
    <mergeCell ref="B33:B38"/>
    <mergeCell ref="C33:C38"/>
    <mergeCell ref="B27:B32"/>
    <mergeCell ref="C27:C32"/>
    <mergeCell ref="E33:E38"/>
    <mergeCell ref="B2:D2"/>
    <mergeCell ref="A6:E6"/>
    <mergeCell ref="D4:E4"/>
    <mergeCell ref="C14:C19"/>
    <mergeCell ref="B20:C20"/>
    <mergeCell ref="E14:E19"/>
    <mergeCell ref="B10:C10"/>
    <mergeCell ref="D10:D11"/>
    <mergeCell ref="B14:B19"/>
    <mergeCell ref="D20:E20"/>
    <mergeCell ref="B89:B94"/>
    <mergeCell ref="C89:C94"/>
    <mergeCell ref="E63:E68"/>
    <mergeCell ref="E69:E74"/>
    <mergeCell ref="E82:E87"/>
    <mergeCell ref="E89:E94"/>
    <mergeCell ref="B75:B80"/>
    <mergeCell ref="B82:B87"/>
    <mergeCell ref="E75:E80"/>
    <mergeCell ref="C82:C87"/>
    <mergeCell ref="B88:C88"/>
    <mergeCell ref="D88:E88"/>
    <mergeCell ref="C75:C80"/>
    <mergeCell ref="B69:B74"/>
    <mergeCell ref="C69:C74"/>
    <mergeCell ref="B63:B68"/>
    <mergeCell ref="E57:E62"/>
    <mergeCell ref="E45:E50"/>
    <mergeCell ref="C39:C44"/>
    <mergeCell ref="B45:B50"/>
    <mergeCell ref="C45:C50"/>
    <mergeCell ref="E51:E56"/>
    <mergeCell ref="B51:B56"/>
    <mergeCell ref="C51:C56"/>
    <mergeCell ref="C57:C62"/>
    <mergeCell ref="E39:E44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57"/>
  <sheetViews>
    <sheetView workbookViewId="0">
      <selection activeCell="K11" sqref="K11"/>
    </sheetView>
  </sheetViews>
  <sheetFormatPr defaultRowHeight="16.5" x14ac:dyDescent="0.3"/>
  <cols>
    <col min="1" max="3" width="9.140625" style="47"/>
    <col min="4" max="4" width="10" style="47" customWidth="1"/>
    <col min="5" max="6" width="9.140625" style="47"/>
    <col min="7" max="7" width="29.42578125" style="47" customWidth="1"/>
    <col min="8" max="8" width="21.42578125" style="47" customWidth="1"/>
    <col min="9" max="10" width="9.140625" style="47"/>
    <col min="11" max="11" width="14.28515625" style="47" bestFit="1" customWidth="1"/>
    <col min="12" max="16384" width="9.140625" style="47"/>
  </cols>
  <sheetData>
    <row r="1" spans="2:16" x14ac:dyDescent="0.3">
      <c r="B1" s="46"/>
      <c r="C1" s="46"/>
      <c r="D1" s="46"/>
      <c r="E1" s="46"/>
      <c r="F1" s="46"/>
      <c r="G1" s="102" t="s">
        <v>95</v>
      </c>
      <c r="H1" s="102"/>
    </row>
    <row r="2" spans="2:16" x14ac:dyDescent="0.3">
      <c r="G2" s="106" t="s">
        <v>149</v>
      </c>
      <c r="H2" s="106"/>
      <c r="I2" s="46"/>
      <c r="J2" s="46"/>
      <c r="N2" s="48" t="s">
        <v>0</v>
      </c>
      <c r="O2" s="48" t="s">
        <v>1</v>
      </c>
      <c r="P2" s="48"/>
    </row>
    <row r="3" spans="2:16" x14ac:dyDescent="0.3">
      <c r="B3" s="46" t="s">
        <v>3</v>
      </c>
      <c r="G3" s="106" t="s">
        <v>148</v>
      </c>
      <c r="H3" s="106"/>
      <c r="I3" s="106"/>
      <c r="J3" s="106"/>
      <c r="N3" s="46" t="s">
        <v>0</v>
      </c>
      <c r="O3" s="46"/>
    </row>
    <row r="4" spans="2:16" x14ac:dyDescent="0.3">
      <c r="B4" s="46"/>
    </row>
    <row r="5" spans="2:16" ht="60" customHeight="1" x14ac:dyDescent="0.3">
      <c r="B5" s="103" t="s">
        <v>237</v>
      </c>
      <c r="C5" s="103"/>
      <c r="D5" s="103"/>
      <c r="E5" s="103"/>
      <c r="F5" s="103"/>
      <c r="G5" s="103"/>
      <c r="H5" s="103"/>
    </row>
    <row r="6" spans="2:16" x14ac:dyDescent="0.3">
      <c r="B6" s="104"/>
      <c r="C6" s="104"/>
      <c r="D6" s="104"/>
      <c r="E6" s="104"/>
      <c r="F6" s="104"/>
      <c r="G6" s="104"/>
      <c r="H6" s="104"/>
    </row>
    <row r="7" spans="2:16" x14ac:dyDescent="0.3">
      <c r="B7" s="49"/>
    </row>
    <row r="8" spans="2:16" x14ac:dyDescent="0.3">
      <c r="B8" s="49"/>
      <c r="H8" s="49" t="s">
        <v>139</v>
      </c>
    </row>
    <row r="9" spans="2:16" ht="94.5" customHeight="1" x14ac:dyDescent="0.3">
      <c r="B9" s="105" t="s">
        <v>40</v>
      </c>
      <c r="C9" s="105"/>
      <c r="D9" s="105"/>
      <c r="E9" s="105" t="s">
        <v>41</v>
      </c>
      <c r="F9" s="105"/>
      <c r="G9" s="105" t="s">
        <v>147</v>
      </c>
      <c r="H9" s="50" t="s">
        <v>195</v>
      </c>
    </row>
    <row r="10" spans="2:16" ht="53.25" customHeight="1" x14ac:dyDescent="0.3">
      <c r="B10" s="51" t="s">
        <v>142</v>
      </c>
      <c r="C10" s="51" t="s">
        <v>143</v>
      </c>
      <c r="D10" s="51" t="s">
        <v>144</v>
      </c>
      <c r="E10" s="51" t="s">
        <v>145</v>
      </c>
      <c r="F10" s="51" t="s">
        <v>146</v>
      </c>
      <c r="G10" s="105"/>
      <c r="H10" s="50" t="s">
        <v>133</v>
      </c>
    </row>
    <row r="11" spans="2:16" ht="22.5" customHeight="1" x14ac:dyDescent="0.3">
      <c r="B11" s="52"/>
      <c r="C11" s="52"/>
      <c r="D11" s="52"/>
      <c r="E11" s="50"/>
      <c r="F11" s="50"/>
      <c r="G11" s="53" t="s">
        <v>132</v>
      </c>
      <c r="H11" s="45">
        <f>H12+H50</f>
        <v>0</v>
      </c>
      <c r="K11" s="128"/>
    </row>
    <row r="12" spans="2:16" x14ac:dyDescent="0.3">
      <c r="B12" s="53" t="s">
        <v>104</v>
      </c>
      <c r="C12" s="23"/>
      <c r="D12" s="23"/>
      <c r="E12" s="23"/>
      <c r="F12" s="23"/>
      <c r="G12" s="53" t="s">
        <v>107</v>
      </c>
      <c r="H12" s="57">
        <f>H14+H28+H44</f>
        <v>-1159864.6000000001</v>
      </c>
    </row>
    <row r="13" spans="2:16" x14ac:dyDescent="0.3">
      <c r="B13" s="23"/>
      <c r="C13" s="23"/>
      <c r="D13" s="23"/>
      <c r="E13" s="23"/>
      <c r="F13" s="23"/>
      <c r="G13" s="23" t="s">
        <v>42</v>
      </c>
      <c r="H13" s="45"/>
    </row>
    <row r="14" spans="2:16" ht="42.75" x14ac:dyDescent="0.3">
      <c r="B14" s="23"/>
      <c r="C14" s="53" t="s">
        <v>105</v>
      </c>
      <c r="D14" s="23"/>
      <c r="E14" s="23"/>
      <c r="F14" s="23"/>
      <c r="G14" s="53" t="s">
        <v>108</v>
      </c>
      <c r="H14" s="57">
        <f>H16+H20</f>
        <v>-49674.700000000012</v>
      </c>
    </row>
    <row r="15" spans="2:16" x14ac:dyDescent="0.3">
      <c r="B15" s="23"/>
      <c r="C15" s="23"/>
      <c r="D15" s="23"/>
      <c r="E15" s="23"/>
      <c r="F15" s="23"/>
      <c r="G15" s="23" t="s">
        <v>42</v>
      </c>
      <c r="H15" s="57"/>
    </row>
    <row r="16" spans="2:16" ht="28.5" x14ac:dyDescent="0.3">
      <c r="B16" s="23"/>
      <c r="C16" s="23"/>
      <c r="D16" s="53" t="s">
        <v>105</v>
      </c>
      <c r="E16" s="23"/>
      <c r="F16" s="23"/>
      <c r="G16" s="53" t="s">
        <v>109</v>
      </c>
      <c r="H16" s="57">
        <f>H18</f>
        <v>-12516.9</v>
      </c>
    </row>
    <row r="17" spans="2:8" x14ac:dyDescent="0.3">
      <c r="B17" s="23"/>
      <c r="C17" s="23"/>
      <c r="D17" s="23"/>
      <c r="E17" s="23"/>
      <c r="F17" s="23"/>
      <c r="G17" s="23" t="s">
        <v>42</v>
      </c>
      <c r="H17" s="57"/>
    </row>
    <row r="18" spans="2:8" x14ac:dyDescent="0.3">
      <c r="B18" s="23"/>
      <c r="C18" s="23"/>
      <c r="D18" s="23"/>
      <c r="E18" s="23" t="s">
        <v>110</v>
      </c>
      <c r="F18" s="23" t="s">
        <v>111</v>
      </c>
      <c r="G18" s="23" t="s">
        <v>109</v>
      </c>
      <c r="H18" s="41">
        <f>H19</f>
        <v>-12516.9</v>
      </c>
    </row>
    <row r="19" spans="2:8" ht="40.5" x14ac:dyDescent="0.3">
      <c r="B19" s="23"/>
      <c r="C19" s="23"/>
      <c r="D19" s="23"/>
      <c r="E19" s="23"/>
      <c r="F19" s="23"/>
      <c r="G19" s="23" t="s">
        <v>194</v>
      </c>
      <c r="H19" s="41">
        <f>'Հավելված 3'!E418</f>
        <v>-12516.9</v>
      </c>
    </row>
    <row r="20" spans="2:8" ht="28.5" x14ac:dyDescent="0.3">
      <c r="B20" s="23"/>
      <c r="C20" s="23"/>
      <c r="D20" s="53" t="s">
        <v>106</v>
      </c>
      <c r="E20" s="23"/>
      <c r="F20" s="23"/>
      <c r="G20" s="53" t="s">
        <v>112</v>
      </c>
      <c r="H20" s="57">
        <f>H22+H24+H26</f>
        <v>-37157.80000000001</v>
      </c>
    </row>
    <row r="21" spans="2:8" x14ac:dyDescent="0.3">
      <c r="B21" s="23"/>
      <c r="C21" s="23"/>
      <c r="D21" s="23"/>
      <c r="E21" s="23"/>
      <c r="F21" s="23"/>
      <c r="G21" s="23" t="s">
        <v>42</v>
      </c>
      <c r="H21" s="57"/>
    </row>
    <row r="22" spans="2:8" ht="27" x14ac:dyDescent="0.3">
      <c r="B22" s="23"/>
      <c r="C22" s="23"/>
      <c r="D22" s="23"/>
      <c r="E22" s="23" t="s">
        <v>110</v>
      </c>
      <c r="F22" s="23" t="s">
        <v>113</v>
      </c>
      <c r="G22" s="23" t="s">
        <v>114</v>
      </c>
      <c r="H22" s="41">
        <f>H23</f>
        <v>-58113.200000000004</v>
      </c>
    </row>
    <row r="23" spans="2:8" ht="40.5" x14ac:dyDescent="0.3">
      <c r="B23" s="23"/>
      <c r="C23" s="23"/>
      <c r="D23" s="23"/>
      <c r="E23" s="23"/>
      <c r="F23" s="23"/>
      <c r="G23" s="23" t="s">
        <v>194</v>
      </c>
      <c r="H23" s="41">
        <f>'Հավելված 3'!E17</f>
        <v>-58113.200000000004</v>
      </c>
    </row>
    <row r="24" spans="2:8" ht="27" x14ac:dyDescent="0.3">
      <c r="B24" s="23"/>
      <c r="C24" s="23"/>
      <c r="D24" s="23"/>
      <c r="E24" s="23" t="s">
        <v>110</v>
      </c>
      <c r="F24" s="23" t="s">
        <v>115</v>
      </c>
      <c r="G24" s="23" t="s">
        <v>116</v>
      </c>
      <c r="H24" s="41">
        <f>H25</f>
        <v>1092.7</v>
      </c>
    </row>
    <row r="25" spans="2:8" ht="40.5" x14ac:dyDescent="0.3">
      <c r="B25" s="23"/>
      <c r="C25" s="23"/>
      <c r="D25" s="23"/>
      <c r="E25" s="23"/>
      <c r="F25" s="23"/>
      <c r="G25" s="23" t="s">
        <v>194</v>
      </c>
      <c r="H25" s="41">
        <f>'Հավելված 3'!E261</f>
        <v>1092.7</v>
      </c>
    </row>
    <row r="26" spans="2:8" ht="27" x14ac:dyDescent="0.3">
      <c r="B26" s="23"/>
      <c r="C26" s="23"/>
      <c r="D26" s="23"/>
      <c r="E26" s="23" t="s">
        <v>110</v>
      </c>
      <c r="F26" s="23" t="s">
        <v>117</v>
      </c>
      <c r="G26" s="23" t="s">
        <v>118</v>
      </c>
      <c r="H26" s="41">
        <f>H27</f>
        <v>19862.699999999997</v>
      </c>
    </row>
    <row r="27" spans="2:8" ht="40.5" x14ac:dyDescent="0.3">
      <c r="B27" s="23"/>
      <c r="C27" s="23"/>
      <c r="D27" s="23"/>
      <c r="E27" s="23"/>
      <c r="F27" s="23"/>
      <c r="G27" s="23" t="s">
        <v>194</v>
      </c>
      <c r="H27" s="41">
        <f>'Հավելված 3'!E328</f>
        <v>19862.699999999997</v>
      </c>
    </row>
    <row r="28" spans="2:8" ht="28.5" x14ac:dyDescent="0.3">
      <c r="B28" s="23"/>
      <c r="C28" s="53" t="s">
        <v>106</v>
      </c>
      <c r="D28" s="23"/>
      <c r="E28" s="23"/>
      <c r="F28" s="23"/>
      <c r="G28" s="53" t="s">
        <v>119</v>
      </c>
      <c r="H28" s="57">
        <f>H30+H38</f>
        <v>-1116130.9000000001</v>
      </c>
    </row>
    <row r="29" spans="2:8" x14ac:dyDescent="0.3">
      <c r="B29" s="23"/>
      <c r="C29" s="23"/>
      <c r="D29" s="23"/>
      <c r="E29" s="23"/>
      <c r="F29" s="23"/>
      <c r="G29" s="23" t="s">
        <v>42</v>
      </c>
      <c r="H29" s="57"/>
    </row>
    <row r="30" spans="2:8" ht="28.5" x14ac:dyDescent="0.3">
      <c r="B30" s="23"/>
      <c r="C30" s="23"/>
      <c r="D30" s="53" t="s">
        <v>105</v>
      </c>
      <c r="E30" s="23"/>
      <c r="F30" s="23"/>
      <c r="G30" s="53" t="s">
        <v>120</v>
      </c>
      <c r="H30" s="57">
        <f>H32+H34+H36</f>
        <v>-654584.10000000009</v>
      </c>
    </row>
    <row r="31" spans="2:8" x14ac:dyDescent="0.3">
      <c r="B31" s="23"/>
      <c r="C31" s="23"/>
      <c r="D31" s="23"/>
      <c r="E31" s="23"/>
      <c r="F31" s="23"/>
      <c r="G31" s="23" t="s">
        <v>42</v>
      </c>
      <c r="H31" s="57"/>
    </row>
    <row r="32" spans="2:8" ht="27" x14ac:dyDescent="0.3">
      <c r="B32" s="23"/>
      <c r="C32" s="23"/>
      <c r="D32" s="23"/>
      <c r="E32" s="23" t="s">
        <v>110</v>
      </c>
      <c r="F32" s="23" t="s">
        <v>121</v>
      </c>
      <c r="G32" s="23" t="s">
        <v>122</v>
      </c>
      <c r="H32" s="41">
        <f>H33</f>
        <v>-628219.90000000014</v>
      </c>
    </row>
    <row r="33" spans="2:8" ht="40.5" x14ac:dyDescent="0.3">
      <c r="B33" s="23"/>
      <c r="C33" s="23"/>
      <c r="D33" s="23"/>
      <c r="E33" s="23"/>
      <c r="F33" s="23"/>
      <c r="G33" s="23" t="s">
        <v>194</v>
      </c>
      <c r="H33" s="41">
        <f>'Հավելված 3'!E96</f>
        <v>-628219.90000000014</v>
      </c>
    </row>
    <row r="34" spans="2:8" ht="27" x14ac:dyDescent="0.3">
      <c r="B34" s="23"/>
      <c r="C34" s="23"/>
      <c r="D34" s="23"/>
      <c r="E34" s="23" t="s">
        <v>110</v>
      </c>
      <c r="F34" s="23" t="s">
        <v>123</v>
      </c>
      <c r="G34" s="23" t="s">
        <v>124</v>
      </c>
      <c r="H34" s="41">
        <f>H35</f>
        <v>-1975.1000000000006</v>
      </c>
    </row>
    <row r="35" spans="2:8" ht="40.5" x14ac:dyDescent="0.3">
      <c r="B35" s="23"/>
      <c r="C35" s="23"/>
      <c r="D35" s="23"/>
      <c r="E35" s="23"/>
      <c r="F35" s="23"/>
      <c r="G35" s="23" t="s">
        <v>194</v>
      </c>
      <c r="H35" s="41">
        <f>'Հավելված 3'!E298</f>
        <v>-1975.1000000000006</v>
      </c>
    </row>
    <row r="36" spans="2:8" ht="27" x14ac:dyDescent="0.3">
      <c r="B36" s="23"/>
      <c r="C36" s="23"/>
      <c r="D36" s="23"/>
      <c r="E36" s="23" t="s">
        <v>110</v>
      </c>
      <c r="F36" s="23" t="s">
        <v>125</v>
      </c>
      <c r="G36" s="23" t="s">
        <v>126</v>
      </c>
      <c r="H36" s="41">
        <f>H37</f>
        <v>-24389.1</v>
      </c>
    </row>
    <row r="37" spans="2:8" ht="40.5" x14ac:dyDescent="0.3">
      <c r="B37" s="23"/>
      <c r="C37" s="23"/>
      <c r="D37" s="23"/>
      <c r="E37" s="23"/>
      <c r="F37" s="23"/>
      <c r="G37" s="23" t="s">
        <v>194</v>
      </c>
      <c r="H37" s="41">
        <f>'Հավելված 3'!E365</f>
        <v>-24389.1</v>
      </c>
    </row>
    <row r="38" spans="2:8" ht="28.5" x14ac:dyDescent="0.3">
      <c r="B38" s="23"/>
      <c r="C38" s="23"/>
      <c r="D38" s="53" t="s">
        <v>106</v>
      </c>
      <c r="E38" s="23"/>
      <c r="F38" s="23"/>
      <c r="G38" s="53" t="s">
        <v>127</v>
      </c>
      <c r="H38" s="57">
        <f>H40+H42</f>
        <v>-461546.8</v>
      </c>
    </row>
    <row r="39" spans="2:8" x14ac:dyDescent="0.3">
      <c r="B39" s="23"/>
      <c r="C39" s="23"/>
      <c r="D39" s="23"/>
      <c r="E39" s="23"/>
      <c r="F39" s="23"/>
      <c r="G39" s="23" t="s">
        <v>42</v>
      </c>
      <c r="H39" s="57"/>
    </row>
    <row r="40" spans="2:8" ht="27" x14ac:dyDescent="0.3">
      <c r="B40" s="23"/>
      <c r="C40" s="23"/>
      <c r="D40" s="23"/>
      <c r="E40" s="23" t="s">
        <v>110</v>
      </c>
      <c r="F40" s="23" t="s">
        <v>128</v>
      </c>
      <c r="G40" s="23" t="s">
        <v>129</v>
      </c>
      <c r="H40" s="41">
        <f>H41</f>
        <v>-454124.6</v>
      </c>
    </row>
    <row r="41" spans="2:8" ht="40.5" x14ac:dyDescent="0.3">
      <c r="B41" s="23"/>
      <c r="C41" s="23"/>
      <c r="D41" s="23"/>
      <c r="E41" s="23"/>
      <c r="F41" s="23"/>
      <c r="G41" s="23" t="s">
        <v>194</v>
      </c>
      <c r="H41" s="41">
        <f>'Հավելված 3'!E175</f>
        <v>-454124.6</v>
      </c>
    </row>
    <row r="42" spans="2:8" ht="27" x14ac:dyDescent="0.3">
      <c r="B42" s="23"/>
      <c r="C42" s="23"/>
      <c r="D42" s="23"/>
      <c r="E42" s="23" t="s">
        <v>110</v>
      </c>
      <c r="F42" s="23" t="s">
        <v>130</v>
      </c>
      <c r="G42" s="23" t="s">
        <v>131</v>
      </c>
      <c r="H42" s="41">
        <f>H43</f>
        <v>-7422.2000000000007</v>
      </c>
    </row>
    <row r="43" spans="2:8" ht="40.5" x14ac:dyDescent="0.3">
      <c r="B43" s="23"/>
      <c r="C43" s="23"/>
      <c r="D43" s="23"/>
      <c r="E43" s="23"/>
      <c r="F43" s="23"/>
      <c r="G43" s="23" t="s">
        <v>194</v>
      </c>
      <c r="H43" s="41">
        <f>'Հավելված 3'!E395</f>
        <v>-7422.2000000000007</v>
      </c>
    </row>
    <row r="44" spans="2:8" ht="28.5" x14ac:dyDescent="0.3">
      <c r="B44" s="23"/>
      <c r="C44" s="53" t="s">
        <v>167</v>
      </c>
      <c r="D44" s="23"/>
      <c r="E44" s="23"/>
      <c r="F44" s="23"/>
      <c r="G44" s="53" t="s">
        <v>163</v>
      </c>
      <c r="H44" s="57">
        <f>H46</f>
        <v>5941</v>
      </c>
    </row>
    <row r="45" spans="2:8" x14ac:dyDescent="0.3">
      <c r="B45" s="23"/>
      <c r="C45" s="23"/>
      <c r="D45" s="23"/>
      <c r="E45" s="23"/>
      <c r="F45" s="23"/>
      <c r="G45" s="23" t="s">
        <v>42</v>
      </c>
      <c r="H45" s="57"/>
    </row>
    <row r="46" spans="2:8" ht="28.5" x14ac:dyDescent="0.3">
      <c r="B46" s="23"/>
      <c r="C46" s="23"/>
      <c r="D46" s="53" t="s">
        <v>105</v>
      </c>
      <c r="E46" s="23"/>
      <c r="F46" s="23"/>
      <c r="G46" s="53" t="s">
        <v>164</v>
      </c>
      <c r="H46" s="57">
        <f>H48</f>
        <v>5941</v>
      </c>
    </row>
    <row r="47" spans="2:8" x14ac:dyDescent="0.3">
      <c r="B47" s="23"/>
      <c r="C47" s="23"/>
      <c r="D47" s="23"/>
      <c r="E47" s="23"/>
      <c r="F47" s="23"/>
      <c r="G47" s="23" t="s">
        <v>42</v>
      </c>
      <c r="H47" s="57"/>
    </row>
    <row r="48" spans="2:8" ht="54" x14ac:dyDescent="0.3">
      <c r="B48" s="23"/>
      <c r="C48" s="23"/>
      <c r="D48" s="23"/>
      <c r="E48" s="55" t="s">
        <v>110</v>
      </c>
      <c r="F48" s="55" t="s">
        <v>165</v>
      </c>
      <c r="G48" s="23" t="s">
        <v>166</v>
      </c>
      <c r="H48" s="41">
        <f>H49</f>
        <v>5941</v>
      </c>
    </row>
    <row r="49" spans="2:8" ht="40.5" x14ac:dyDescent="0.3">
      <c r="B49" s="23"/>
      <c r="C49" s="23"/>
      <c r="D49" s="23"/>
      <c r="E49" s="55"/>
      <c r="F49" s="55"/>
      <c r="G49" s="23" t="s">
        <v>194</v>
      </c>
      <c r="H49" s="41">
        <f>'Հավելված 3'!E497</f>
        <v>5941</v>
      </c>
    </row>
    <row r="50" spans="2:8" ht="42.75" x14ac:dyDescent="0.3">
      <c r="B50" s="53" t="s">
        <v>134</v>
      </c>
      <c r="C50" s="23"/>
      <c r="D50" s="23"/>
      <c r="E50" s="23"/>
      <c r="F50" s="23"/>
      <c r="G50" s="53" t="s">
        <v>135</v>
      </c>
      <c r="H50" s="57">
        <f>H52</f>
        <v>1159864.6000000003</v>
      </c>
    </row>
    <row r="51" spans="2:8" x14ac:dyDescent="0.3">
      <c r="B51" s="23"/>
      <c r="C51" s="23"/>
      <c r="D51" s="23"/>
      <c r="E51" s="23"/>
      <c r="F51" s="23"/>
      <c r="G51" s="23" t="s">
        <v>42</v>
      </c>
      <c r="H51" s="57"/>
    </row>
    <row r="52" spans="2:8" ht="42.75" x14ac:dyDescent="0.3">
      <c r="B52" s="23"/>
      <c r="C52" s="53" t="s">
        <v>105</v>
      </c>
      <c r="D52" s="23"/>
      <c r="E52" s="23"/>
      <c r="F52" s="23"/>
      <c r="G52" s="53" t="s">
        <v>136</v>
      </c>
      <c r="H52" s="57">
        <f>H54</f>
        <v>1159864.6000000003</v>
      </c>
    </row>
    <row r="53" spans="2:8" x14ac:dyDescent="0.3">
      <c r="B53" s="23"/>
      <c r="C53" s="23"/>
      <c r="D53" s="23"/>
      <c r="E53" s="23"/>
      <c r="F53" s="23"/>
      <c r="G53" s="23" t="s">
        <v>42</v>
      </c>
      <c r="H53" s="57"/>
    </row>
    <row r="54" spans="2:8" ht="28.5" x14ac:dyDescent="0.3">
      <c r="B54" s="23"/>
      <c r="C54" s="23"/>
      <c r="D54" s="53" t="s">
        <v>105</v>
      </c>
      <c r="E54" s="23"/>
      <c r="F54" s="23"/>
      <c r="G54" s="53" t="s">
        <v>99</v>
      </c>
      <c r="H54" s="57">
        <f>H56</f>
        <v>1159864.6000000003</v>
      </c>
    </row>
    <row r="55" spans="2:8" x14ac:dyDescent="0.3">
      <c r="B55" s="23"/>
      <c r="C55" s="23"/>
      <c r="D55" s="23"/>
      <c r="E55" s="23"/>
      <c r="F55" s="23"/>
      <c r="G55" s="23" t="s">
        <v>42</v>
      </c>
      <c r="H55" s="57"/>
    </row>
    <row r="56" spans="2:8" ht="27" x14ac:dyDescent="0.3">
      <c r="B56" s="23"/>
      <c r="C56" s="23"/>
      <c r="D56" s="23"/>
      <c r="E56" s="23" t="s">
        <v>137</v>
      </c>
      <c r="F56" s="23" t="s">
        <v>113</v>
      </c>
      <c r="G56" s="23" t="s">
        <v>99</v>
      </c>
      <c r="H56" s="41">
        <f>H57</f>
        <v>1159864.6000000003</v>
      </c>
    </row>
    <row r="57" spans="2:8" x14ac:dyDescent="0.3">
      <c r="B57" s="23"/>
      <c r="C57" s="23"/>
      <c r="D57" s="23"/>
      <c r="E57" s="23"/>
      <c r="F57" s="23"/>
      <c r="G57" s="23" t="s">
        <v>138</v>
      </c>
      <c r="H57" s="41">
        <f>'Հավելված 3'!E573</f>
        <v>1159864.6000000003</v>
      </c>
    </row>
  </sheetData>
  <mergeCells count="8">
    <mergeCell ref="G1:H1"/>
    <mergeCell ref="B5:H5"/>
    <mergeCell ref="B6:H6"/>
    <mergeCell ref="B9:D9"/>
    <mergeCell ref="E9:F9"/>
    <mergeCell ref="G9:G10"/>
    <mergeCell ref="G2:H2"/>
    <mergeCell ref="G3:J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580"/>
  <sheetViews>
    <sheetView workbookViewId="0">
      <selection activeCell="E577" sqref="E577"/>
    </sheetView>
  </sheetViews>
  <sheetFormatPr defaultRowHeight="16.5" x14ac:dyDescent="0.3"/>
  <cols>
    <col min="1" max="1" width="6" style="47" customWidth="1"/>
    <col min="2" max="2" width="10.5703125" style="47" customWidth="1"/>
    <col min="3" max="3" width="10.28515625" style="47" customWidth="1"/>
    <col min="4" max="4" width="44.85546875" style="47" customWidth="1"/>
    <col min="5" max="5" width="27.28515625" style="47" customWidth="1"/>
    <col min="6" max="6" width="10" style="47" bestFit="1" customWidth="1"/>
    <col min="7" max="7" width="9.140625" style="47"/>
    <col min="8" max="8" width="10.85546875" style="47" customWidth="1"/>
    <col min="9" max="16384" width="9.140625" style="47"/>
  </cols>
  <sheetData>
    <row r="2" spans="1:16" x14ac:dyDescent="0.3">
      <c r="B2" s="102" t="s">
        <v>93</v>
      </c>
      <c r="C2" s="102"/>
      <c r="D2" s="102"/>
      <c r="E2" s="102"/>
    </row>
    <row r="3" spans="1:16" x14ac:dyDescent="0.3">
      <c r="B3" s="58"/>
      <c r="C3" s="58"/>
      <c r="D3" s="46" t="s">
        <v>243</v>
      </c>
      <c r="E3" s="46"/>
      <c r="N3" s="48" t="s">
        <v>0</v>
      </c>
      <c r="O3" s="48" t="s">
        <v>1</v>
      </c>
      <c r="P3" s="48"/>
    </row>
    <row r="4" spans="1:16" x14ac:dyDescent="0.3">
      <c r="B4" s="59" t="s">
        <v>3</v>
      </c>
      <c r="C4" s="58"/>
      <c r="D4" s="106" t="s">
        <v>241</v>
      </c>
      <c r="E4" s="106"/>
      <c r="H4" s="46"/>
      <c r="N4" s="46" t="s">
        <v>0</v>
      </c>
      <c r="O4" s="46"/>
    </row>
    <row r="5" spans="1:16" x14ac:dyDescent="0.3">
      <c r="B5" s="59"/>
      <c r="C5" s="58"/>
      <c r="D5" s="58"/>
      <c r="E5" s="58"/>
    </row>
    <row r="6" spans="1:16" ht="44.25" customHeight="1" x14ac:dyDescent="0.3">
      <c r="B6" s="103" t="s">
        <v>238</v>
      </c>
      <c r="C6" s="103"/>
      <c r="D6" s="103"/>
      <c r="E6" s="103"/>
    </row>
    <row r="7" spans="1:16" x14ac:dyDescent="0.3">
      <c r="A7" s="104"/>
      <c r="B7" s="104"/>
      <c r="C7" s="104"/>
      <c r="D7" s="104"/>
      <c r="E7" s="104"/>
    </row>
    <row r="8" spans="1:16" x14ac:dyDescent="0.3">
      <c r="B8" s="60"/>
    </row>
    <row r="9" spans="1:16" x14ac:dyDescent="0.3">
      <c r="E9" s="49" t="s">
        <v>139</v>
      </c>
    </row>
    <row r="10" spans="1:16" ht="79.5" customHeight="1" x14ac:dyDescent="0.3">
      <c r="B10" s="105" t="s">
        <v>41</v>
      </c>
      <c r="C10" s="105"/>
      <c r="D10" s="105" t="s">
        <v>151</v>
      </c>
      <c r="E10" s="50" t="s">
        <v>195</v>
      </c>
    </row>
    <row r="11" spans="1:16" ht="40.5" x14ac:dyDescent="0.3">
      <c r="B11" s="50" t="s">
        <v>145</v>
      </c>
      <c r="C11" s="50" t="s">
        <v>150</v>
      </c>
      <c r="D11" s="105"/>
      <c r="E11" s="50" t="s">
        <v>133</v>
      </c>
    </row>
    <row r="12" spans="1:16" x14ac:dyDescent="0.3">
      <c r="B12" s="50"/>
      <c r="C12" s="50"/>
      <c r="D12" s="61" t="s">
        <v>45</v>
      </c>
      <c r="E12" s="57">
        <f>E13+E569</f>
        <v>0</v>
      </c>
    </row>
    <row r="13" spans="1:16" ht="28.5" x14ac:dyDescent="0.3">
      <c r="B13" s="110"/>
      <c r="C13" s="105"/>
      <c r="D13" s="24" t="s">
        <v>194</v>
      </c>
      <c r="E13" s="57">
        <f>E15</f>
        <v>-1159864.6000000003</v>
      </c>
    </row>
    <row r="14" spans="1:16" x14ac:dyDescent="0.3">
      <c r="B14" s="107"/>
      <c r="C14" s="105"/>
      <c r="D14" s="52" t="s">
        <v>42</v>
      </c>
      <c r="E14" s="57"/>
    </row>
    <row r="15" spans="1:16" x14ac:dyDescent="0.3">
      <c r="B15" s="62">
        <v>1146</v>
      </c>
      <c r="C15" s="107"/>
      <c r="D15" s="61" t="s">
        <v>11</v>
      </c>
      <c r="E15" s="57">
        <f>E17+E96+E175+E261+E298+E328+E365+E395+E418+E497</f>
        <v>-1159864.6000000003</v>
      </c>
    </row>
    <row r="16" spans="1:16" x14ac:dyDescent="0.3">
      <c r="B16" s="63"/>
      <c r="C16" s="107"/>
      <c r="D16" s="52" t="s">
        <v>42</v>
      </c>
      <c r="E16" s="42"/>
    </row>
    <row r="17" spans="2:5" x14ac:dyDescent="0.3">
      <c r="B17" s="64"/>
      <c r="C17" s="65">
        <v>11001</v>
      </c>
      <c r="D17" s="61" t="s">
        <v>43</v>
      </c>
      <c r="E17" s="57">
        <f>E19+E26+E33+E40+E47+E54+E61+E68+E75+E82+E89</f>
        <v>-58113.200000000004</v>
      </c>
    </row>
    <row r="18" spans="2:5" x14ac:dyDescent="0.3">
      <c r="B18" s="64"/>
      <c r="C18" s="66"/>
      <c r="D18" s="52" t="s">
        <v>46</v>
      </c>
      <c r="E18" s="41"/>
    </row>
    <row r="19" spans="2:5" ht="28.5" x14ac:dyDescent="0.3">
      <c r="B19" s="64"/>
      <c r="C19" s="67"/>
      <c r="D19" s="21" t="s">
        <v>197</v>
      </c>
      <c r="E19" s="57">
        <f>E21</f>
        <v>47602.5</v>
      </c>
    </row>
    <row r="20" spans="2:5" ht="27" x14ac:dyDescent="0.3">
      <c r="B20" s="64"/>
      <c r="C20" s="67"/>
      <c r="D20" s="52" t="s">
        <v>47</v>
      </c>
      <c r="E20" s="41"/>
    </row>
    <row r="21" spans="2:5" x14ac:dyDescent="0.3">
      <c r="B21" s="64"/>
      <c r="C21" s="67"/>
      <c r="D21" s="23" t="s">
        <v>132</v>
      </c>
      <c r="E21" s="41">
        <f>E22</f>
        <v>47602.5</v>
      </c>
    </row>
    <row r="22" spans="2:5" x14ac:dyDescent="0.3">
      <c r="B22" s="64"/>
      <c r="C22" s="67"/>
      <c r="D22" s="23" t="s">
        <v>48</v>
      </c>
      <c r="E22" s="41">
        <f>E23</f>
        <v>47602.5</v>
      </c>
    </row>
    <row r="23" spans="2:5" x14ac:dyDescent="0.3">
      <c r="B23" s="64"/>
      <c r="C23" s="67"/>
      <c r="D23" s="23" t="s">
        <v>154</v>
      </c>
      <c r="E23" s="41">
        <f>E24</f>
        <v>47602.5</v>
      </c>
    </row>
    <row r="24" spans="2:5" ht="27" x14ac:dyDescent="0.3">
      <c r="B24" s="64"/>
      <c r="C24" s="67"/>
      <c r="D24" s="23" t="s">
        <v>155</v>
      </c>
      <c r="E24" s="41">
        <f>E25</f>
        <v>47602.5</v>
      </c>
    </row>
    <row r="25" spans="2:5" ht="27" x14ac:dyDescent="0.3">
      <c r="B25" s="64"/>
      <c r="C25" s="67"/>
      <c r="D25" s="23" t="s">
        <v>156</v>
      </c>
      <c r="E25" s="41">
        <v>47602.5</v>
      </c>
    </row>
    <row r="26" spans="2:5" x14ac:dyDescent="0.3">
      <c r="B26" s="64"/>
      <c r="C26" s="67"/>
      <c r="D26" s="21" t="s">
        <v>49</v>
      </c>
      <c r="E26" s="57">
        <f>E28</f>
        <v>-10238.700000000001</v>
      </c>
    </row>
    <row r="27" spans="2:5" ht="27" x14ac:dyDescent="0.3">
      <c r="B27" s="64"/>
      <c r="C27" s="67"/>
      <c r="D27" s="52" t="s">
        <v>47</v>
      </c>
      <c r="E27" s="41"/>
    </row>
    <row r="28" spans="2:5" x14ac:dyDescent="0.3">
      <c r="B28" s="64"/>
      <c r="C28" s="67"/>
      <c r="D28" s="23" t="s">
        <v>132</v>
      </c>
      <c r="E28" s="41">
        <f>E29</f>
        <v>-10238.700000000001</v>
      </c>
    </row>
    <row r="29" spans="2:5" x14ac:dyDescent="0.3">
      <c r="B29" s="64"/>
      <c r="C29" s="67"/>
      <c r="D29" s="23" t="s">
        <v>48</v>
      </c>
      <c r="E29" s="41">
        <f>E30</f>
        <v>-10238.700000000001</v>
      </c>
    </row>
    <row r="30" spans="2:5" x14ac:dyDescent="0.3">
      <c r="B30" s="64"/>
      <c r="C30" s="67"/>
      <c r="D30" s="23" t="s">
        <v>154</v>
      </c>
      <c r="E30" s="41">
        <f>E31</f>
        <v>-10238.700000000001</v>
      </c>
    </row>
    <row r="31" spans="2:5" ht="27" x14ac:dyDescent="0.3">
      <c r="B31" s="64"/>
      <c r="C31" s="67"/>
      <c r="D31" s="23" t="s">
        <v>155</v>
      </c>
      <c r="E31" s="41">
        <f>E32</f>
        <v>-10238.700000000001</v>
      </c>
    </row>
    <row r="32" spans="2:5" ht="27" x14ac:dyDescent="0.3">
      <c r="B32" s="64"/>
      <c r="C32" s="67"/>
      <c r="D32" s="23" t="s">
        <v>156</v>
      </c>
      <c r="E32" s="41">
        <v>-10238.700000000001</v>
      </c>
    </row>
    <row r="33" spans="2:5" x14ac:dyDescent="0.3">
      <c r="B33" s="64"/>
      <c r="C33" s="67"/>
      <c r="D33" s="21" t="s">
        <v>50</v>
      </c>
      <c r="E33" s="57">
        <f>E35</f>
        <v>-226</v>
      </c>
    </row>
    <row r="34" spans="2:5" ht="27" x14ac:dyDescent="0.3">
      <c r="B34" s="64"/>
      <c r="C34" s="67"/>
      <c r="D34" s="52" t="s">
        <v>47</v>
      </c>
      <c r="E34" s="41"/>
    </row>
    <row r="35" spans="2:5" x14ac:dyDescent="0.3">
      <c r="B35" s="64"/>
      <c r="C35" s="67"/>
      <c r="D35" s="23" t="s">
        <v>132</v>
      </c>
      <c r="E35" s="41">
        <f>E36</f>
        <v>-226</v>
      </c>
    </row>
    <row r="36" spans="2:5" x14ac:dyDescent="0.3">
      <c r="B36" s="64"/>
      <c r="C36" s="67"/>
      <c r="D36" s="23" t="s">
        <v>48</v>
      </c>
      <c r="E36" s="41">
        <f>E37</f>
        <v>-226</v>
      </c>
    </row>
    <row r="37" spans="2:5" x14ac:dyDescent="0.3">
      <c r="B37" s="64"/>
      <c r="C37" s="67"/>
      <c r="D37" s="23" t="s">
        <v>154</v>
      </c>
      <c r="E37" s="41">
        <f>E38</f>
        <v>-226</v>
      </c>
    </row>
    <row r="38" spans="2:5" ht="27" x14ac:dyDescent="0.3">
      <c r="B38" s="64"/>
      <c r="C38" s="67"/>
      <c r="D38" s="23" t="s">
        <v>155</v>
      </c>
      <c r="E38" s="41">
        <f>E39</f>
        <v>-226</v>
      </c>
    </row>
    <row r="39" spans="2:5" ht="27" x14ac:dyDescent="0.3">
      <c r="B39" s="64"/>
      <c r="C39" s="67"/>
      <c r="D39" s="23" t="s">
        <v>156</v>
      </c>
      <c r="E39" s="41">
        <f>-226</f>
        <v>-226</v>
      </c>
    </row>
    <row r="40" spans="2:5" x14ac:dyDescent="0.3">
      <c r="B40" s="64"/>
      <c r="C40" s="67"/>
      <c r="D40" s="21" t="s">
        <v>51</v>
      </c>
      <c r="E40" s="56">
        <f>E42</f>
        <v>4961.6000000000004</v>
      </c>
    </row>
    <row r="41" spans="2:5" ht="27" x14ac:dyDescent="0.3">
      <c r="B41" s="64"/>
      <c r="C41" s="67"/>
      <c r="D41" s="52" t="s">
        <v>47</v>
      </c>
      <c r="E41" s="42"/>
    </row>
    <row r="42" spans="2:5" x14ac:dyDescent="0.3">
      <c r="B42" s="64"/>
      <c r="C42" s="67"/>
      <c r="D42" s="23" t="s">
        <v>132</v>
      </c>
      <c r="E42" s="42">
        <f>E43</f>
        <v>4961.6000000000004</v>
      </c>
    </row>
    <row r="43" spans="2:5" x14ac:dyDescent="0.3">
      <c r="B43" s="64"/>
      <c r="C43" s="67"/>
      <c r="D43" s="23" t="s">
        <v>48</v>
      </c>
      <c r="E43" s="42">
        <f>E44</f>
        <v>4961.6000000000004</v>
      </c>
    </row>
    <row r="44" spans="2:5" x14ac:dyDescent="0.3">
      <c r="B44" s="64"/>
      <c r="C44" s="67"/>
      <c r="D44" s="23" t="s">
        <v>154</v>
      </c>
      <c r="E44" s="42">
        <f>E45</f>
        <v>4961.6000000000004</v>
      </c>
    </row>
    <row r="45" spans="2:5" ht="27" x14ac:dyDescent="0.3">
      <c r="B45" s="64"/>
      <c r="C45" s="67"/>
      <c r="D45" s="23" t="s">
        <v>155</v>
      </c>
      <c r="E45" s="42">
        <f>E46</f>
        <v>4961.6000000000004</v>
      </c>
    </row>
    <row r="46" spans="2:5" ht="27" x14ac:dyDescent="0.3">
      <c r="B46" s="64"/>
      <c r="C46" s="67"/>
      <c r="D46" s="23" t="s">
        <v>156</v>
      </c>
      <c r="E46" s="42">
        <v>4961.6000000000004</v>
      </c>
    </row>
    <row r="47" spans="2:5" x14ac:dyDescent="0.3">
      <c r="B47" s="64"/>
      <c r="C47" s="67"/>
      <c r="D47" s="21" t="s">
        <v>52</v>
      </c>
      <c r="E47" s="57">
        <f>E49</f>
        <v>-18246.400000000001</v>
      </c>
    </row>
    <row r="48" spans="2:5" ht="27" x14ac:dyDescent="0.3">
      <c r="B48" s="64"/>
      <c r="C48" s="67"/>
      <c r="D48" s="52" t="s">
        <v>47</v>
      </c>
      <c r="E48" s="41"/>
    </row>
    <row r="49" spans="2:5" x14ac:dyDescent="0.3">
      <c r="B49" s="64"/>
      <c r="C49" s="67"/>
      <c r="D49" s="23" t="s">
        <v>132</v>
      </c>
      <c r="E49" s="41">
        <f>E50</f>
        <v>-18246.400000000001</v>
      </c>
    </row>
    <row r="50" spans="2:5" x14ac:dyDescent="0.3">
      <c r="B50" s="64"/>
      <c r="C50" s="67"/>
      <c r="D50" s="23" t="s">
        <v>48</v>
      </c>
      <c r="E50" s="41">
        <f>E51</f>
        <v>-18246.400000000001</v>
      </c>
    </row>
    <row r="51" spans="2:5" x14ac:dyDescent="0.3">
      <c r="B51" s="64"/>
      <c r="C51" s="67"/>
      <c r="D51" s="23" t="s">
        <v>154</v>
      </c>
      <c r="E51" s="41">
        <f>E52</f>
        <v>-18246.400000000001</v>
      </c>
    </row>
    <row r="52" spans="2:5" ht="27" x14ac:dyDescent="0.3">
      <c r="B52" s="64"/>
      <c r="C52" s="67"/>
      <c r="D52" s="23" t="s">
        <v>155</v>
      </c>
      <c r="E52" s="41">
        <f>E53</f>
        <v>-18246.400000000001</v>
      </c>
    </row>
    <row r="53" spans="2:5" ht="27" x14ac:dyDescent="0.3">
      <c r="B53" s="64"/>
      <c r="C53" s="67"/>
      <c r="D53" s="23" t="s">
        <v>156</v>
      </c>
      <c r="E53" s="41">
        <v>-18246.400000000001</v>
      </c>
    </row>
    <row r="54" spans="2:5" x14ac:dyDescent="0.3">
      <c r="B54" s="64"/>
      <c r="C54" s="67"/>
      <c r="D54" s="21" t="s">
        <v>53</v>
      </c>
      <c r="E54" s="56">
        <f>E56</f>
        <v>4554.3</v>
      </c>
    </row>
    <row r="55" spans="2:5" ht="27" x14ac:dyDescent="0.3">
      <c r="B55" s="64"/>
      <c r="C55" s="67"/>
      <c r="D55" s="52" t="s">
        <v>47</v>
      </c>
      <c r="E55" s="42"/>
    </row>
    <row r="56" spans="2:5" x14ac:dyDescent="0.3">
      <c r="B56" s="64"/>
      <c r="C56" s="67"/>
      <c r="D56" s="23" t="s">
        <v>132</v>
      </c>
      <c r="E56" s="42">
        <f>E57</f>
        <v>4554.3</v>
      </c>
    </row>
    <row r="57" spans="2:5" x14ac:dyDescent="0.3">
      <c r="B57" s="64"/>
      <c r="C57" s="67"/>
      <c r="D57" s="23" t="s">
        <v>48</v>
      </c>
      <c r="E57" s="42">
        <f>E58</f>
        <v>4554.3</v>
      </c>
    </row>
    <row r="58" spans="2:5" x14ac:dyDescent="0.3">
      <c r="B58" s="64"/>
      <c r="C58" s="67"/>
      <c r="D58" s="23" t="s">
        <v>154</v>
      </c>
      <c r="E58" s="42">
        <f>E59</f>
        <v>4554.3</v>
      </c>
    </row>
    <row r="59" spans="2:5" ht="27" x14ac:dyDescent="0.3">
      <c r="B59" s="64"/>
      <c r="C59" s="67"/>
      <c r="D59" s="23" t="s">
        <v>155</v>
      </c>
      <c r="E59" s="42">
        <f>E60</f>
        <v>4554.3</v>
      </c>
    </row>
    <row r="60" spans="2:5" ht="27" x14ac:dyDescent="0.3">
      <c r="B60" s="64"/>
      <c r="C60" s="67"/>
      <c r="D60" s="23" t="s">
        <v>156</v>
      </c>
      <c r="E60" s="42">
        <v>4554.3</v>
      </c>
    </row>
    <row r="61" spans="2:5" x14ac:dyDescent="0.3">
      <c r="B61" s="64"/>
      <c r="C61" s="67"/>
      <c r="D61" s="21" t="s">
        <v>54</v>
      </c>
      <c r="E61" s="57">
        <f>E63</f>
        <v>-8919.5</v>
      </c>
    </row>
    <row r="62" spans="2:5" ht="27" x14ac:dyDescent="0.3">
      <c r="B62" s="64"/>
      <c r="C62" s="67"/>
      <c r="D62" s="52" t="s">
        <v>47</v>
      </c>
      <c r="E62" s="41"/>
    </row>
    <row r="63" spans="2:5" x14ac:dyDescent="0.3">
      <c r="B63" s="64"/>
      <c r="C63" s="67"/>
      <c r="D63" s="23" t="s">
        <v>132</v>
      </c>
      <c r="E63" s="41">
        <f>E64</f>
        <v>-8919.5</v>
      </c>
    </row>
    <row r="64" spans="2:5" x14ac:dyDescent="0.3">
      <c r="B64" s="64"/>
      <c r="C64" s="67"/>
      <c r="D64" s="23" t="s">
        <v>48</v>
      </c>
      <c r="E64" s="41">
        <f>E65</f>
        <v>-8919.5</v>
      </c>
    </row>
    <row r="65" spans="2:5" x14ac:dyDescent="0.3">
      <c r="B65" s="64"/>
      <c r="C65" s="67"/>
      <c r="D65" s="23" t="s">
        <v>154</v>
      </c>
      <c r="E65" s="41">
        <f>E66</f>
        <v>-8919.5</v>
      </c>
    </row>
    <row r="66" spans="2:5" ht="27" x14ac:dyDescent="0.3">
      <c r="B66" s="64"/>
      <c r="C66" s="67"/>
      <c r="D66" s="23" t="s">
        <v>155</v>
      </c>
      <c r="E66" s="41">
        <f>E67</f>
        <v>-8919.5</v>
      </c>
    </row>
    <row r="67" spans="2:5" ht="27" x14ac:dyDescent="0.3">
      <c r="B67" s="64"/>
      <c r="C67" s="67"/>
      <c r="D67" s="23" t="s">
        <v>156</v>
      </c>
      <c r="E67" s="41">
        <v>-8919.5</v>
      </c>
    </row>
    <row r="68" spans="2:5" x14ac:dyDescent="0.3">
      <c r="B68" s="64"/>
      <c r="C68" s="67"/>
      <c r="D68" s="21" t="s">
        <v>55</v>
      </c>
      <c r="E68" s="57">
        <f>E70</f>
        <v>-34636</v>
      </c>
    </row>
    <row r="69" spans="2:5" ht="27" x14ac:dyDescent="0.3">
      <c r="B69" s="64"/>
      <c r="C69" s="67"/>
      <c r="D69" s="52" t="s">
        <v>47</v>
      </c>
      <c r="E69" s="41"/>
    </row>
    <row r="70" spans="2:5" x14ac:dyDescent="0.3">
      <c r="B70" s="64"/>
      <c r="C70" s="67"/>
      <c r="D70" s="23" t="s">
        <v>132</v>
      </c>
      <c r="E70" s="41">
        <f>E71</f>
        <v>-34636</v>
      </c>
    </row>
    <row r="71" spans="2:5" x14ac:dyDescent="0.3">
      <c r="B71" s="64"/>
      <c r="C71" s="67"/>
      <c r="D71" s="23" t="s">
        <v>48</v>
      </c>
      <c r="E71" s="41">
        <f>E72</f>
        <v>-34636</v>
      </c>
    </row>
    <row r="72" spans="2:5" x14ac:dyDescent="0.3">
      <c r="B72" s="64"/>
      <c r="C72" s="67"/>
      <c r="D72" s="23" t="s">
        <v>154</v>
      </c>
      <c r="E72" s="41">
        <f>E73</f>
        <v>-34636</v>
      </c>
    </row>
    <row r="73" spans="2:5" ht="27" x14ac:dyDescent="0.3">
      <c r="B73" s="64"/>
      <c r="C73" s="67"/>
      <c r="D73" s="23" t="s">
        <v>155</v>
      </c>
      <c r="E73" s="41">
        <f>E74</f>
        <v>-34636</v>
      </c>
    </row>
    <row r="74" spans="2:5" ht="27" x14ac:dyDescent="0.3">
      <c r="B74" s="64"/>
      <c r="C74" s="67"/>
      <c r="D74" s="23" t="s">
        <v>156</v>
      </c>
      <c r="E74" s="41">
        <v>-34636</v>
      </c>
    </row>
    <row r="75" spans="2:5" x14ac:dyDescent="0.3">
      <c r="B75" s="64"/>
      <c r="C75" s="67"/>
      <c r="D75" s="21" t="s">
        <v>56</v>
      </c>
      <c r="E75" s="57">
        <f>E77</f>
        <v>-11161.9</v>
      </c>
    </row>
    <row r="76" spans="2:5" ht="27" x14ac:dyDescent="0.3">
      <c r="B76" s="64"/>
      <c r="C76" s="67"/>
      <c r="D76" s="52" t="s">
        <v>47</v>
      </c>
      <c r="E76" s="41"/>
    </row>
    <row r="77" spans="2:5" x14ac:dyDescent="0.3">
      <c r="B77" s="64"/>
      <c r="C77" s="67"/>
      <c r="D77" s="23" t="s">
        <v>132</v>
      </c>
      <c r="E77" s="41">
        <f>E78</f>
        <v>-11161.9</v>
      </c>
    </row>
    <row r="78" spans="2:5" x14ac:dyDescent="0.3">
      <c r="B78" s="64"/>
      <c r="C78" s="67"/>
      <c r="D78" s="23" t="s">
        <v>48</v>
      </c>
      <c r="E78" s="41">
        <f>E79</f>
        <v>-11161.9</v>
      </c>
    </row>
    <row r="79" spans="2:5" x14ac:dyDescent="0.3">
      <c r="B79" s="64"/>
      <c r="C79" s="67"/>
      <c r="D79" s="23" t="s">
        <v>154</v>
      </c>
      <c r="E79" s="41">
        <f>E80</f>
        <v>-11161.9</v>
      </c>
    </row>
    <row r="80" spans="2:5" ht="27" x14ac:dyDescent="0.3">
      <c r="B80" s="64"/>
      <c r="C80" s="67"/>
      <c r="D80" s="23" t="s">
        <v>155</v>
      </c>
      <c r="E80" s="41">
        <f>E81</f>
        <v>-11161.9</v>
      </c>
    </row>
    <row r="81" spans="2:5" ht="27" x14ac:dyDescent="0.3">
      <c r="B81" s="64"/>
      <c r="C81" s="67"/>
      <c r="D81" s="23" t="s">
        <v>156</v>
      </c>
      <c r="E81" s="41">
        <v>-11161.9</v>
      </c>
    </row>
    <row r="82" spans="2:5" x14ac:dyDescent="0.3">
      <c r="B82" s="64"/>
      <c r="C82" s="67"/>
      <c r="D82" s="21" t="s">
        <v>57</v>
      </c>
      <c r="E82" s="57">
        <f>E84</f>
        <v>-22329.7</v>
      </c>
    </row>
    <row r="83" spans="2:5" ht="27" x14ac:dyDescent="0.3">
      <c r="B83" s="64"/>
      <c r="C83" s="67"/>
      <c r="D83" s="52" t="s">
        <v>47</v>
      </c>
      <c r="E83" s="41"/>
    </row>
    <row r="84" spans="2:5" x14ac:dyDescent="0.3">
      <c r="B84" s="64"/>
      <c r="C84" s="67"/>
      <c r="D84" s="23" t="s">
        <v>132</v>
      </c>
      <c r="E84" s="41">
        <f>E85</f>
        <v>-22329.7</v>
      </c>
    </row>
    <row r="85" spans="2:5" x14ac:dyDescent="0.3">
      <c r="B85" s="64"/>
      <c r="C85" s="67"/>
      <c r="D85" s="23" t="s">
        <v>48</v>
      </c>
      <c r="E85" s="41">
        <f>E86</f>
        <v>-22329.7</v>
      </c>
    </row>
    <row r="86" spans="2:5" x14ac:dyDescent="0.3">
      <c r="B86" s="64"/>
      <c r="C86" s="67"/>
      <c r="D86" s="23" t="s">
        <v>154</v>
      </c>
      <c r="E86" s="41">
        <f>E87</f>
        <v>-22329.7</v>
      </c>
    </row>
    <row r="87" spans="2:5" ht="27" x14ac:dyDescent="0.3">
      <c r="B87" s="64"/>
      <c r="C87" s="67"/>
      <c r="D87" s="23" t="s">
        <v>155</v>
      </c>
      <c r="E87" s="41">
        <f>E88</f>
        <v>-22329.7</v>
      </c>
    </row>
    <row r="88" spans="2:5" ht="27" x14ac:dyDescent="0.3">
      <c r="B88" s="64"/>
      <c r="C88" s="67"/>
      <c r="D88" s="23" t="s">
        <v>156</v>
      </c>
      <c r="E88" s="41">
        <v>-22329.7</v>
      </c>
    </row>
    <row r="89" spans="2:5" x14ac:dyDescent="0.3">
      <c r="B89" s="64"/>
      <c r="C89" s="67"/>
      <c r="D89" s="21" t="s">
        <v>58</v>
      </c>
      <c r="E89" s="57">
        <f>E91</f>
        <v>-9473.4</v>
      </c>
    </row>
    <row r="90" spans="2:5" ht="27" x14ac:dyDescent="0.3">
      <c r="B90" s="64"/>
      <c r="C90" s="67"/>
      <c r="D90" s="52" t="s">
        <v>47</v>
      </c>
      <c r="E90" s="41"/>
    </row>
    <row r="91" spans="2:5" x14ac:dyDescent="0.3">
      <c r="B91" s="64"/>
      <c r="C91" s="67"/>
      <c r="D91" s="23" t="s">
        <v>132</v>
      </c>
      <c r="E91" s="41">
        <f>E92</f>
        <v>-9473.4</v>
      </c>
    </row>
    <row r="92" spans="2:5" x14ac:dyDescent="0.3">
      <c r="B92" s="64"/>
      <c r="C92" s="67"/>
      <c r="D92" s="23" t="s">
        <v>48</v>
      </c>
      <c r="E92" s="41">
        <f>E93</f>
        <v>-9473.4</v>
      </c>
    </row>
    <row r="93" spans="2:5" x14ac:dyDescent="0.3">
      <c r="B93" s="64"/>
      <c r="C93" s="67"/>
      <c r="D93" s="23" t="s">
        <v>154</v>
      </c>
      <c r="E93" s="41">
        <f>E94</f>
        <v>-9473.4</v>
      </c>
    </row>
    <row r="94" spans="2:5" ht="27" x14ac:dyDescent="0.3">
      <c r="B94" s="64"/>
      <c r="C94" s="67"/>
      <c r="D94" s="23" t="s">
        <v>155</v>
      </c>
      <c r="E94" s="41">
        <f>E95</f>
        <v>-9473.4</v>
      </c>
    </row>
    <row r="95" spans="2:5" ht="27" x14ac:dyDescent="0.3">
      <c r="B95" s="64"/>
      <c r="C95" s="67"/>
      <c r="D95" s="23" t="s">
        <v>156</v>
      </c>
      <c r="E95" s="41">
        <v>-9473.4</v>
      </c>
    </row>
    <row r="96" spans="2:5" x14ac:dyDescent="0.3">
      <c r="B96" s="64"/>
      <c r="C96" s="65">
        <v>11002</v>
      </c>
      <c r="D96" s="21" t="s">
        <v>59</v>
      </c>
      <c r="E96" s="57">
        <f>E98+E105+E112+E119+E126+E133+E140+E147+E154+E161+E168</f>
        <v>-628219.90000000014</v>
      </c>
    </row>
    <row r="97" spans="2:6" x14ac:dyDescent="0.3">
      <c r="B97" s="64"/>
      <c r="C97" s="66"/>
      <c r="D97" s="52" t="s">
        <v>46</v>
      </c>
      <c r="E97" s="41"/>
    </row>
    <row r="98" spans="2:6" ht="28.5" x14ac:dyDescent="0.3">
      <c r="B98" s="64"/>
      <c r="C98" s="67"/>
      <c r="D98" s="21" t="s">
        <v>197</v>
      </c>
      <c r="E98" s="57">
        <f>E100</f>
        <v>-672710.70000000007</v>
      </c>
    </row>
    <row r="99" spans="2:6" ht="27" x14ac:dyDescent="0.3">
      <c r="B99" s="64"/>
      <c r="C99" s="67"/>
      <c r="D99" s="52" t="s">
        <v>47</v>
      </c>
      <c r="E99" s="41"/>
    </row>
    <row r="100" spans="2:6" x14ac:dyDescent="0.3">
      <c r="B100" s="64"/>
      <c r="C100" s="67"/>
      <c r="D100" s="23" t="s">
        <v>132</v>
      </c>
      <c r="E100" s="41">
        <f>E101</f>
        <v>-672710.70000000007</v>
      </c>
    </row>
    <row r="101" spans="2:6" x14ac:dyDescent="0.3">
      <c r="B101" s="64"/>
      <c r="C101" s="67"/>
      <c r="D101" s="23" t="s">
        <v>48</v>
      </c>
      <c r="E101" s="41">
        <f>E102</f>
        <v>-672710.70000000007</v>
      </c>
    </row>
    <row r="102" spans="2:6" x14ac:dyDescent="0.3">
      <c r="B102" s="64"/>
      <c r="C102" s="67"/>
      <c r="D102" s="23" t="s">
        <v>154</v>
      </c>
      <c r="E102" s="41">
        <f>E103</f>
        <v>-672710.70000000007</v>
      </c>
    </row>
    <row r="103" spans="2:6" ht="27" x14ac:dyDescent="0.3">
      <c r="B103" s="64"/>
      <c r="C103" s="67"/>
      <c r="D103" s="23" t="s">
        <v>155</v>
      </c>
      <c r="E103" s="41">
        <f>E104</f>
        <v>-672710.70000000007</v>
      </c>
    </row>
    <row r="104" spans="2:6" ht="27" x14ac:dyDescent="0.3">
      <c r="B104" s="64"/>
      <c r="C104" s="67"/>
      <c r="D104" s="23" t="s">
        <v>156</v>
      </c>
      <c r="E104" s="41">
        <f>-680330.4+2023.2+5596.5</f>
        <v>-672710.70000000007</v>
      </c>
      <c r="F104" s="68"/>
    </row>
    <row r="105" spans="2:6" x14ac:dyDescent="0.3">
      <c r="B105" s="64"/>
      <c r="C105" s="67"/>
      <c r="D105" s="21" t="s">
        <v>49</v>
      </c>
      <c r="E105" s="56">
        <f>E107</f>
        <v>15629.3</v>
      </c>
    </row>
    <row r="106" spans="2:6" ht="27" x14ac:dyDescent="0.3">
      <c r="B106" s="64"/>
      <c r="C106" s="67"/>
      <c r="D106" s="52" t="s">
        <v>47</v>
      </c>
      <c r="E106" s="42"/>
    </row>
    <row r="107" spans="2:6" x14ac:dyDescent="0.3">
      <c r="B107" s="64"/>
      <c r="C107" s="67"/>
      <c r="D107" s="23" t="s">
        <v>132</v>
      </c>
      <c r="E107" s="42">
        <f>E108</f>
        <v>15629.3</v>
      </c>
    </row>
    <row r="108" spans="2:6" x14ac:dyDescent="0.3">
      <c r="B108" s="64"/>
      <c r="C108" s="67"/>
      <c r="D108" s="23" t="s">
        <v>48</v>
      </c>
      <c r="E108" s="42">
        <f>E109</f>
        <v>15629.3</v>
      </c>
    </row>
    <row r="109" spans="2:6" x14ac:dyDescent="0.3">
      <c r="B109" s="64"/>
      <c r="C109" s="67"/>
      <c r="D109" s="23" t="s">
        <v>154</v>
      </c>
      <c r="E109" s="42">
        <f>E110</f>
        <v>15629.3</v>
      </c>
    </row>
    <row r="110" spans="2:6" ht="27" x14ac:dyDescent="0.3">
      <c r="B110" s="64"/>
      <c r="C110" s="67"/>
      <c r="D110" s="23" t="s">
        <v>155</v>
      </c>
      <c r="E110" s="42">
        <f>E111</f>
        <v>15629.3</v>
      </c>
    </row>
    <row r="111" spans="2:6" ht="27" x14ac:dyDescent="0.3">
      <c r="B111" s="64"/>
      <c r="C111" s="67"/>
      <c r="D111" s="23" t="s">
        <v>156</v>
      </c>
      <c r="E111" s="42">
        <v>15629.3</v>
      </c>
    </row>
    <row r="112" spans="2:6" x14ac:dyDescent="0.3">
      <c r="B112" s="64"/>
      <c r="C112" s="67"/>
      <c r="D112" s="21" t="s">
        <v>50</v>
      </c>
      <c r="E112" s="56">
        <f>E114</f>
        <v>11890.7</v>
      </c>
    </row>
    <row r="113" spans="2:5" ht="27" x14ac:dyDescent="0.3">
      <c r="B113" s="64"/>
      <c r="C113" s="67"/>
      <c r="D113" s="52" t="s">
        <v>47</v>
      </c>
      <c r="E113" s="42"/>
    </row>
    <row r="114" spans="2:5" x14ac:dyDescent="0.3">
      <c r="B114" s="64"/>
      <c r="C114" s="67"/>
      <c r="D114" s="23" t="s">
        <v>132</v>
      </c>
      <c r="E114" s="42">
        <f>E115</f>
        <v>11890.7</v>
      </c>
    </row>
    <row r="115" spans="2:5" x14ac:dyDescent="0.3">
      <c r="B115" s="64"/>
      <c r="C115" s="67"/>
      <c r="D115" s="23" t="s">
        <v>48</v>
      </c>
      <c r="E115" s="42">
        <f>E116</f>
        <v>11890.7</v>
      </c>
    </row>
    <row r="116" spans="2:5" x14ac:dyDescent="0.3">
      <c r="B116" s="64"/>
      <c r="C116" s="67"/>
      <c r="D116" s="23" t="s">
        <v>154</v>
      </c>
      <c r="E116" s="42">
        <f>E117</f>
        <v>11890.7</v>
      </c>
    </row>
    <row r="117" spans="2:5" ht="27" x14ac:dyDescent="0.3">
      <c r="B117" s="64"/>
      <c r="C117" s="67"/>
      <c r="D117" s="23" t="s">
        <v>155</v>
      </c>
      <c r="E117" s="42">
        <f>E118</f>
        <v>11890.7</v>
      </c>
    </row>
    <row r="118" spans="2:5" ht="27" x14ac:dyDescent="0.3">
      <c r="B118" s="64"/>
      <c r="C118" s="67"/>
      <c r="D118" s="23" t="s">
        <v>156</v>
      </c>
      <c r="E118" s="42">
        <f>11890.7</f>
        <v>11890.7</v>
      </c>
    </row>
    <row r="119" spans="2:5" x14ac:dyDescent="0.3">
      <c r="B119" s="64"/>
      <c r="C119" s="67"/>
      <c r="D119" s="21" t="s">
        <v>51</v>
      </c>
      <c r="E119" s="56">
        <f>E121</f>
        <v>7344.1</v>
      </c>
    </row>
    <row r="120" spans="2:5" ht="27" x14ac:dyDescent="0.3">
      <c r="B120" s="64"/>
      <c r="C120" s="67"/>
      <c r="D120" s="52" t="s">
        <v>47</v>
      </c>
      <c r="E120" s="42"/>
    </row>
    <row r="121" spans="2:5" x14ac:dyDescent="0.3">
      <c r="B121" s="64"/>
      <c r="C121" s="67"/>
      <c r="D121" s="23" t="s">
        <v>132</v>
      </c>
      <c r="E121" s="42">
        <f>E122</f>
        <v>7344.1</v>
      </c>
    </row>
    <row r="122" spans="2:5" x14ac:dyDescent="0.3">
      <c r="B122" s="64"/>
      <c r="C122" s="67"/>
      <c r="D122" s="23" t="s">
        <v>48</v>
      </c>
      <c r="E122" s="42">
        <f>E123</f>
        <v>7344.1</v>
      </c>
    </row>
    <row r="123" spans="2:5" x14ac:dyDescent="0.3">
      <c r="B123" s="64"/>
      <c r="C123" s="67"/>
      <c r="D123" s="23" t="s">
        <v>154</v>
      </c>
      <c r="E123" s="42">
        <f>E124</f>
        <v>7344.1</v>
      </c>
    </row>
    <row r="124" spans="2:5" ht="27" x14ac:dyDescent="0.3">
      <c r="B124" s="64"/>
      <c r="C124" s="67"/>
      <c r="D124" s="23" t="s">
        <v>155</v>
      </c>
      <c r="E124" s="42">
        <f>E125</f>
        <v>7344.1</v>
      </c>
    </row>
    <row r="125" spans="2:5" ht="27" x14ac:dyDescent="0.3">
      <c r="B125" s="64"/>
      <c r="C125" s="67"/>
      <c r="D125" s="23" t="s">
        <v>156</v>
      </c>
      <c r="E125" s="42">
        <v>7344.1</v>
      </c>
    </row>
    <row r="126" spans="2:5" x14ac:dyDescent="0.3">
      <c r="B126" s="64"/>
      <c r="C126" s="67"/>
      <c r="D126" s="21" t="s">
        <v>52</v>
      </c>
      <c r="E126" s="56">
        <f>E128</f>
        <v>14754.2</v>
      </c>
    </row>
    <row r="127" spans="2:5" ht="27" x14ac:dyDescent="0.3">
      <c r="B127" s="64"/>
      <c r="C127" s="67"/>
      <c r="D127" s="52" t="s">
        <v>47</v>
      </c>
      <c r="E127" s="42"/>
    </row>
    <row r="128" spans="2:5" x14ac:dyDescent="0.3">
      <c r="B128" s="64"/>
      <c r="C128" s="67"/>
      <c r="D128" s="23" t="s">
        <v>132</v>
      </c>
      <c r="E128" s="42">
        <f>E129</f>
        <v>14754.2</v>
      </c>
    </row>
    <row r="129" spans="2:5" x14ac:dyDescent="0.3">
      <c r="B129" s="64"/>
      <c r="C129" s="67"/>
      <c r="D129" s="23" t="s">
        <v>48</v>
      </c>
      <c r="E129" s="42">
        <f>E130</f>
        <v>14754.2</v>
      </c>
    </row>
    <row r="130" spans="2:5" x14ac:dyDescent="0.3">
      <c r="B130" s="64"/>
      <c r="C130" s="67"/>
      <c r="D130" s="23" t="s">
        <v>154</v>
      </c>
      <c r="E130" s="42">
        <f>E131</f>
        <v>14754.2</v>
      </c>
    </row>
    <row r="131" spans="2:5" ht="27" x14ac:dyDescent="0.3">
      <c r="B131" s="64"/>
      <c r="C131" s="67"/>
      <c r="D131" s="23" t="s">
        <v>155</v>
      </c>
      <c r="E131" s="42">
        <f>E132</f>
        <v>14754.2</v>
      </c>
    </row>
    <row r="132" spans="2:5" ht="27" x14ac:dyDescent="0.3">
      <c r="B132" s="64"/>
      <c r="C132" s="67"/>
      <c r="D132" s="23" t="s">
        <v>156</v>
      </c>
      <c r="E132" s="42">
        <v>14754.2</v>
      </c>
    </row>
    <row r="133" spans="2:5" x14ac:dyDescent="0.3">
      <c r="B133" s="64"/>
      <c r="C133" s="67"/>
      <c r="D133" s="21" t="s">
        <v>53</v>
      </c>
      <c r="E133" s="56">
        <f>E135</f>
        <v>8753.7000000000007</v>
      </c>
    </row>
    <row r="134" spans="2:5" ht="27" x14ac:dyDescent="0.3">
      <c r="B134" s="64"/>
      <c r="C134" s="67"/>
      <c r="D134" s="52" t="s">
        <v>47</v>
      </c>
      <c r="E134" s="42"/>
    </row>
    <row r="135" spans="2:5" x14ac:dyDescent="0.3">
      <c r="B135" s="64"/>
      <c r="C135" s="67"/>
      <c r="D135" s="23" t="s">
        <v>132</v>
      </c>
      <c r="E135" s="42">
        <f>E136</f>
        <v>8753.7000000000007</v>
      </c>
    </row>
    <row r="136" spans="2:5" x14ac:dyDescent="0.3">
      <c r="B136" s="64"/>
      <c r="C136" s="67"/>
      <c r="D136" s="23" t="s">
        <v>48</v>
      </c>
      <c r="E136" s="42">
        <f>E137</f>
        <v>8753.7000000000007</v>
      </c>
    </row>
    <row r="137" spans="2:5" x14ac:dyDescent="0.3">
      <c r="B137" s="64"/>
      <c r="C137" s="67"/>
      <c r="D137" s="23" t="s">
        <v>154</v>
      </c>
      <c r="E137" s="42">
        <f>E138</f>
        <v>8753.7000000000007</v>
      </c>
    </row>
    <row r="138" spans="2:5" ht="27" x14ac:dyDescent="0.3">
      <c r="B138" s="64"/>
      <c r="C138" s="67"/>
      <c r="D138" s="23" t="s">
        <v>155</v>
      </c>
      <c r="E138" s="42">
        <f>E139</f>
        <v>8753.7000000000007</v>
      </c>
    </row>
    <row r="139" spans="2:5" ht="27" x14ac:dyDescent="0.3">
      <c r="B139" s="64"/>
      <c r="C139" s="67"/>
      <c r="D139" s="23" t="s">
        <v>156</v>
      </c>
      <c r="E139" s="42">
        <v>8753.7000000000007</v>
      </c>
    </row>
    <row r="140" spans="2:5" x14ac:dyDescent="0.3">
      <c r="B140" s="64"/>
      <c r="C140" s="67"/>
      <c r="D140" s="21" t="s">
        <v>54</v>
      </c>
      <c r="E140" s="57">
        <f>E142</f>
        <v>-7730.2</v>
      </c>
    </row>
    <row r="141" spans="2:5" ht="27" x14ac:dyDescent="0.3">
      <c r="B141" s="64"/>
      <c r="C141" s="67"/>
      <c r="D141" s="52" t="s">
        <v>47</v>
      </c>
      <c r="E141" s="41"/>
    </row>
    <row r="142" spans="2:5" x14ac:dyDescent="0.3">
      <c r="B142" s="64"/>
      <c r="C142" s="67"/>
      <c r="D142" s="23" t="s">
        <v>132</v>
      </c>
      <c r="E142" s="41">
        <f>E143</f>
        <v>-7730.2</v>
      </c>
    </row>
    <row r="143" spans="2:5" x14ac:dyDescent="0.3">
      <c r="B143" s="64"/>
      <c r="C143" s="67"/>
      <c r="D143" s="23" t="s">
        <v>48</v>
      </c>
      <c r="E143" s="41">
        <f>E144</f>
        <v>-7730.2</v>
      </c>
    </row>
    <row r="144" spans="2:5" x14ac:dyDescent="0.3">
      <c r="B144" s="64"/>
      <c r="C144" s="67"/>
      <c r="D144" s="23" t="s">
        <v>154</v>
      </c>
      <c r="E144" s="41">
        <f>E145</f>
        <v>-7730.2</v>
      </c>
    </row>
    <row r="145" spans="2:5" ht="27" x14ac:dyDescent="0.3">
      <c r="B145" s="64"/>
      <c r="C145" s="67"/>
      <c r="D145" s="23" t="s">
        <v>155</v>
      </c>
      <c r="E145" s="41">
        <f>E146</f>
        <v>-7730.2</v>
      </c>
    </row>
    <row r="146" spans="2:5" ht="27" x14ac:dyDescent="0.3">
      <c r="B146" s="64"/>
      <c r="C146" s="67"/>
      <c r="D146" s="23" t="s">
        <v>156</v>
      </c>
      <c r="E146" s="41">
        <v>-7730.2</v>
      </c>
    </row>
    <row r="147" spans="2:5" x14ac:dyDescent="0.3">
      <c r="B147" s="64"/>
      <c r="C147" s="67"/>
      <c r="D147" s="21" t="s">
        <v>55</v>
      </c>
      <c r="E147" s="57">
        <f>E149</f>
        <v>-16747.900000000001</v>
      </c>
    </row>
    <row r="148" spans="2:5" ht="27" x14ac:dyDescent="0.3">
      <c r="B148" s="64"/>
      <c r="C148" s="67"/>
      <c r="D148" s="52" t="s">
        <v>47</v>
      </c>
      <c r="E148" s="41"/>
    </row>
    <row r="149" spans="2:5" x14ac:dyDescent="0.3">
      <c r="B149" s="64"/>
      <c r="C149" s="67"/>
      <c r="D149" s="23" t="s">
        <v>132</v>
      </c>
      <c r="E149" s="41">
        <f>E150</f>
        <v>-16747.900000000001</v>
      </c>
    </row>
    <row r="150" spans="2:5" x14ac:dyDescent="0.3">
      <c r="B150" s="64"/>
      <c r="C150" s="67"/>
      <c r="D150" s="23" t="s">
        <v>48</v>
      </c>
      <c r="E150" s="41">
        <f>E151</f>
        <v>-16747.900000000001</v>
      </c>
    </row>
    <row r="151" spans="2:5" x14ac:dyDescent="0.3">
      <c r="B151" s="64"/>
      <c r="C151" s="67"/>
      <c r="D151" s="23" t="s">
        <v>154</v>
      </c>
      <c r="E151" s="41">
        <f>E152</f>
        <v>-16747.900000000001</v>
      </c>
    </row>
    <row r="152" spans="2:5" ht="27" x14ac:dyDescent="0.3">
      <c r="B152" s="64"/>
      <c r="C152" s="67"/>
      <c r="D152" s="23" t="s">
        <v>155</v>
      </c>
      <c r="E152" s="41">
        <f>E153</f>
        <v>-16747.900000000001</v>
      </c>
    </row>
    <row r="153" spans="2:5" ht="27" x14ac:dyDescent="0.3">
      <c r="B153" s="64"/>
      <c r="C153" s="67"/>
      <c r="D153" s="23" t="s">
        <v>156</v>
      </c>
      <c r="E153" s="41">
        <v>-16747.900000000001</v>
      </c>
    </row>
    <row r="154" spans="2:5" x14ac:dyDescent="0.3">
      <c r="B154" s="64"/>
      <c r="C154" s="67"/>
      <c r="D154" s="21" t="s">
        <v>56</v>
      </c>
      <c r="E154" s="57">
        <f>E156</f>
        <v>-3618.8</v>
      </c>
    </row>
    <row r="155" spans="2:5" ht="27" x14ac:dyDescent="0.3">
      <c r="B155" s="64"/>
      <c r="C155" s="67"/>
      <c r="D155" s="52" t="s">
        <v>47</v>
      </c>
      <c r="E155" s="41"/>
    </row>
    <row r="156" spans="2:5" x14ac:dyDescent="0.3">
      <c r="B156" s="64"/>
      <c r="C156" s="67"/>
      <c r="D156" s="23" t="s">
        <v>132</v>
      </c>
      <c r="E156" s="41">
        <f>E157</f>
        <v>-3618.8</v>
      </c>
    </row>
    <row r="157" spans="2:5" x14ac:dyDescent="0.3">
      <c r="B157" s="64"/>
      <c r="C157" s="67"/>
      <c r="D157" s="23" t="s">
        <v>48</v>
      </c>
      <c r="E157" s="41">
        <f>E158</f>
        <v>-3618.8</v>
      </c>
    </row>
    <row r="158" spans="2:5" x14ac:dyDescent="0.3">
      <c r="B158" s="64"/>
      <c r="C158" s="67"/>
      <c r="D158" s="23" t="s">
        <v>154</v>
      </c>
      <c r="E158" s="41">
        <f>E159</f>
        <v>-3618.8</v>
      </c>
    </row>
    <row r="159" spans="2:5" ht="27" x14ac:dyDescent="0.3">
      <c r="B159" s="64"/>
      <c r="C159" s="67"/>
      <c r="D159" s="23" t="s">
        <v>155</v>
      </c>
      <c r="E159" s="41">
        <f>E160</f>
        <v>-3618.8</v>
      </c>
    </row>
    <row r="160" spans="2:5" ht="27" x14ac:dyDescent="0.3">
      <c r="B160" s="64"/>
      <c r="C160" s="67"/>
      <c r="D160" s="23" t="s">
        <v>156</v>
      </c>
      <c r="E160" s="41">
        <v>-3618.8</v>
      </c>
    </row>
    <row r="161" spans="2:5" x14ac:dyDescent="0.3">
      <c r="B161" s="64"/>
      <c r="C161" s="67"/>
      <c r="D161" s="21" t="s">
        <v>57</v>
      </c>
      <c r="E161" s="56">
        <f>E163</f>
        <v>7118.8</v>
      </c>
    </row>
    <row r="162" spans="2:5" ht="27" x14ac:dyDescent="0.3">
      <c r="B162" s="64"/>
      <c r="C162" s="67"/>
      <c r="D162" s="52" t="s">
        <v>47</v>
      </c>
      <c r="E162" s="42"/>
    </row>
    <row r="163" spans="2:5" x14ac:dyDescent="0.3">
      <c r="B163" s="64"/>
      <c r="C163" s="67"/>
      <c r="D163" s="23" t="s">
        <v>132</v>
      </c>
      <c r="E163" s="42">
        <f>E164</f>
        <v>7118.8</v>
      </c>
    </row>
    <row r="164" spans="2:5" x14ac:dyDescent="0.3">
      <c r="B164" s="64"/>
      <c r="C164" s="67"/>
      <c r="D164" s="23" t="s">
        <v>48</v>
      </c>
      <c r="E164" s="42">
        <f>E165</f>
        <v>7118.8</v>
      </c>
    </row>
    <row r="165" spans="2:5" x14ac:dyDescent="0.3">
      <c r="B165" s="64"/>
      <c r="C165" s="67"/>
      <c r="D165" s="23" t="s">
        <v>154</v>
      </c>
      <c r="E165" s="42">
        <f>E166</f>
        <v>7118.8</v>
      </c>
    </row>
    <row r="166" spans="2:5" ht="27" x14ac:dyDescent="0.3">
      <c r="B166" s="64"/>
      <c r="C166" s="67"/>
      <c r="D166" s="23" t="s">
        <v>155</v>
      </c>
      <c r="E166" s="42">
        <f>E167</f>
        <v>7118.8</v>
      </c>
    </row>
    <row r="167" spans="2:5" ht="27" x14ac:dyDescent="0.3">
      <c r="B167" s="64"/>
      <c r="C167" s="67"/>
      <c r="D167" s="23" t="s">
        <v>156</v>
      </c>
      <c r="E167" s="42">
        <v>7118.8</v>
      </c>
    </row>
    <row r="168" spans="2:5" x14ac:dyDescent="0.3">
      <c r="B168" s="64"/>
      <c r="C168" s="67"/>
      <c r="D168" s="21" t="s">
        <v>58</v>
      </c>
      <c r="E168" s="56">
        <f>E170</f>
        <v>7096.9</v>
      </c>
    </row>
    <row r="169" spans="2:5" ht="27" x14ac:dyDescent="0.3">
      <c r="B169" s="64"/>
      <c r="C169" s="67"/>
      <c r="D169" s="52" t="s">
        <v>47</v>
      </c>
      <c r="E169" s="42"/>
    </row>
    <row r="170" spans="2:5" x14ac:dyDescent="0.3">
      <c r="B170" s="64"/>
      <c r="C170" s="67"/>
      <c r="D170" s="23" t="s">
        <v>132</v>
      </c>
      <c r="E170" s="42">
        <f>E171</f>
        <v>7096.9</v>
      </c>
    </row>
    <row r="171" spans="2:5" x14ac:dyDescent="0.3">
      <c r="B171" s="64"/>
      <c r="C171" s="67"/>
      <c r="D171" s="23" t="s">
        <v>48</v>
      </c>
      <c r="E171" s="42">
        <f>E172</f>
        <v>7096.9</v>
      </c>
    </row>
    <row r="172" spans="2:5" x14ac:dyDescent="0.3">
      <c r="B172" s="64"/>
      <c r="C172" s="67"/>
      <c r="D172" s="23" t="s">
        <v>154</v>
      </c>
      <c r="E172" s="42">
        <f>E173</f>
        <v>7096.9</v>
      </c>
    </row>
    <row r="173" spans="2:5" ht="27" x14ac:dyDescent="0.3">
      <c r="B173" s="64"/>
      <c r="C173" s="67"/>
      <c r="D173" s="23" t="s">
        <v>155</v>
      </c>
      <c r="E173" s="42">
        <f>E174</f>
        <v>7096.9</v>
      </c>
    </row>
    <row r="174" spans="2:5" ht="27" x14ac:dyDescent="0.3">
      <c r="B174" s="64"/>
      <c r="C174" s="67"/>
      <c r="D174" s="23" t="s">
        <v>156</v>
      </c>
      <c r="E174" s="42">
        <v>7096.9</v>
      </c>
    </row>
    <row r="175" spans="2:5" x14ac:dyDescent="0.3">
      <c r="B175" s="64"/>
      <c r="C175" s="65">
        <v>11003</v>
      </c>
      <c r="D175" s="21" t="s">
        <v>44</v>
      </c>
      <c r="E175" s="57">
        <f>E177+E184+E191+E198+E205+E212+E219+E226+E233+E240+E247+E254</f>
        <v>-454124.6</v>
      </c>
    </row>
    <row r="176" spans="2:5" x14ac:dyDescent="0.3">
      <c r="B176" s="64"/>
      <c r="C176" s="66"/>
      <c r="D176" s="52" t="s">
        <v>46</v>
      </c>
      <c r="E176" s="41"/>
    </row>
    <row r="177" spans="2:5" ht="28.5" x14ac:dyDescent="0.3">
      <c r="B177" s="64"/>
      <c r="C177" s="67"/>
      <c r="D177" s="21" t="s">
        <v>197</v>
      </c>
      <c r="E177" s="57">
        <f>E179</f>
        <v>-21767</v>
      </c>
    </row>
    <row r="178" spans="2:5" ht="27" x14ac:dyDescent="0.3">
      <c r="B178" s="64"/>
      <c r="C178" s="67"/>
      <c r="D178" s="52" t="s">
        <v>47</v>
      </c>
      <c r="E178" s="41"/>
    </row>
    <row r="179" spans="2:5" x14ac:dyDescent="0.3">
      <c r="B179" s="64"/>
      <c r="C179" s="67"/>
      <c r="D179" s="23" t="s">
        <v>132</v>
      </c>
      <c r="E179" s="41">
        <f>E180</f>
        <v>-21767</v>
      </c>
    </row>
    <row r="180" spans="2:5" x14ac:dyDescent="0.3">
      <c r="B180" s="64"/>
      <c r="C180" s="67"/>
      <c r="D180" s="23" t="s">
        <v>48</v>
      </c>
      <c r="E180" s="41">
        <f>E181</f>
        <v>-21767</v>
      </c>
    </row>
    <row r="181" spans="2:5" x14ac:dyDescent="0.3">
      <c r="B181" s="64"/>
      <c r="C181" s="67"/>
      <c r="D181" s="23" t="s">
        <v>154</v>
      </c>
      <c r="E181" s="41">
        <f>E182</f>
        <v>-21767</v>
      </c>
    </row>
    <row r="182" spans="2:5" ht="27" x14ac:dyDescent="0.3">
      <c r="B182" s="64"/>
      <c r="C182" s="67"/>
      <c r="D182" s="23" t="s">
        <v>155</v>
      </c>
      <c r="E182" s="41">
        <f>E183</f>
        <v>-21767</v>
      </c>
    </row>
    <row r="183" spans="2:5" ht="27" x14ac:dyDescent="0.3">
      <c r="B183" s="64"/>
      <c r="C183" s="67"/>
      <c r="D183" s="23" t="s">
        <v>156</v>
      </c>
      <c r="E183" s="41">
        <v>-21767</v>
      </c>
    </row>
    <row r="184" spans="2:5" ht="28.5" x14ac:dyDescent="0.3">
      <c r="B184" s="64"/>
      <c r="C184" s="67"/>
      <c r="D184" s="24" t="s">
        <v>194</v>
      </c>
      <c r="E184" s="57">
        <f>E186</f>
        <v>-20741.599999999999</v>
      </c>
    </row>
    <row r="185" spans="2:5" ht="27" x14ac:dyDescent="0.3">
      <c r="B185" s="64"/>
      <c r="C185" s="67"/>
      <c r="D185" s="52" t="s">
        <v>47</v>
      </c>
      <c r="E185" s="41"/>
    </row>
    <row r="186" spans="2:5" x14ac:dyDescent="0.3">
      <c r="B186" s="64"/>
      <c r="C186" s="67"/>
      <c r="D186" s="23" t="s">
        <v>132</v>
      </c>
      <c r="E186" s="41">
        <f>E187</f>
        <v>-20741.599999999999</v>
      </c>
    </row>
    <row r="187" spans="2:5" x14ac:dyDescent="0.3">
      <c r="B187" s="64"/>
      <c r="C187" s="67"/>
      <c r="D187" s="23" t="s">
        <v>48</v>
      </c>
      <c r="E187" s="41">
        <f>E188</f>
        <v>-20741.599999999999</v>
      </c>
    </row>
    <row r="188" spans="2:5" x14ac:dyDescent="0.3">
      <c r="B188" s="64"/>
      <c r="C188" s="67"/>
      <c r="D188" s="23" t="s">
        <v>154</v>
      </c>
      <c r="E188" s="41">
        <f>E189</f>
        <v>-20741.599999999999</v>
      </c>
    </row>
    <row r="189" spans="2:5" ht="27" x14ac:dyDescent="0.3">
      <c r="B189" s="64"/>
      <c r="C189" s="67"/>
      <c r="D189" s="23" t="s">
        <v>155</v>
      </c>
      <c r="E189" s="41">
        <f>E190</f>
        <v>-20741.599999999999</v>
      </c>
    </row>
    <row r="190" spans="2:5" ht="27" x14ac:dyDescent="0.3">
      <c r="B190" s="64"/>
      <c r="C190" s="67"/>
      <c r="D190" s="23" t="s">
        <v>156</v>
      </c>
      <c r="E190" s="41">
        <f>-10049.1-5096-5596.5</f>
        <v>-20741.599999999999</v>
      </c>
    </row>
    <row r="191" spans="2:5" x14ac:dyDescent="0.3">
      <c r="B191" s="64"/>
      <c r="C191" s="67"/>
      <c r="D191" s="21" t="s">
        <v>49</v>
      </c>
      <c r="E191" s="57">
        <f>E193</f>
        <v>-20889.400000000001</v>
      </c>
    </row>
    <row r="192" spans="2:5" ht="27" x14ac:dyDescent="0.3">
      <c r="B192" s="64"/>
      <c r="C192" s="67"/>
      <c r="D192" s="52" t="s">
        <v>47</v>
      </c>
      <c r="E192" s="41"/>
    </row>
    <row r="193" spans="2:5" x14ac:dyDescent="0.3">
      <c r="B193" s="64"/>
      <c r="C193" s="67"/>
      <c r="D193" s="23" t="s">
        <v>132</v>
      </c>
      <c r="E193" s="41">
        <f>E194</f>
        <v>-20889.400000000001</v>
      </c>
    </row>
    <row r="194" spans="2:5" x14ac:dyDescent="0.3">
      <c r="B194" s="64"/>
      <c r="C194" s="67"/>
      <c r="D194" s="23" t="s">
        <v>48</v>
      </c>
      <c r="E194" s="41">
        <f>E195</f>
        <v>-20889.400000000001</v>
      </c>
    </row>
    <row r="195" spans="2:5" x14ac:dyDescent="0.3">
      <c r="B195" s="64"/>
      <c r="C195" s="67"/>
      <c r="D195" s="23" t="s">
        <v>154</v>
      </c>
      <c r="E195" s="41">
        <f>E196</f>
        <v>-20889.400000000001</v>
      </c>
    </row>
    <row r="196" spans="2:5" ht="27" x14ac:dyDescent="0.3">
      <c r="B196" s="64"/>
      <c r="C196" s="67"/>
      <c r="D196" s="23" t="s">
        <v>155</v>
      </c>
      <c r="E196" s="41">
        <f>E197</f>
        <v>-20889.400000000001</v>
      </c>
    </row>
    <row r="197" spans="2:5" ht="27" x14ac:dyDescent="0.3">
      <c r="B197" s="64"/>
      <c r="C197" s="67"/>
      <c r="D197" s="23" t="s">
        <v>156</v>
      </c>
      <c r="E197" s="41">
        <v>-20889.400000000001</v>
      </c>
    </row>
    <row r="198" spans="2:5" x14ac:dyDescent="0.3">
      <c r="B198" s="64"/>
      <c r="C198" s="67"/>
      <c r="D198" s="21" t="s">
        <v>50</v>
      </c>
      <c r="E198" s="57">
        <f>E200</f>
        <v>-76996.3</v>
      </c>
    </row>
    <row r="199" spans="2:5" ht="27" x14ac:dyDescent="0.3">
      <c r="B199" s="64"/>
      <c r="C199" s="67"/>
      <c r="D199" s="52" t="s">
        <v>47</v>
      </c>
      <c r="E199" s="41"/>
    </row>
    <row r="200" spans="2:5" x14ac:dyDescent="0.3">
      <c r="B200" s="64"/>
      <c r="C200" s="67"/>
      <c r="D200" s="23" t="s">
        <v>132</v>
      </c>
      <c r="E200" s="41">
        <f>E201</f>
        <v>-76996.3</v>
      </c>
    </row>
    <row r="201" spans="2:5" x14ac:dyDescent="0.3">
      <c r="B201" s="64"/>
      <c r="C201" s="67"/>
      <c r="D201" s="23" t="s">
        <v>48</v>
      </c>
      <c r="E201" s="41">
        <f>E202</f>
        <v>-76996.3</v>
      </c>
    </row>
    <row r="202" spans="2:5" x14ac:dyDescent="0.3">
      <c r="B202" s="64"/>
      <c r="C202" s="67"/>
      <c r="D202" s="23" t="s">
        <v>154</v>
      </c>
      <c r="E202" s="41">
        <f>E203</f>
        <v>-76996.3</v>
      </c>
    </row>
    <row r="203" spans="2:5" ht="27" x14ac:dyDescent="0.3">
      <c r="B203" s="64"/>
      <c r="C203" s="67"/>
      <c r="D203" s="23" t="s">
        <v>155</v>
      </c>
      <c r="E203" s="41">
        <f>E204</f>
        <v>-76996.3</v>
      </c>
    </row>
    <row r="204" spans="2:5" ht="27" x14ac:dyDescent="0.3">
      <c r="B204" s="64"/>
      <c r="C204" s="67"/>
      <c r="D204" s="23" t="s">
        <v>156</v>
      </c>
      <c r="E204" s="41">
        <f>-76996.3</f>
        <v>-76996.3</v>
      </c>
    </row>
    <row r="205" spans="2:5" x14ac:dyDescent="0.3">
      <c r="B205" s="64"/>
      <c r="C205" s="67"/>
      <c r="D205" s="21" t="s">
        <v>51</v>
      </c>
      <c r="E205" s="57">
        <f>E207</f>
        <v>-90250.9</v>
      </c>
    </row>
    <row r="206" spans="2:5" ht="27" x14ac:dyDescent="0.3">
      <c r="B206" s="64"/>
      <c r="C206" s="67"/>
      <c r="D206" s="52" t="s">
        <v>47</v>
      </c>
      <c r="E206" s="41"/>
    </row>
    <row r="207" spans="2:5" x14ac:dyDescent="0.3">
      <c r="B207" s="64"/>
      <c r="C207" s="67"/>
      <c r="D207" s="23" t="s">
        <v>132</v>
      </c>
      <c r="E207" s="41">
        <f>E208</f>
        <v>-90250.9</v>
      </c>
    </row>
    <row r="208" spans="2:5" x14ac:dyDescent="0.3">
      <c r="B208" s="64"/>
      <c r="C208" s="67"/>
      <c r="D208" s="23" t="s">
        <v>48</v>
      </c>
      <c r="E208" s="41">
        <f>E209</f>
        <v>-90250.9</v>
      </c>
    </row>
    <row r="209" spans="2:5" x14ac:dyDescent="0.3">
      <c r="B209" s="64"/>
      <c r="C209" s="67"/>
      <c r="D209" s="23" t="s">
        <v>154</v>
      </c>
      <c r="E209" s="41">
        <f>E210</f>
        <v>-90250.9</v>
      </c>
    </row>
    <row r="210" spans="2:5" ht="27" x14ac:dyDescent="0.3">
      <c r="B210" s="64"/>
      <c r="C210" s="67"/>
      <c r="D210" s="23" t="s">
        <v>155</v>
      </c>
      <c r="E210" s="41">
        <f>E211</f>
        <v>-90250.9</v>
      </c>
    </row>
    <row r="211" spans="2:5" ht="27" x14ac:dyDescent="0.3">
      <c r="B211" s="64"/>
      <c r="C211" s="67"/>
      <c r="D211" s="23" t="s">
        <v>156</v>
      </c>
      <c r="E211" s="41">
        <v>-90250.9</v>
      </c>
    </row>
    <row r="212" spans="2:5" x14ac:dyDescent="0.3">
      <c r="B212" s="64"/>
      <c r="C212" s="67"/>
      <c r="D212" s="21" t="s">
        <v>52</v>
      </c>
      <c r="E212" s="57">
        <f>E214</f>
        <v>-37940.5</v>
      </c>
    </row>
    <row r="213" spans="2:5" ht="27" x14ac:dyDescent="0.3">
      <c r="B213" s="64"/>
      <c r="C213" s="67"/>
      <c r="D213" s="52" t="s">
        <v>47</v>
      </c>
      <c r="E213" s="41"/>
    </row>
    <row r="214" spans="2:5" x14ac:dyDescent="0.3">
      <c r="B214" s="64"/>
      <c r="C214" s="67"/>
      <c r="D214" s="23" t="s">
        <v>132</v>
      </c>
      <c r="E214" s="41">
        <f>E215</f>
        <v>-37940.5</v>
      </c>
    </row>
    <row r="215" spans="2:5" x14ac:dyDescent="0.3">
      <c r="B215" s="64"/>
      <c r="C215" s="67"/>
      <c r="D215" s="23" t="s">
        <v>48</v>
      </c>
      <c r="E215" s="41">
        <f>E216</f>
        <v>-37940.5</v>
      </c>
    </row>
    <row r="216" spans="2:5" x14ac:dyDescent="0.3">
      <c r="B216" s="64"/>
      <c r="C216" s="67"/>
      <c r="D216" s="23" t="s">
        <v>154</v>
      </c>
      <c r="E216" s="41">
        <f>E217</f>
        <v>-37940.5</v>
      </c>
    </row>
    <row r="217" spans="2:5" ht="27" x14ac:dyDescent="0.3">
      <c r="B217" s="64"/>
      <c r="C217" s="67"/>
      <c r="D217" s="23" t="s">
        <v>155</v>
      </c>
      <c r="E217" s="41">
        <f>E218</f>
        <v>-37940.5</v>
      </c>
    </row>
    <row r="218" spans="2:5" ht="27" x14ac:dyDescent="0.3">
      <c r="B218" s="64"/>
      <c r="C218" s="67"/>
      <c r="D218" s="23" t="s">
        <v>156</v>
      </c>
      <c r="E218" s="41">
        <v>-37940.5</v>
      </c>
    </row>
    <row r="219" spans="2:5" x14ac:dyDescent="0.3">
      <c r="B219" s="64"/>
      <c r="C219" s="67"/>
      <c r="D219" s="21" t="s">
        <v>53</v>
      </c>
      <c r="E219" s="57">
        <f>E221</f>
        <v>-43279.5</v>
      </c>
    </row>
    <row r="220" spans="2:5" ht="27" x14ac:dyDescent="0.3">
      <c r="B220" s="64"/>
      <c r="C220" s="67"/>
      <c r="D220" s="52" t="s">
        <v>47</v>
      </c>
      <c r="E220" s="41"/>
    </row>
    <row r="221" spans="2:5" x14ac:dyDescent="0.3">
      <c r="B221" s="64"/>
      <c r="C221" s="67"/>
      <c r="D221" s="23" t="s">
        <v>132</v>
      </c>
      <c r="E221" s="41">
        <f>E222</f>
        <v>-43279.5</v>
      </c>
    </row>
    <row r="222" spans="2:5" x14ac:dyDescent="0.3">
      <c r="B222" s="64"/>
      <c r="C222" s="67"/>
      <c r="D222" s="23" t="s">
        <v>48</v>
      </c>
      <c r="E222" s="41">
        <f>E223</f>
        <v>-43279.5</v>
      </c>
    </row>
    <row r="223" spans="2:5" x14ac:dyDescent="0.3">
      <c r="B223" s="64"/>
      <c r="C223" s="67"/>
      <c r="D223" s="23" t="s">
        <v>154</v>
      </c>
      <c r="E223" s="41">
        <f>E224</f>
        <v>-43279.5</v>
      </c>
    </row>
    <row r="224" spans="2:5" ht="27" x14ac:dyDescent="0.3">
      <c r="B224" s="64"/>
      <c r="C224" s="67"/>
      <c r="D224" s="23" t="s">
        <v>155</v>
      </c>
      <c r="E224" s="41">
        <f>E225</f>
        <v>-43279.5</v>
      </c>
    </row>
    <row r="225" spans="2:5" ht="27" x14ac:dyDescent="0.3">
      <c r="B225" s="64"/>
      <c r="C225" s="67"/>
      <c r="D225" s="23" t="s">
        <v>156</v>
      </c>
      <c r="E225" s="41">
        <v>-43279.5</v>
      </c>
    </row>
    <row r="226" spans="2:5" x14ac:dyDescent="0.3">
      <c r="B226" s="64"/>
      <c r="C226" s="67"/>
      <c r="D226" s="21" t="s">
        <v>54</v>
      </c>
      <c r="E226" s="57">
        <f>E228</f>
        <v>-70299.100000000006</v>
      </c>
    </row>
    <row r="227" spans="2:5" ht="27" x14ac:dyDescent="0.3">
      <c r="B227" s="64"/>
      <c r="C227" s="67"/>
      <c r="D227" s="52" t="s">
        <v>47</v>
      </c>
      <c r="E227" s="41"/>
    </row>
    <row r="228" spans="2:5" x14ac:dyDescent="0.3">
      <c r="B228" s="64"/>
      <c r="C228" s="67"/>
      <c r="D228" s="23" t="s">
        <v>132</v>
      </c>
      <c r="E228" s="41">
        <f>E229</f>
        <v>-70299.100000000006</v>
      </c>
    </row>
    <row r="229" spans="2:5" x14ac:dyDescent="0.3">
      <c r="B229" s="64"/>
      <c r="C229" s="67"/>
      <c r="D229" s="23" t="s">
        <v>48</v>
      </c>
      <c r="E229" s="41">
        <f>E230</f>
        <v>-70299.100000000006</v>
      </c>
    </row>
    <row r="230" spans="2:5" x14ac:dyDescent="0.3">
      <c r="B230" s="64"/>
      <c r="C230" s="67"/>
      <c r="D230" s="23" t="s">
        <v>154</v>
      </c>
      <c r="E230" s="41">
        <f>E231</f>
        <v>-70299.100000000006</v>
      </c>
    </row>
    <row r="231" spans="2:5" ht="27" x14ac:dyDescent="0.3">
      <c r="B231" s="64"/>
      <c r="C231" s="67"/>
      <c r="D231" s="23" t="s">
        <v>155</v>
      </c>
      <c r="E231" s="41">
        <f>E232</f>
        <v>-70299.100000000006</v>
      </c>
    </row>
    <row r="232" spans="2:5" ht="27" x14ac:dyDescent="0.3">
      <c r="B232" s="64"/>
      <c r="C232" s="67"/>
      <c r="D232" s="23" t="s">
        <v>156</v>
      </c>
      <c r="E232" s="41">
        <v>-70299.100000000006</v>
      </c>
    </row>
    <row r="233" spans="2:5" x14ac:dyDescent="0.3">
      <c r="B233" s="64"/>
      <c r="C233" s="67"/>
      <c r="D233" s="21" t="s">
        <v>55</v>
      </c>
      <c r="E233" s="57">
        <f>E235</f>
        <v>-29595.000000000004</v>
      </c>
    </row>
    <row r="234" spans="2:5" ht="27" x14ac:dyDescent="0.3">
      <c r="B234" s="64"/>
      <c r="C234" s="67"/>
      <c r="D234" s="52" t="s">
        <v>47</v>
      </c>
      <c r="E234" s="41"/>
    </row>
    <row r="235" spans="2:5" x14ac:dyDescent="0.3">
      <c r="B235" s="64"/>
      <c r="C235" s="67"/>
      <c r="D235" s="23" t="s">
        <v>132</v>
      </c>
      <c r="E235" s="41">
        <f>E236</f>
        <v>-29595.000000000004</v>
      </c>
    </row>
    <row r="236" spans="2:5" x14ac:dyDescent="0.3">
      <c r="B236" s="64"/>
      <c r="C236" s="67"/>
      <c r="D236" s="23" t="s">
        <v>48</v>
      </c>
      <c r="E236" s="41">
        <f>E237</f>
        <v>-29595.000000000004</v>
      </c>
    </row>
    <row r="237" spans="2:5" x14ac:dyDescent="0.3">
      <c r="B237" s="64"/>
      <c r="C237" s="67"/>
      <c r="D237" s="23" t="s">
        <v>154</v>
      </c>
      <c r="E237" s="41">
        <f>E238</f>
        <v>-29595.000000000004</v>
      </c>
    </row>
    <row r="238" spans="2:5" ht="27" x14ac:dyDescent="0.3">
      <c r="B238" s="64"/>
      <c r="C238" s="67"/>
      <c r="D238" s="23" t="s">
        <v>155</v>
      </c>
      <c r="E238" s="41">
        <f>E239</f>
        <v>-29595.000000000004</v>
      </c>
    </row>
    <row r="239" spans="2:5" ht="27" x14ac:dyDescent="0.3">
      <c r="B239" s="64"/>
      <c r="C239" s="67"/>
      <c r="D239" s="23" t="s">
        <v>156</v>
      </c>
      <c r="E239" s="41">
        <f>-42298.8+12703.8</f>
        <v>-29595.000000000004</v>
      </c>
    </row>
    <row r="240" spans="2:5" x14ac:dyDescent="0.3">
      <c r="B240" s="64"/>
      <c r="C240" s="67"/>
      <c r="D240" s="21" t="s">
        <v>56</v>
      </c>
      <c r="E240" s="57">
        <f>E242</f>
        <v>-16794.900000000001</v>
      </c>
    </row>
    <row r="241" spans="2:5" ht="27" x14ac:dyDescent="0.3">
      <c r="B241" s="64"/>
      <c r="C241" s="67"/>
      <c r="D241" s="52" t="s">
        <v>47</v>
      </c>
      <c r="E241" s="41"/>
    </row>
    <row r="242" spans="2:5" x14ac:dyDescent="0.3">
      <c r="B242" s="64"/>
      <c r="C242" s="67"/>
      <c r="D242" s="23" t="s">
        <v>132</v>
      </c>
      <c r="E242" s="41">
        <f>E243</f>
        <v>-16794.900000000001</v>
      </c>
    </row>
    <row r="243" spans="2:5" x14ac:dyDescent="0.3">
      <c r="B243" s="64"/>
      <c r="C243" s="67"/>
      <c r="D243" s="23" t="s">
        <v>48</v>
      </c>
      <c r="E243" s="41">
        <f>E244</f>
        <v>-16794.900000000001</v>
      </c>
    </row>
    <row r="244" spans="2:5" x14ac:dyDescent="0.3">
      <c r="B244" s="64"/>
      <c r="C244" s="67"/>
      <c r="D244" s="23" t="s">
        <v>154</v>
      </c>
      <c r="E244" s="41">
        <f>E245</f>
        <v>-16794.900000000001</v>
      </c>
    </row>
    <row r="245" spans="2:5" ht="27" x14ac:dyDescent="0.3">
      <c r="B245" s="64"/>
      <c r="C245" s="67"/>
      <c r="D245" s="23" t="s">
        <v>155</v>
      </c>
      <c r="E245" s="41">
        <f>E246</f>
        <v>-16794.900000000001</v>
      </c>
    </row>
    <row r="246" spans="2:5" ht="27" x14ac:dyDescent="0.3">
      <c r="B246" s="64"/>
      <c r="C246" s="67"/>
      <c r="D246" s="23" t="s">
        <v>156</v>
      </c>
      <c r="E246" s="41">
        <v>-16794.900000000001</v>
      </c>
    </row>
    <row r="247" spans="2:5" x14ac:dyDescent="0.3">
      <c r="B247" s="64"/>
      <c r="C247" s="67"/>
      <c r="D247" s="21" t="s">
        <v>57</v>
      </c>
      <c r="E247" s="57">
        <f>E249</f>
        <v>-5556.2</v>
      </c>
    </row>
    <row r="248" spans="2:5" ht="27" x14ac:dyDescent="0.3">
      <c r="B248" s="64"/>
      <c r="C248" s="67"/>
      <c r="D248" s="52" t="s">
        <v>47</v>
      </c>
      <c r="E248" s="41"/>
    </row>
    <row r="249" spans="2:5" x14ac:dyDescent="0.3">
      <c r="B249" s="64"/>
      <c r="C249" s="67"/>
      <c r="D249" s="23" t="s">
        <v>132</v>
      </c>
      <c r="E249" s="41">
        <f>E250</f>
        <v>-5556.2</v>
      </c>
    </row>
    <row r="250" spans="2:5" x14ac:dyDescent="0.3">
      <c r="B250" s="64"/>
      <c r="C250" s="67"/>
      <c r="D250" s="23" t="s">
        <v>48</v>
      </c>
      <c r="E250" s="41">
        <f>E251</f>
        <v>-5556.2</v>
      </c>
    </row>
    <row r="251" spans="2:5" x14ac:dyDescent="0.3">
      <c r="B251" s="64"/>
      <c r="C251" s="67"/>
      <c r="D251" s="23" t="s">
        <v>154</v>
      </c>
      <c r="E251" s="41">
        <f>E252</f>
        <v>-5556.2</v>
      </c>
    </row>
    <row r="252" spans="2:5" ht="27" x14ac:dyDescent="0.3">
      <c r="B252" s="64"/>
      <c r="C252" s="67"/>
      <c r="D252" s="23" t="s">
        <v>155</v>
      </c>
      <c r="E252" s="41">
        <f>E253</f>
        <v>-5556.2</v>
      </c>
    </row>
    <row r="253" spans="2:5" ht="27" x14ac:dyDescent="0.3">
      <c r="B253" s="64"/>
      <c r="C253" s="67"/>
      <c r="D253" s="23" t="s">
        <v>156</v>
      </c>
      <c r="E253" s="41">
        <v>-5556.2</v>
      </c>
    </row>
    <row r="254" spans="2:5" x14ac:dyDescent="0.3">
      <c r="B254" s="64"/>
      <c r="C254" s="67"/>
      <c r="D254" s="21" t="s">
        <v>58</v>
      </c>
      <c r="E254" s="57">
        <f>E256</f>
        <v>-20014.2</v>
      </c>
    </row>
    <row r="255" spans="2:5" ht="27" x14ac:dyDescent="0.3">
      <c r="B255" s="64"/>
      <c r="C255" s="67"/>
      <c r="D255" s="52" t="s">
        <v>47</v>
      </c>
      <c r="E255" s="41"/>
    </row>
    <row r="256" spans="2:5" x14ac:dyDescent="0.3">
      <c r="B256" s="64"/>
      <c r="C256" s="67"/>
      <c r="D256" s="23" t="s">
        <v>132</v>
      </c>
      <c r="E256" s="41">
        <f>E257</f>
        <v>-20014.2</v>
      </c>
    </row>
    <row r="257" spans="2:5" x14ac:dyDescent="0.3">
      <c r="B257" s="64"/>
      <c r="C257" s="67"/>
      <c r="D257" s="23" t="s">
        <v>48</v>
      </c>
      <c r="E257" s="41">
        <f>E258</f>
        <v>-20014.2</v>
      </c>
    </row>
    <row r="258" spans="2:5" x14ac:dyDescent="0.3">
      <c r="B258" s="64"/>
      <c r="C258" s="67"/>
      <c r="D258" s="23" t="s">
        <v>154</v>
      </c>
      <c r="E258" s="41">
        <f>E259</f>
        <v>-20014.2</v>
      </c>
    </row>
    <row r="259" spans="2:5" ht="27" x14ac:dyDescent="0.3">
      <c r="B259" s="64"/>
      <c r="C259" s="67"/>
      <c r="D259" s="23" t="s">
        <v>155</v>
      </c>
      <c r="E259" s="41">
        <f>E260</f>
        <v>-20014.2</v>
      </c>
    </row>
    <row r="260" spans="2:5" ht="27" x14ac:dyDescent="0.3">
      <c r="B260" s="64"/>
      <c r="C260" s="67"/>
      <c r="D260" s="23" t="s">
        <v>156</v>
      </c>
      <c r="E260" s="41">
        <v>-20014.2</v>
      </c>
    </row>
    <row r="261" spans="2:5" x14ac:dyDescent="0.3">
      <c r="B261" s="64"/>
      <c r="C261" s="65">
        <v>11004</v>
      </c>
      <c r="D261" s="21" t="s">
        <v>27</v>
      </c>
      <c r="E261" s="56">
        <f>E263+E270+E277+E284+E291</f>
        <v>1092.7</v>
      </c>
    </row>
    <row r="262" spans="2:5" x14ac:dyDescent="0.3">
      <c r="B262" s="64"/>
      <c r="C262" s="66"/>
      <c r="D262" s="52" t="s">
        <v>46</v>
      </c>
      <c r="E262" s="42"/>
    </row>
    <row r="263" spans="2:5" ht="28.5" x14ac:dyDescent="0.3">
      <c r="B263" s="64"/>
      <c r="C263" s="67"/>
      <c r="D263" s="21" t="s">
        <v>197</v>
      </c>
      <c r="E263" s="57">
        <f>E265</f>
        <v>-2059.9</v>
      </c>
    </row>
    <row r="264" spans="2:5" ht="27" x14ac:dyDescent="0.3">
      <c r="B264" s="64"/>
      <c r="C264" s="67"/>
      <c r="D264" s="52" t="s">
        <v>47</v>
      </c>
      <c r="E264" s="41"/>
    </row>
    <row r="265" spans="2:5" x14ac:dyDescent="0.3">
      <c r="B265" s="64"/>
      <c r="C265" s="67"/>
      <c r="D265" s="23" t="s">
        <v>132</v>
      </c>
      <c r="E265" s="41">
        <f>E266</f>
        <v>-2059.9</v>
      </c>
    </row>
    <row r="266" spans="2:5" x14ac:dyDescent="0.3">
      <c r="B266" s="64"/>
      <c r="C266" s="67"/>
      <c r="D266" s="23" t="s">
        <v>48</v>
      </c>
      <c r="E266" s="41">
        <f>E267</f>
        <v>-2059.9</v>
      </c>
    </row>
    <row r="267" spans="2:5" x14ac:dyDescent="0.3">
      <c r="B267" s="64"/>
      <c r="C267" s="67"/>
      <c r="D267" s="23" t="s">
        <v>154</v>
      </c>
      <c r="E267" s="41">
        <f>E268</f>
        <v>-2059.9</v>
      </c>
    </row>
    <row r="268" spans="2:5" ht="27" x14ac:dyDescent="0.3">
      <c r="B268" s="64"/>
      <c r="C268" s="67"/>
      <c r="D268" s="23" t="s">
        <v>155</v>
      </c>
      <c r="E268" s="41">
        <f>E269</f>
        <v>-2059.9</v>
      </c>
    </row>
    <row r="269" spans="2:5" ht="27" x14ac:dyDescent="0.3">
      <c r="B269" s="64"/>
      <c r="C269" s="67"/>
      <c r="D269" s="23" t="s">
        <v>156</v>
      </c>
      <c r="E269" s="41">
        <v>-2059.9</v>
      </c>
    </row>
    <row r="270" spans="2:5" x14ac:dyDescent="0.3">
      <c r="B270" s="64"/>
      <c r="C270" s="67"/>
      <c r="D270" s="21" t="s">
        <v>49</v>
      </c>
      <c r="E270" s="57">
        <f>E272</f>
        <v>-6511.3</v>
      </c>
    </row>
    <row r="271" spans="2:5" ht="27" x14ac:dyDescent="0.3">
      <c r="B271" s="64"/>
      <c r="C271" s="67"/>
      <c r="D271" s="52" t="s">
        <v>47</v>
      </c>
      <c r="E271" s="41"/>
    </row>
    <row r="272" spans="2:5" x14ac:dyDescent="0.3">
      <c r="B272" s="64"/>
      <c r="C272" s="67"/>
      <c r="D272" s="23" t="s">
        <v>132</v>
      </c>
      <c r="E272" s="41">
        <f>E273</f>
        <v>-6511.3</v>
      </c>
    </row>
    <row r="273" spans="2:5" x14ac:dyDescent="0.3">
      <c r="B273" s="64"/>
      <c r="C273" s="67"/>
      <c r="D273" s="23" t="s">
        <v>48</v>
      </c>
      <c r="E273" s="41">
        <f>E274</f>
        <v>-6511.3</v>
      </c>
    </row>
    <row r="274" spans="2:5" x14ac:dyDescent="0.3">
      <c r="B274" s="64"/>
      <c r="C274" s="67"/>
      <c r="D274" s="23" t="s">
        <v>154</v>
      </c>
      <c r="E274" s="41">
        <f>E275</f>
        <v>-6511.3</v>
      </c>
    </row>
    <row r="275" spans="2:5" ht="27" x14ac:dyDescent="0.3">
      <c r="B275" s="64"/>
      <c r="C275" s="67"/>
      <c r="D275" s="23" t="s">
        <v>155</v>
      </c>
      <c r="E275" s="41">
        <f>E276</f>
        <v>-6511.3</v>
      </c>
    </row>
    <row r="276" spans="2:5" ht="27" x14ac:dyDescent="0.3">
      <c r="B276" s="64"/>
      <c r="C276" s="67"/>
      <c r="D276" s="23" t="s">
        <v>156</v>
      </c>
      <c r="E276" s="41">
        <v>-6511.3</v>
      </c>
    </row>
    <row r="277" spans="2:5" x14ac:dyDescent="0.3">
      <c r="B277" s="64"/>
      <c r="C277" s="67"/>
      <c r="D277" s="21" t="s">
        <v>52</v>
      </c>
      <c r="E277" s="56">
        <f>E279</f>
        <v>239.5</v>
      </c>
    </row>
    <row r="278" spans="2:5" ht="27" x14ac:dyDescent="0.3">
      <c r="B278" s="64"/>
      <c r="C278" s="67"/>
      <c r="D278" s="52" t="s">
        <v>47</v>
      </c>
      <c r="E278" s="42"/>
    </row>
    <row r="279" spans="2:5" x14ac:dyDescent="0.3">
      <c r="B279" s="64"/>
      <c r="C279" s="67"/>
      <c r="D279" s="23" t="s">
        <v>132</v>
      </c>
      <c r="E279" s="42">
        <f>E280</f>
        <v>239.5</v>
      </c>
    </row>
    <row r="280" spans="2:5" x14ac:dyDescent="0.3">
      <c r="B280" s="64"/>
      <c r="C280" s="67"/>
      <c r="D280" s="23" t="s">
        <v>48</v>
      </c>
      <c r="E280" s="42">
        <f>E281</f>
        <v>239.5</v>
      </c>
    </row>
    <row r="281" spans="2:5" x14ac:dyDescent="0.3">
      <c r="B281" s="64"/>
      <c r="C281" s="67"/>
      <c r="D281" s="23" t="s">
        <v>154</v>
      </c>
      <c r="E281" s="42">
        <f>E282</f>
        <v>239.5</v>
      </c>
    </row>
    <row r="282" spans="2:5" ht="27" x14ac:dyDescent="0.3">
      <c r="B282" s="64"/>
      <c r="C282" s="67"/>
      <c r="D282" s="23" t="s">
        <v>155</v>
      </c>
      <c r="E282" s="42">
        <f>E283</f>
        <v>239.5</v>
      </c>
    </row>
    <row r="283" spans="2:5" ht="27" x14ac:dyDescent="0.3">
      <c r="B283" s="64"/>
      <c r="C283" s="67"/>
      <c r="D283" s="23" t="s">
        <v>156</v>
      </c>
      <c r="E283" s="42">
        <v>239.5</v>
      </c>
    </row>
    <row r="284" spans="2:5" x14ac:dyDescent="0.3">
      <c r="B284" s="64"/>
      <c r="C284" s="67"/>
      <c r="D284" s="21" t="s">
        <v>54</v>
      </c>
      <c r="E284" s="56">
        <f>E286</f>
        <v>10432.700000000001</v>
      </c>
    </row>
    <row r="285" spans="2:5" ht="27" x14ac:dyDescent="0.3">
      <c r="B285" s="64"/>
      <c r="C285" s="67"/>
      <c r="D285" s="52" t="s">
        <v>47</v>
      </c>
      <c r="E285" s="42"/>
    </row>
    <row r="286" spans="2:5" x14ac:dyDescent="0.3">
      <c r="B286" s="64"/>
      <c r="C286" s="67"/>
      <c r="D286" s="23" t="s">
        <v>132</v>
      </c>
      <c r="E286" s="42">
        <f>E287</f>
        <v>10432.700000000001</v>
      </c>
    </row>
    <row r="287" spans="2:5" x14ac:dyDescent="0.3">
      <c r="B287" s="64"/>
      <c r="C287" s="67"/>
      <c r="D287" s="23" t="s">
        <v>48</v>
      </c>
      <c r="E287" s="42">
        <f>E288</f>
        <v>10432.700000000001</v>
      </c>
    </row>
    <row r="288" spans="2:5" x14ac:dyDescent="0.3">
      <c r="B288" s="64"/>
      <c r="C288" s="67"/>
      <c r="D288" s="23" t="s">
        <v>154</v>
      </c>
      <c r="E288" s="42">
        <f>E289</f>
        <v>10432.700000000001</v>
      </c>
    </row>
    <row r="289" spans="2:5" ht="27" x14ac:dyDescent="0.3">
      <c r="B289" s="64"/>
      <c r="C289" s="67"/>
      <c r="D289" s="23" t="s">
        <v>155</v>
      </c>
      <c r="E289" s="42">
        <f>E290</f>
        <v>10432.700000000001</v>
      </c>
    </row>
    <row r="290" spans="2:5" ht="27" x14ac:dyDescent="0.3">
      <c r="B290" s="64"/>
      <c r="C290" s="67"/>
      <c r="D290" s="23" t="s">
        <v>156</v>
      </c>
      <c r="E290" s="42">
        <v>10432.700000000001</v>
      </c>
    </row>
    <row r="291" spans="2:5" x14ac:dyDescent="0.3">
      <c r="B291" s="64"/>
      <c r="C291" s="67"/>
      <c r="D291" s="21" t="s">
        <v>55</v>
      </c>
      <c r="E291" s="57">
        <f>E293</f>
        <v>-1008.3</v>
      </c>
    </row>
    <row r="292" spans="2:5" ht="27" x14ac:dyDescent="0.3">
      <c r="B292" s="64"/>
      <c r="C292" s="67"/>
      <c r="D292" s="52" t="s">
        <v>47</v>
      </c>
      <c r="E292" s="41"/>
    </row>
    <row r="293" spans="2:5" x14ac:dyDescent="0.3">
      <c r="B293" s="64"/>
      <c r="C293" s="67"/>
      <c r="D293" s="23" t="s">
        <v>132</v>
      </c>
      <c r="E293" s="41">
        <f>E294</f>
        <v>-1008.3</v>
      </c>
    </row>
    <row r="294" spans="2:5" x14ac:dyDescent="0.3">
      <c r="B294" s="64"/>
      <c r="C294" s="67"/>
      <c r="D294" s="23" t="s">
        <v>48</v>
      </c>
      <c r="E294" s="41">
        <f>E295</f>
        <v>-1008.3</v>
      </c>
    </row>
    <row r="295" spans="2:5" x14ac:dyDescent="0.3">
      <c r="B295" s="64"/>
      <c r="C295" s="67"/>
      <c r="D295" s="23" t="s">
        <v>154</v>
      </c>
      <c r="E295" s="41">
        <f>E296</f>
        <v>-1008.3</v>
      </c>
    </row>
    <row r="296" spans="2:5" ht="27" x14ac:dyDescent="0.3">
      <c r="B296" s="64"/>
      <c r="C296" s="67"/>
      <c r="D296" s="23" t="s">
        <v>155</v>
      </c>
      <c r="E296" s="41">
        <f>E297</f>
        <v>-1008.3</v>
      </c>
    </row>
    <row r="297" spans="2:5" ht="27" x14ac:dyDescent="0.3">
      <c r="B297" s="64"/>
      <c r="C297" s="67"/>
      <c r="D297" s="23" t="s">
        <v>156</v>
      </c>
      <c r="E297" s="41">
        <v>-1008.3</v>
      </c>
    </row>
    <row r="298" spans="2:5" x14ac:dyDescent="0.3">
      <c r="B298" s="64"/>
      <c r="C298" s="65">
        <v>11005</v>
      </c>
      <c r="D298" s="21" t="s">
        <v>29</v>
      </c>
      <c r="E298" s="57">
        <f>E300+E307+E314+E321</f>
        <v>-1975.1000000000006</v>
      </c>
    </row>
    <row r="299" spans="2:5" x14ac:dyDescent="0.3">
      <c r="B299" s="64"/>
      <c r="C299" s="66"/>
      <c r="D299" s="52" t="s">
        <v>46</v>
      </c>
      <c r="E299" s="42"/>
    </row>
    <row r="300" spans="2:5" ht="28.5" x14ac:dyDescent="0.3">
      <c r="B300" s="64"/>
      <c r="C300" s="67"/>
      <c r="D300" s="21" t="s">
        <v>197</v>
      </c>
      <c r="E300" s="57">
        <f>E302</f>
        <v>-2660.3</v>
      </c>
    </row>
    <row r="301" spans="2:5" ht="27" x14ac:dyDescent="0.3">
      <c r="B301" s="64"/>
      <c r="C301" s="67"/>
      <c r="D301" s="52" t="s">
        <v>47</v>
      </c>
      <c r="E301" s="41"/>
    </row>
    <row r="302" spans="2:5" x14ac:dyDescent="0.3">
      <c r="B302" s="64"/>
      <c r="C302" s="67"/>
      <c r="D302" s="23" t="s">
        <v>132</v>
      </c>
      <c r="E302" s="41">
        <f>E303</f>
        <v>-2660.3</v>
      </c>
    </row>
    <row r="303" spans="2:5" x14ac:dyDescent="0.3">
      <c r="B303" s="64"/>
      <c r="C303" s="67"/>
      <c r="D303" s="23" t="s">
        <v>48</v>
      </c>
      <c r="E303" s="41">
        <f>E304</f>
        <v>-2660.3</v>
      </c>
    </row>
    <row r="304" spans="2:5" x14ac:dyDescent="0.3">
      <c r="B304" s="64"/>
      <c r="C304" s="67"/>
      <c r="D304" s="23" t="s">
        <v>154</v>
      </c>
      <c r="E304" s="41">
        <f>E305</f>
        <v>-2660.3</v>
      </c>
    </row>
    <row r="305" spans="2:5" ht="27" x14ac:dyDescent="0.3">
      <c r="B305" s="64"/>
      <c r="C305" s="67"/>
      <c r="D305" s="23" t="s">
        <v>155</v>
      </c>
      <c r="E305" s="41">
        <f>E306</f>
        <v>-2660.3</v>
      </c>
    </row>
    <row r="306" spans="2:5" ht="27" x14ac:dyDescent="0.3">
      <c r="B306" s="64"/>
      <c r="C306" s="67"/>
      <c r="D306" s="23" t="s">
        <v>156</v>
      </c>
      <c r="E306" s="41">
        <v>-2660.3</v>
      </c>
    </row>
    <row r="307" spans="2:5" x14ac:dyDescent="0.3">
      <c r="B307" s="64"/>
      <c r="C307" s="67"/>
      <c r="D307" s="21" t="s">
        <v>49</v>
      </c>
      <c r="E307" s="57">
        <f>E309</f>
        <v>-5217.5</v>
      </c>
    </row>
    <row r="308" spans="2:5" ht="27" x14ac:dyDescent="0.3">
      <c r="B308" s="64"/>
      <c r="C308" s="67"/>
      <c r="D308" s="52" t="s">
        <v>47</v>
      </c>
      <c r="E308" s="41"/>
    </row>
    <row r="309" spans="2:5" x14ac:dyDescent="0.3">
      <c r="B309" s="64"/>
      <c r="C309" s="67"/>
      <c r="D309" s="23" t="s">
        <v>132</v>
      </c>
      <c r="E309" s="41">
        <f>E310</f>
        <v>-5217.5</v>
      </c>
    </row>
    <row r="310" spans="2:5" x14ac:dyDescent="0.3">
      <c r="B310" s="64"/>
      <c r="C310" s="67"/>
      <c r="D310" s="23" t="s">
        <v>48</v>
      </c>
      <c r="E310" s="41">
        <f>E311</f>
        <v>-5217.5</v>
      </c>
    </row>
    <row r="311" spans="2:5" x14ac:dyDescent="0.3">
      <c r="B311" s="64"/>
      <c r="C311" s="67"/>
      <c r="D311" s="23" t="s">
        <v>154</v>
      </c>
      <c r="E311" s="41">
        <f>E312</f>
        <v>-5217.5</v>
      </c>
    </row>
    <row r="312" spans="2:5" ht="27" x14ac:dyDescent="0.3">
      <c r="B312" s="64"/>
      <c r="C312" s="67"/>
      <c r="D312" s="23" t="s">
        <v>155</v>
      </c>
      <c r="E312" s="41">
        <f>E313</f>
        <v>-5217.5</v>
      </c>
    </row>
    <row r="313" spans="2:5" ht="27" x14ac:dyDescent="0.3">
      <c r="B313" s="64"/>
      <c r="C313" s="67"/>
      <c r="D313" s="23" t="s">
        <v>156</v>
      </c>
      <c r="E313" s="41">
        <v>-5217.5</v>
      </c>
    </row>
    <row r="314" spans="2:5" x14ac:dyDescent="0.3">
      <c r="B314" s="64"/>
      <c r="C314" s="67"/>
      <c r="D314" s="21" t="s">
        <v>54</v>
      </c>
      <c r="E314" s="56">
        <f>E316</f>
        <v>7887.4</v>
      </c>
    </row>
    <row r="315" spans="2:5" ht="27" x14ac:dyDescent="0.3">
      <c r="B315" s="64"/>
      <c r="C315" s="67"/>
      <c r="D315" s="52" t="s">
        <v>47</v>
      </c>
      <c r="E315" s="42"/>
    </row>
    <row r="316" spans="2:5" x14ac:dyDescent="0.3">
      <c r="B316" s="64"/>
      <c r="C316" s="67"/>
      <c r="D316" s="23" t="s">
        <v>132</v>
      </c>
      <c r="E316" s="42">
        <f>E317</f>
        <v>7887.4</v>
      </c>
    </row>
    <row r="317" spans="2:5" x14ac:dyDescent="0.3">
      <c r="B317" s="64"/>
      <c r="C317" s="67"/>
      <c r="D317" s="23" t="s">
        <v>48</v>
      </c>
      <c r="E317" s="42">
        <f>E318</f>
        <v>7887.4</v>
      </c>
    </row>
    <row r="318" spans="2:5" x14ac:dyDescent="0.3">
      <c r="B318" s="64"/>
      <c r="C318" s="67"/>
      <c r="D318" s="23" t="s">
        <v>154</v>
      </c>
      <c r="E318" s="42">
        <f>E319</f>
        <v>7887.4</v>
      </c>
    </row>
    <row r="319" spans="2:5" ht="27" x14ac:dyDescent="0.3">
      <c r="B319" s="64"/>
      <c r="C319" s="67"/>
      <c r="D319" s="23" t="s">
        <v>155</v>
      </c>
      <c r="E319" s="42">
        <f>E320</f>
        <v>7887.4</v>
      </c>
    </row>
    <row r="320" spans="2:5" ht="27" x14ac:dyDescent="0.3">
      <c r="B320" s="64"/>
      <c r="C320" s="67"/>
      <c r="D320" s="23" t="s">
        <v>156</v>
      </c>
      <c r="E320" s="42">
        <v>7887.4</v>
      </c>
    </row>
    <row r="321" spans="2:5" x14ac:dyDescent="0.3">
      <c r="B321" s="64"/>
      <c r="C321" s="67"/>
      <c r="D321" s="21" t="s">
        <v>55</v>
      </c>
      <c r="E321" s="57">
        <f>E323</f>
        <v>-1984.7</v>
      </c>
    </row>
    <row r="322" spans="2:5" ht="27" x14ac:dyDescent="0.3">
      <c r="B322" s="64"/>
      <c r="C322" s="67"/>
      <c r="D322" s="52" t="s">
        <v>47</v>
      </c>
      <c r="E322" s="41"/>
    </row>
    <row r="323" spans="2:5" x14ac:dyDescent="0.3">
      <c r="B323" s="64"/>
      <c r="C323" s="67"/>
      <c r="D323" s="23" t="s">
        <v>132</v>
      </c>
      <c r="E323" s="41">
        <f>E324</f>
        <v>-1984.7</v>
      </c>
    </row>
    <row r="324" spans="2:5" x14ac:dyDescent="0.3">
      <c r="B324" s="64"/>
      <c r="C324" s="67"/>
      <c r="D324" s="23" t="s">
        <v>48</v>
      </c>
      <c r="E324" s="41">
        <f>E325</f>
        <v>-1984.7</v>
      </c>
    </row>
    <row r="325" spans="2:5" x14ac:dyDescent="0.3">
      <c r="B325" s="64"/>
      <c r="C325" s="67"/>
      <c r="D325" s="23" t="s">
        <v>154</v>
      </c>
      <c r="E325" s="41">
        <f>E326</f>
        <v>-1984.7</v>
      </c>
    </row>
    <row r="326" spans="2:5" ht="27" x14ac:dyDescent="0.3">
      <c r="B326" s="64"/>
      <c r="C326" s="67"/>
      <c r="D326" s="23" t="s">
        <v>155</v>
      </c>
      <c r="E326" s="41">
        <f>E327</f>
        <v>-1984.7</v>
      </c>
    </row>
    <row r="327" spans="2:5" ht="27" x14ac:dyDescent="0.3">
      <c r="B327" s="64"/>
      <c r="C327" s="67"/>
      <c r="D327" s="23" t="s">
        <v>156</v>
      </c>
      <c r="E327" s="41">
        <v>-1984.7</v>
      </c>
    </row>
    <row r="328" spans="2:5" ht="28.5" x14ac:dyDescent="0.3">
      <c r="B328" s="64"/>
      <c r="C328" s="65">
        <v>11007</v>
      </c>
      <c r="D328" s="21" t="s">
        <v>31</v>
      </c>
      <c r="E328" s="56">
        <f>E330+E337+E344+E351+E358</f>
        <v>19862.699999999997</v>
      </c>
    </row>
    <row r="329" spans="2:5" x14ac:dyDescent="0.3">
      <c r="B329" s="64"/>
      <c r="C329" s="66"/>
      <c r="D329" s="52" t="s">
        <v>46</v>
      </c>
      <c r="E329" s="42"/>
    </row>
    <row r="330" spans="2:5" x14ac:dyDescent="0.3">
      <c r="B330" s="64"/>
      <c r="C330" s="67"/>
      <c r="D330" s="21" t="s">
        <v>50</v>
      </c>
      <c r="E330" s="56">
        <f>E332</f>
        <v>10976.2</v>
      </c>
    </row>
    <row r="331" spans="2:5" ht="27" x14ac:dyDescent="0.3">
      <c r="B331" s="64"/>
      <c r="C331" s="67"/>
      <c r="D331" s="52" t="s">
        <v>47</v>
      </c>
      <c r="E331" s="42"/>
    </row>
    <row r="332" spans="2:5" x14ac:dyDescent="0.3">
      <c r="B332" s="64"/>
      <c r="C332" s="67"/>
      <c r="D332" s="23" t="s">
        <v>132</v>
      </c>
      <c r="E332" s="42">
        <f>E333</f>
        <v>10976.2</v>
      </c>
    </row>
    <row r="333" spans="2:5" x14ac:dyDescent="0.3">
      <c r="B333" s="64"/>
      <c r="C333" s="67"/>
      <c r="D333" s="23" t="s">
        <v>48</v>
      </c>
      <c r="E333" s="42">
        <f>E334</f>
        <v>10976.2</v>
      </c>
    </row>
    <row r="334" spans="2:5" x14ac:dyDescent="0.3">
      <c r="B334" s="64"/>
      <c r="C334" s="67"/>
      <c r="D334" s="23" t="s">
        <v>154</v>
      </c>
      <c r="E334" s="42">
        <f>E335</f>
        <v>10976.2</v>
      </c>
    </row>
    <row r="335" spans="2:5" ht="27" x14ac:dyDescent="0.3">
      <c r="B335" s="64"/>
      <c r="C335" s="67"/>
      <c r="D335" s="23" t="s">
        <v>155</v>
      </c>
      <c r="E335" s="42">
        <f>E336</f>
        <v>10976.2</v>
      </c>
    </row>
    <row r="336" spans="2:5" ht="27" x14ac:dyDescent="0.3">
      <c r="B336" s="64"/>
      <c r="C336" s="67"/>
      <c r="D336" s="23" t="s">
        <v>156</v>
      </c>
      <c r="E336" s="42">
        <v>10976.2</v>
      </c>
    </row>
    <row r="337" spans="2:5" x14ac:dyDescent="0.3">
      <c r="B337" s="64"/>
      <c r="C337" s="67"/>
      <c r="D337" s="21" t="s">
        <v>52</v>
      </c>
      <c r="E337" s="56">
        <f>E339</f>
        <v>5828.9</v>
      </c>
    </row>
    <row r="338" spans="2:5" ht="27" x14ac:dyDescent="0.3">
      <c r="B338" s="64"/>
      <c r="C338" s="67"/>
      <c r="D338" s="52" t="s">
        <v>47</v>
      </c>
      <c r="E338" s="42"/>
    </row>
    <row r="339" spans="2:5" x14ac:dyDescent="0.3">
      <c r="B339" s="64"/>
      <c r="C339" s="67"/>
      <c r="D339" s="23" t="s">
        <v>132</v>
      </c>
      <c r="E339" s="42">
        <f>E340</f>
        <v>5828.9</v>
      </c>
    </row>
    <row r="340" spans="2:5" x14ac:dyDescent="0.3">
      <c r="B340" s="64"/>
      <c r="C340" s="67"/>
      <c r="D340" s="23" t="s">
        <v>48</v>
      </c>
      <c r="E340" s="42">
        <f>E341</f>
        <v>5828.9</v>
      </c>
    </row>
    <row r="341" spans="2:5" x14ac:dyDescent="0.3">
      <c r="B341" s="64"/>
      <c r="C341" s="67"/>
      <c r="D341" s="23" t="s">
        <v>154</v>
      </c>
      <c r="E341" s="42">
        <f>E342</f>
        <v>5828.9</v>
      </c>
    </row>
    <row r="342" spans="2:5" ht="27" x14ac:dyDescent="0.3">
      <c r="B342" s="64"/>
      <c r="C342" s="67"/>
      <c r="D342" s="23" t="s">
        <v>155</v>
      </c>
      <c r="E342" s="42">
        <f>E343</f>
        <v>5828.9</v>
      </c>
    </row>
    <row r="343" spans="2:5" ht="27" x14ac:dyDescent="0.3">
      <c r="B343" s="64"/>
      <c r="C343" s="67"/>
      <c r="D343" s="23" t="s">
        <v>156</v>
      </c>
      <c r="E343" s="42">
        <v>5828.9</v>
      </c>
    </row>
    <row r="344" spans="2:5" x14ac:dyDescent="0.3">
      <c r="B344" s="64"/>
      <c r="C344" s="67"/>
      <c r="D344" s="21" t="s">
        <v>54</v>
      </c>
      <c r="E344" s="56">
        <f>E346</f>
        <v>8364.5</v>
      </c>
    </row>
    <row r="345" spans="2:5" ht="27" x14ac:dyDescent="0.3">
      <c r="B345" s="64"/>
      <c r="C345" s="67"/>
      <c r="D345" s="52" t="s">
        <v>47</v>
      </c>
      <c r="E345" s="42"/>
    </row>
    <row r="346" spans="2:5" x14ac:dyDescent="0.3">
      <c r="B346" s="64"/>
      <c r="C346" s="67"/>
      <c r="D346" s="23" t="s">
        <v>132</v>
      </c>
      <c r="E346" s="42">
        <f>E347</f>
        <v>8364.5</v>
      </c>
    </row>
    <row r="347" spans="2:5" x14ac:dyDescent="0.3">
      <c r="B347" s="64"/>
      <c r="C347" s="67"/>
      <c r="D347" s="23" t="s">
        <v>48</v>
      </c>
      <c r="E347" s="42">
        <f>E348</f>
        <v>8364.5</v>
      </c>
    </row>
    <row r="348" spans="2:5" x14ac:dyDescent="0.3">
      <c r="B348" s="64"/>
      <c r="C348" s="67"/>
      <c r="D348" s="23" t="s">
        <v>154</v>
      </c>
      <c r="E348" s="42">
        <f>E349</f>
        <v>8364.5</v>
      </c>
    </row>
    <row r="349" spans="2:5" ht="27" x14ac:dyDescent="0.3">
      <c r="B349" s="64"/>
      <c r="C349" s="67"/>
      <c r="D349" s="23" t="s">
        <v>155</v>
      </c>
      <c r="E349" s="42">
        <f>E350</f>
        <v>8364.5</v>
      </c>
    </row>
    <row r="350" spans="2:5" ht="27" x14ac:dyDescent="0.3">
      <c r="B350" s="64"/>
      <c r="C350" s="67"/>
      <c r="D350" s="23" t="s">
        <v>156</v>
      </c>
      <c r="E350" s="42">
        <v>8364.5</v>
      </c>
    </row>
    <row r="351" spans="2:5" x14ac:dyDescent="0.3">
      <c r="B351" s="64"/>
      <c r="C351" s="67"/>
      <c r="D351" s="21" t="s">
        <v>55</v>
      </c>
      <c r="E351" s="57">
        <f>E353</f>
        <v>-4231</v>
      </c>
    </row>
    <row r="352" spans="2:5" ht="27" x14ac:dyDescent="0.3">
      <c r="B352" s="64"/>
      <c r="C352" s="67"/>
      <c r="D352" s="52" t="s">
        <v>47</v>
      </c>
      <c r="E352" s="41"/>
    </row>
    <row r="353" spans="2:5" x14ac:dyDescent="0.3">
      <c r="B353" s="64"/>
      <c r="C353" s="67"/>
      <c r="D353" s="23" t="s">
        <v>132</v>
      </c>
      <c r="E353" s="41">
        <f>E354</f>
        <v>-4231</v>
      </c>
    </row>
    <row r="354" spans="2:5" x14ac:dyDescent="0.3">
      <c r="B354" s="64"/>
      <c r="C354" s="67"/>
      <c r="D354" s="23" t="s">
        <v>48</v>
      </c>
      <c r="E354" s="41">
        <f>E355</f>
        <v>-4231</v>
      </c>
    </row>
    <row r="355" spans="2:5" x14ac:dyDescent="0.3">
      <c r="B355" s="64"/>
      <c r="C355" s="67"/>
      <c r="D355" s="23" t="s">
        <v>154</v>
      </c>
      <c r="E355" s="41">
        <f>E356</f>
        <v>-4231</v>
      </c>
    </row>
    <row r="356" spans="2:5" ht="27" x14ac:dyDescent="0.3">
      <c r="B356" s="64"/>
      <c r="C356" s="67"/>
      <c r="D356" s="23" t="s">
        <v>155</v>
      </c>
      <c r="E356" s="41">
        <f>E357</f>
        <v>-4231</v>
      </c>
    </row>
    <row r="357" spans="2:5" ht="27" x14ac:dyDescent="0.3">
      <c r="B357" s="64"/>
      <c r="C357" s="67"/>
      <c r="D357" s="23" t="s">
        <v>156</v>
      </c>
      <c r="E357" s="41">
        <v>-4231</v>
      </c>
    </row>
    <row r="358" spans="2:5" x14ac:dyDescent="0.3">
      <c r="B358" s="64"/>
      <c r="C358" s="67"/>
      <c r="D358" s="21" t="s">
        <v>57</v>
      </c>
      <c r="E358" s="57">
        <f>E360</f>
        <v>-1075.9000000000001</v>
      </c>
    </row>
    <row r="359" spans="2:5" ht="27" x14ac:dyDescent="0.3">
      <c r="B359" s="64"/>
      <c r="C359" s="67"/>
      <c r="D359" s="52" t="s">
        <v>47</v>
      </c>
      <c r="E359" s="41"/>
    </row>
    <row r="360" spans="2:5" x14ac:dyDescent="0.3">
      <c r="B360" s="64"/>
      <c r="C360" s="67"/>
      <c r="D360" s="23" t="s">
        <v>132</v>
      </c>
      <c r="E360" s="41">
        <f>E361</f>
        <v>-1075.9000000000001</v>
      </c>
    </row>
    <row r="361" spans="2:5" x14ac:dyDescent="0.3">
      <c r="B361" s="64"/>
      <c r="C361" s="67"/>
      <c r="D361" s="23" t="s">
        <v>48</v>
      </c>
      <c r="E361" s="41">
        <f>E362</f>
        <v>-1075.9000000000001</v>
      </c>
    </row>
    <row r="362" spans="2:5" x14ac:dyDescent="0.3">
      <c r="B362" s="64"/>
      <c r="C362" s="67"/>
      <c r="D362" s="23" t="s">
        <v>154</v>
      </c>
      <c r="E362" s="41">
        <f>E363</f>
        <v>-1075.9000000000001</v>
      </c>
    </row>
    <row r="363" spans="2:5" ht="27" x14ac:dyDescent="0.3">
      <c r="B363" s="64"/>
      <c r="C363" s="67"/>
      <c r="D363" s="23" t="s">
        <v>155</v>
      </c>
      <c r="E363" s="41">
        <f>E364</f>
        <v>-1075.9000000000001</v>
      </c>
    </row>
    <row r="364" spans="2:5" ht="27" x14ac:dyDescent="0.3">
      <c r="B364" s="64"/>
      <c r="C364" s="67"/>
      <c r="D364" s="23" t="s">
        <v>156</v>
      </c>
      <c r="E364" s="41">
        <v>-1075.9000000000001</v>
      </c>
    </row>
    <row r="365" spans="2:5" x14ac:dyDescent="0.3">
      <c r="B365" s="64"/>
      <c r="C365" s="108">
        <v>11008</v>
      </c>
      <c r="D365" s="21" t="s">
        <v>33</v>
      </c>
      <c r="E365" s="57">
        <f>E367+E374+E381+E388</f>
        <v>-24389.1</v>
      </c>
    </row>
    <row r="366" spans="2:5" x14ac:dyDescent="0.3">
      <c r="B366" s="64"/>
      <c r="C366" s="109"/>
      <c r="D366" s="52" t="s">
        <v>46</v>
      </c>
      <c r="E366" s="42"/>
    </row>
    <row r="367" spans="2:5" x14ac:dyDescent="0.3">
      <c r="B367" s="64"/>
      <c r="C367" s="67"/>
      <c r="D367" s="21" t="s">
        <v>50</v>
      </c>
      <c r="E367" s="56">
        <f>E369</f>
        <v>14336.9</v>
      </c>
    </row>
    <row r="368" spans="2:5" ht="27" x14ac:dyDescent="0.3">
      <c r="B368" s="64"/>
      <c r="C368" s="67"/>
      <c r="D368" s="52" t="s">
        <v>47</v>
      </c>
      <c r="E368" s="42"/>
    </row>
    <row r="369" spans="2:5" x14ac:dyDescent="0.3">
      <c r="B369" s="64"/>
      <c r="C369" s="67"/>
      <c r="D369" s="23" t="s">
        <v>132</v>
      </c>
      <c r="E369" s="42">
        <f>E370</f>
        <v>14336.9</v>
      </c>
    </row>
    <row r="370" spans="2:5" x14ac:dyDescent="0.3">
      <c r="B370" s="64"/>
      <c r="C370" s="67"/>
      <c r="D370" s="23" t="s">
        <v>48</v>
      </c>
      <c r="E370" s="42">
        <f>E371</f>
        <v>14336.9</v>
      </c>
    </row>
    <row r="371" spans="2:5" x14ac:dyDescent="0.3">
      <c r="B371" s="64"/>
      <c r="C371" s="67"/>
      <c r="D371" s="23" t="s">
        <v>154</v>
      </c>
      <c r="E371" s="42">
        <f>E372</f>
        <v>14336.9</v>
      </c>
    </row>
    <row r="372" spans="2:5" ht="27" x14ac:dyDescent="0.3">
      <c r="B372" s="64"/>
      <c r="C372" s="67"/>
      <c r="D372" s="23" t="s">
        <v>155</v>
      </c>
      <c r="E372" s="42">
        <f>E373</f>
        <v>14336.9</v>
      </c>
    </row>
    <row r="373" spans="2:5" ht="27" x14ac:dyDescent="0.3">
      <c r="B373" s="64"/>
      <c r="C373" s="67"/>
      <c r="D373" s="23" t="s">
        <v>156</v>
      </c>
      <c r="E373" s="42">
        <v>14336.9</v>
      </c>
    </row>
    <row r="374" spans="2:5" x14ac:dyDescent="0.3">
      <c r="B374" s="64"/>
      <c r="C374" s="67"/>
      <c r="D374" s="21" t="s">
        <v>52</v>
      </c>
      <c r="E374" s="57">
        <f>E376</f>
        <v>607.20000000000005</v>
      </c>
    </row>
    <row r="375" spans="2:5" ht="27" x14ac:dyDescent="0.3">
      <c r="B375" s="64"/>
      <c r="C375" s="67"/>
      <c r="D375" s="52" t="s">
        <v>47</v>
      </c>
      <c r="E375" s="41"/>
    </row>
    <row r="376" spans="2:5" x14ac:dyDescent="0.3">
      <c r="B376" s="64"/>
      <c r="C376" s="67"/>
      <c r="D376" s="23" t="s">
        <v>132</v>
      </c>
      <c r="E376" s="41">
        <f>E377</f>
        <v>607.20000000000005</v>
      </c>
    </row>
    <row r="377" spans="2:5" x14ac:dyDescent="0.3">
      <c r="B377" s="64"/>
      <c r="C377" s="67"/>
      <c r="D377" s="23" t="s">
        <v>48</v>
      </c>
      <c r="E377" s="41">
        <f>E378</f>
        <v>607.20000000000005</v>
      </c>
    </row>
    <row r="378" spans="2:5" x14ac:dyDescent="0.3">
      <c r="B378" s="64"/>
      <c r="C378" s="67"/>
      <c r="D378" s="23" t="s">
        <v>154</v>
      </c>
      <c r="E378" s="41">
        <f>E379</f>
        <v>607.20000000000005</v>
      </c>
    </row>
    <row r="379" spans="2:5" ht="27" x14ac:dyDescent="0.3">
      <c r="B379" s="64"/>
      <c r="C379" s="67"/>
      <c r="D379" s="23" t="s">
        <v>155</v>
      </c>
      <c r="E379" s="41">
        <f>E380</f>
        <v>607.20000000000005</v>
      </c>
    </row>
    <row r="380" spans="2:5" ht="27" x14ac:dyDescent="0.3">
      <c r="B380" s="64"/>
      <c r="C380" s="67"/>
      <c r="D380" s="23" t="s">
        <v>156</v>
      </c>
      <c r="E380" s="41">
        <v>607.20000000000005</v>
      </c>
    </row>
    <row r="381" spans="2:5" x14ac:dyDescent="0.3">
      <c r="B381" s="64"/>
      <c r="C381" s="67"/>
      <c r="D381" s="21" t="s">
        <v>54</v>
      </c>
      <c r="E381" s="56">
        <f>E383</f>
        <v>340</v>
      </c>
    </row>
    <row r="382" spans="2:5" ht="27" x14ac:dyDescent="0.3">
      <c r="B382" s="64"/>
      <c r="C382" s="67"/>
      <c r="D382" s="52" t="s">
        <v>47</v>
      </c>
      <c r="E382" s="42"/>
    </row>
    <row r="383" spans="2:5" x14ac:dyDescent="0.3">
      <c r="B383" s="64"/>
      <c r="C383" s="67"/>
      <c r="D383" s="23" t="s">
        <v>132</v>
      </c>
      <c r="E383" s="42">
        <f>E384</f>
        <v>340</v>
      </c>
    </row>
    <row r="384" spans="2:5" x14ac:dyDescent="0.3">
      <c r="B384" s="64"/>
      <c r="C384" s="67"/>
      <c r="D384" s="23" t="s">
        <v>48</v>
      </c>
      <c r="E384" s="42">
        <f>E385</f>
        <v>340</v>
      </c>
    </row>
    <row r="385" spans="2:5" x14ac:dyDescent="0.3">
      <c r="B385" s="64"/>
      <c r="C385" s="67"/>
      <c r="D385" s="23" t="s">
        <v>154</v>
      </c>
      <c r="E385" s="42">
        <f>E386</f>
        <v>340</v>
      </c>
    </row>
    <row r="386" spans="2:5" ht="27" x14ac:dyDescent="0.3">
      <c r="B386" s="64"/>
      <c r="C386" s="67"/>
      <c r="D386" s="23" t="s">
        <v>155</v>
      </c>
      <c r="E386" s="42">
        <f>E387</f>
        <v>340</v>
      </c>
    </row>
    <row r="387" spans="2:5" ht="27" x14ac:dyDescent="0.3">
      <c r="B387" s="64"/>
      <c r="C387" s="67"/>
      <c r="D387" s="23" t="s">
        <v>156</v>
      </c>
      <c r="E387" s="42">
        <v>340</v>
      </c>
    </row>
    <row r="388" spans="2:5" x14ac:dyDescent="0.3">
      <c r="B388" s="64"/>
      <c r="C388" s="67"/>
      <c r="D388" s="21" t="s">
        <v>55</v>
      </c>
      <c r="E388" s="57">
        <f>E390</f>
        <v>-39673.199999999997</v>
      </c>
    </row>
    <row r="389" spans="2:5" ht="27" x14ac:dyDescent="0.3">
      <c r="B389" s="64"/>
      <c r="C389" s="67"/>
      <c r="D389" s="52" t="s">
        <v>47</v>
      </c>
      <c r="E389" s="41"/>
    </row>
    <row r="390" spans="2:5" x14ac:dyDescent="0.3">
      <c r="B390" s="64"/>
      <c r="C390" s="67"/>
      <c r="D390" s="23" t="s">
        <v>132</v>
      </c>
      <c r="E390" s="41">
        <f>E391</f>
        <v>-39673.199999999997</v>
      </c>
    </row>
    <row r="391" spans="2:5" x14ac:dyDescent="0.3">
      <c r="B391" s="64"/>
      <c r="C391" s="67"/>
      <c r="D391" s="23" t="s">
        <v>48</v>
      </c>
      <c r="E391" s="41">
        <f>E392</f>
        <v>-39673.199999999997</v>
      </c>
    </row>
    <row r="392" spans="2:5" x14ac:dyDescent="0.3">
      <c r="B392" s="64"/>
      <c r="C392" s="67"/>
      <c r="D392" s="23" t="s">
        <v>154</v>
      </c>
      <c r="E392" s="41">
        <f>E393</f>
        <v>-39673.199999999997</v>
      </c>
    </row>
    <row r="393" spans="2:5" ht="27" x14ac:dyDescent="0.3">
      <c r="B393" s="64"/>
      <c r="C393" s="67"/>
      <c r="D393" s="23" t="s">
        <v>155</v>
      </c>
      <c r="E393" s="41">
        <f>E394</f>
        <v>-39673.199999999997</v>
      </c>
    </row>
    <row r="394" spans="2:5" ht="27" x14ac:dyDescent="0.3">
      <c r="B394" s="64"/>
      <c r="C394" s="67"/>
      <c r="D394" s="23" t="s">
        <v>156</v>
      </c>
      <c r="E394" s="41">
        <v>-39673.199999999997</v>
      </c>
    </row>
    <row r="395" spans="2:5" x14ac:dyDescent="0.3">
      <c r="B395" s="64"/>
      <c r="C395" s="108">
        <v>11009</v>
      </c>
      <c r="D395" s="21" t="s">
        <v>35</v>
      </c>
      <c r="E395" s="57">
        <f>E397+E404+E411</f>
        <v>-7422.2000000000007</v>
      </c>
    </row>
    <row r="396" spans="2:5" x14ac:dyDescent="0.3">
      <c r="B396" s="64"/>
      <c r="C396" s="109"/>
      <c r="D396" s="52" t="s">
        <v>46</v>
      </c>
      <c r="E396" s="42"/>
    </row>
    <row r="397" spans="2:5" x14ac:dyDescent="0.3">
      <c r="B397" s="64"/>
      <c r="C397" s="67"/>
      <c r="D397" s="21" t="s">
        <v>50</v>
      </c>
      <c r="E397" s="57">
        <f>E399</f>
        <v>-7099.1</v>
      </c>
    </row>
    <row r="398" spans="2:5" ht="27" x14ac:dyDescent="0.3">
      <c r="B398" s="64"/>
      <c r="C398" s="67"/>
      <c r="D398" s="52" t="s">
        <v>47</v>
      </c>
      <c r="E398" s="41"/>
    </row>
    <row r="399" spans="2:5" x14ac:dyDescent="0.3">
      <c r="B399" s="64"/>
      <c r="C399" s="67"/>
      <c r="D399" s="23" t="s">
        <v>132</v>
      </c>
      <c r="E399" s="41">
        <f>E400</f>
        <v>-7099.1</v>
      </c>
    </row>
    <row r="400" spans="2:5" x14ac:dyDescent="0.3">
      <c r="B400" s="64"/>
      <c r="C400" s="67"/>
      <c r="D400" s="23" t="s">
        <v>48</v>
      </c>
      <c r="E400" s="41">
        <f>E401</f>
        <v>-7099.1</v>
      </c>
    </row>
    <row r="401" spans="2:5" x14ac:dyDescent="0.3">
      <c r="B401" s="64"/>
      <c r="C401" s="67"/>
      <c r="D401" s="23" t="s">
        <v>154</v>
      </c>
      <c r="E401" s="41">
        <f>E402</f>
        <v>-7099.1</v>
      </c>
    </row>
    <row r="402" spans="2:5" ht="27" x14ac:dyDescent="0.3">
      <c r="B402" s="64"/>
      <c r="C402" s="67"/>
      <c r="D402" s="23" t="s">
        <v>155</v>
      </c>
      <c r="E402" s="41">
        <f>E403</f>
        <v>-7099.1</v>
      </c>
    </row>
    <row r="403" spans="2:5" ht="27" x14ac:dyDescent="0.3">
      <c r="B403" s="64"/>
      <c r="C403" s="67"/>
      <c r="D403" s="23" t="s">
        <v>156</v>
      </c>
      <c r="E403" s="41">
        <v>-7099.1</v>
      </c>
    </row>
    <row r="404" spans="2:5" x14ac:dyDescent="0.3">
      <c r="B404" s="64"/>
      <c r="C404" s="67"/>
      <c r="D404" s="21" t="s">
        <v>54</v>
      </c>
      <c r="E404" s="56">
        <f>E406</f>
        <v>596.9</v>
      </c>
    </row>
    <row r="405" spans="2:5" ht="27" x14ac:dyDescent="0.3">
      <c r="B405" s="64"/>
      <c r="C405" s="67"/>
      <c r="D405" s="52" t="s">
        <v>47</v>
      </c>
      <c r="E405" s="42"/>
    </row>
    <row r="406" spans="2:5" x14ac:dyDescent="0.3">
      <c r="B406" s="64"/>
      <c r="C406" s="67"/>
      <c r="D406" s="23" t="s">
        <v>132</v>
      </c>
      <c r="E406" s="42">
        <f>E407</f>
        <v>596.9</v>
      </c>
    </row>
    <row r="407" spans="2:5" x14ac:dyDescent="0.3">
      <c r="B407" s="64"/>
      <c r="C407" s="67"/>
      <c r="D407" s="23" t="s">
        <v>48</v>
      </c>
      <c r="E407" s="42">
        <f>E408</f>
        <v>596.9</v>
      </c>
    </row>
    <row r="408" spans="2:5" x14ac:dyDescent="0.3">
      <c r="B408" s="64"/>
      <c r="C408" s="67"/>
      <c r="D408" s="23" t="s">
        <v>154</v>
      </c>
      <c r="E408" s="42">
        <f>E409</f>
        <v>596.9</v>
      </c>
    </row>
    <row r="409" spans="2:5" ht="27" x14ac:dyDescent="0.3">
      <c r="B409" s="64"/>
      <c r="C409" s="67"/>
      <c r="D409" s="23" t="s">
        <v>155</v>
      </c>
      <c r="E409" s="42">
        <f>E410</f>
        <v>596.9</v>
      </c>
    </row>
    <row r="410" spans="2:5" ht="27" x14ac:dyDescent="0.3">
      <c r="B410" s="64"/>
      <c r="C410" s="67"/>
      <c r="D410" s="23" t="s">
        <v>156</v>
      </c>
      <c r="E410" s="42">
        <v>596.9</v>
      </c>
    </row>
    <row r="411" spans="2:5" x14ac:dyDescent="0.3">
      <c r="B411" s="64"/>
      <c r="C411" s="67"/>
      <c r="D411" s="21" t="s">
        <v>55</v>
      </c>
      <c r="E411" s="57">
        <f>E413</f>
        <v>-920</v>
      </c>
    </row>
    <row r="412" spans="2:5" ht="27" x14ac:dyDescent="0.3">
      <c r="B412" s="64"/>
      <c r="C412" s="67"/>
      <c r="D412" s="52" t="s">
        <v>47</v>
      </c>
      <c r="E412" s="41"/>
    </row>
    <row r="413" spans="2:5" x14ac:dyDescent="0.3">
      <c r="B413" s="64"/>
      <c r="C413" s="67"/>
      <c r="D413" s="23" t="s">
        <v>132</v>
      </c>
      <c r="E413" s="41">
        <f>E414</f>
        <v>-920</v>
      </c>
    </row>
    <row r="414" spans="2:5" x14ac:dyDescent="0.3">
      <c r="B414" s="64"/>
      <c r="C414" s="67"/>
      <c r="D414" s="23" t="s">
        <v>48</v>
      </c>
      <c r="E414" s="41">
        <f>E415</f>
        <v>-920</v>
      </c>
    </row>
    <row r="415" spans="2:5" x14ac:dyDescent="0.3">
      <c r="B415" s="64"/>
      <c r="C415" s="67"/>
      <c r="D415" s="23" t="s">
        <v>154</v>
      </c>
      <c r="E415" s="41">
        <f>E416</f>
        <v>-920</v>
      </c>
    </row>
    <row r="416" spans="2:5" ht="27" x14ac:dyDescent="0.3">
      <c r="B416" s="64"/>
      <c r="C416" s="67"/>
      <c r="D416" s="23" t="s">
        <v>155</v>
      </c>
      <c r="E416" s="41">
        <f>E417</f>
        <v>-920</v>
      </c>
    </row>
    <row r="417" spans="2:5" ht="27" x14ac:dyDescent="0.3">
      <c r="B417" s="64"/>
      <c r="C417" s="67"/>
      <c r="D417" s="23" t="s">
        <v>156</v>
      </c>
      <c r="E417" s="41">
        <v>-920</v>
      </c>
    </row>
    <row r="418" spans="2:5" x14ac:dyDescent="0.3">
      <c r="B418" s="64"/>
      <c r="C418" s="65">
        <v>11013</v>
      </c>
      <c r="D418" s="21" t="s">
        <v>37</v>
      </c>
      <c r="E418" s="57">
        <f>E420+E427+E434+E441+E448+E455+E462+E469+E476+E483+E490</f>
        <v>-12516.9</v>
      </c>
    </row>
    <row r="419" spans="2:5" x14ac:dyDescent="0.3">
      <c r="B419" s="64"/>
      <c r="C419" s="66"/>
      <c r="D419" s="52" t="s">
        <v>46</v>
      </c>
      <c r="E419" s="42"/>
    </row>
    <row r="420" spans="2:5" ht="28.5" x14ac:dyDescent="0.3">
      <c r="B420" s="64"/>
      <c r="C420" s="67"/>
      <c r="D420" s="21" t="s">
        <v>197</v>
      </c>
      <c r="E420" s="56">
        <f>E422</f>
        <v>1497.4</v>
      </c>
    </row>
    <row r="421" spans="2:5" ht="27" x14ac:dyDescent="0.3">
      <c r="B421" s="64"/>
      <c r="C421" s="67"/>
      <c r="D421" s="52" t="s">
        <v>47</v>
      </c>
      <c r="E421" s="42"/>
    </row>
    <row r="422" spans="2:5" x14ac:dyDescent="0.3">
      <c r="B422" s="64"/>
      <c r="C422" s="67"/>
      <c r="D422" s="23" t="s">
        <v>132</v>
      </c>
      <c r="E422" s="42">
        <f>E423</f>
        <v>1497.4</v>
      </c>
    </row>
    <row r="423" spans="2:5" x14ac:dyDescent="0.3">
      <c r="B423" s="64"/>
      <c r="C423" s="67"/>
      <c r="D423" s="23" t="s">
        <v>48</v>
      </c>
      <c r="E423" s="42">
        <f>E424</f>
        <v>1497.4</v>
      </c>
    </row>
    <row r="424" spans="2:5" x14ac:dyDescent="0.3">
      <c r="B424" s="64"/>
      <c r="C424" s="67"/>
      <c r="D424" s="23" t="s">
        <v>154</v>
      </c>
      <c r="E424" s="42">
        <f>E425</f>
        <v>1497.4</v>
      </c>
    </row>
    <row r="425" spans="2:5" ht="27" x14ac:dyDescent="0.3">
      <c r="B425" s="64"/>
      <c r="C425" s="67"/>
      <c r="D425" s="23" t="s">
        <v>155</v>
      </c>
      <c r="E425" s="42">
        <f>E426</f>
        <v>1497.4</v>
      </c>
    </row>
    <row r="426" spans="2:5" ht="27" x14ac:dyDescent="0.3">
      <c r="B426" s="64"/>
      <c r="C426" s="67"/>
      <c r="D426" s="23" t="s">
        <v>156</v>
      </c>
      <c r="E426" s="42">
        <f>1079.3+418.1</f>
        <v>1497.4</v>
      </c>
    </row>
    <row r="427" spans="2:5" x14ac:dyDescent="0.3">
      <c r="B427" s="64"/>
      <c r="C427" s="67"/>
      <c r="D427" s="21" t="s">
        <v>49</v>
      </c>
      <c r="E427" s="57">
        <f>E429</f>
        <v>-6228.1</v>
      </c>
    </row>
    <row r="428" spans="2:5" ht="27" x14ac:dyDescent="0.3">
      <c r="B428" s="64"/>
      <c r="C428" s="67"/>
      <c r="D428" s="52" t="s">
        <v>47</v>
      </c>
      <c r="E428" s="41"/>
    </row>
    <row r="429" spans="2:5" x14ac:dyDescent="0.3">
      <c r="B429" s="64"/>
      <c r="C429" s="67"/>
      <c r="D429" s="23" t="s">
        <v>132</v>
      </c>
      <c r="E429" s="41">
        <f>E430</f>
        <v>-6228.1</v>
      </c>
    </row>
    <row r="430" spans="2:5" x14ac:dyDescent="0.3">
      <c r="B430" s="64"/>
      <c r="C430" s="67"/>
      <c r="D430" s="23" t="s">
        <v>48</v>
      </c>
      <c r="E430" s="41">
        <f>E431</f>
        <v>-6228.1</v>
      </c>
    </row>
    <row r="431" spans="2:5" x14ac:dyDescent="0.3">
      <c r="B431" s="64"/>
      <c r="C431" s="67"/>
      <c r="D431" s="23" t="s">
        <v>154</v>
      </c>
      <c r="E431" s="41">
        <f>E432</f>
        <v>-6228.1</v>
      </c>
    </row>
    <row r="432" spans="2:5" ht="27" x14ac:dyDescent="0.3">
      <c r="B432" s="64"/>
      <c r="C432" s="67"/>
      <c r="D432" s="23" t="s">
        <v>155</v>
      </c>
      <c r="E432" s="41">
        <f>E433</f>
        <v>-6228.1</v>
      </c>
    </row>
    <row r="433" spans="2:5" ht="27" x14ac:dyDescent="0.3">
      <c r="B433" s="64"/>
      <c r="C433" s="67"/>
      <c r="D433" s="23" t="s">
        <v>156</v>
      </c>
      <c r="E433" s="41">
        <v>-6228.1</v>
      </c>
    </row>
    <row r="434" spans="2:5" x14ac:dyDescent="0.3">
      <c r="B434" s="64"/>
      <c r="C434" s="67"/>
      <c r="D434" s="21" t="s">
        <v>50</v>
      </c>
      <c r="E434" s="57">
        <f>E436</f>
        <v>-1999</v>
      </c>
    </row>
    <row r="435" spans="2:5" ht="27" x14ac:dyDescent="0.3">
      <c r="B435" s="64"/>
      <c r="C435" s="67"/>
      <c r="D435" s="52" t="s">
        <v>47</v>
      </c>
      <c r="E435" s="41"/>
    </row>
    <row r="436" spans="2:5" x14ac:dyDescent="0.3">
      <c r="B436" s="64"/>
      <c r="C436" s="67"/>
      <c r="D436" s="23" t="s">
        <v>132</v>
      </c>
      <c r="E436" s="41">
        <f>E437</f>
        <v>-1999</v>
      </c>
    </row>
    <row r="437" spans="2:5" x14ac:dyDescent="0.3">
      <c r="B437" s="64"/>
      <c r="C437" s="67"/>
      <c r="D437" s="23" t="s">
        <v>48</v>
      </c>
      <c r="E437" s="41">
        <f>E438</f>
        <v>-1999</v>
      </c>
    </row>
    <row r="438" spans="2:5" x14ac:dyDescent="0.3">
      <c r="B438" s="64"/>
      <c r="C438" s="67"/>
      <c r="D438" s="23" t="s">
        <v>154</v>
      </c>
      <c r="E438" s="41">
        <f>E439</f>
        <v>-1999</v>
      </c>
    </row>
    <row r="439" spans="2:5" ht="27" x14ac:dyDescent="0.3">
      <c r="B439" s="64"/>
      <c r="C439" s="67"/>
      <c r="D439" s="23" t="s">
        <v>155</v>
      </c>
      <c r="E439" s="41">
        <f>E440</f>
        <v>-1999</v>
      </c>
    </row>
    <row r="440" spans="2:5" ht="27" x14ac:dyDescent="0.3">
      <c r="B440" s="64"/>
      <c r="C440" s="67"/>
      <c r="D440" s="23" t="s">
        <v>156</v>
      </c>
      <c r="E440" s="41">
        <v>-1999</v>
      </c>
    </row>
    <row r="441" spans="2:5" x14ac:dyDescent="0.3">
      <c r="B441" s="64"/>
      <c r="C441" s="67"/>
      <c r="D441" s="21" t="s">
        <v>51</v>
      </c>
      <c r="E441" s="56">
        <f>E443</f>
        <v>107.1</v>
      </c>
    </row>
    <row r="442" spans="2:5" ht="27" x14ac:dyDescent="0.3">
      <c r="B442" s="64"/>
      <c r="C442" s="67"/>
      <c r="D442" s="52" t="s">
        <v>47</v>
      </c>
      <c r="E442" s="42"/>
    </row>
    <row r="443" spans="2:5" x14ac:dyDescent="0.3">
      <c r="B443" s="64"/>
      <c r="C443" s="67"/>
      <c r="D443" s="23" t="s">
        <v>132</v>
      </c>
      <c r="E443" s="42">
        <f>E444</f>
        <v>107.1</v>
      </c>
    </row>
    <row r="444" spans="2:5" x14ac:dyDescent="0.3">
      <c r="B444" s="64"/>
      <c r="C444" s="67"/>
      <c r="D444" s="23" t="s">
        <v>48</v>
      </c>
      <c r="E444" s="42">
        <f>E445</f>
        <v>107.1</v>
      </c>
    </row>
    <row r="445" spans="2:5" x14ac:dyDescent="0.3">
      <c r="B445" s="64"/>
      <c r="C445" s="67"/>
      <c r="D445" s="23" t="s">
        <v>154</v>
      </c>
      <c r="E445" s="42">
        <f>E446</f>
        <v>107.1</v>
      </c>
    </row>
    <row r="446" spans="2:5" ht="27" x14ac:dyDescent="0.3">
      <c r="B446" s="64"/>
      <c r="C446" s="67"/>
      <c r="D446" s="23" t="s">
        <v>155</v>
      </c>
      <c r="E446" s="42">
        <f>E447</f>
        <v>107.1</v>
      </c>
    </row>
    <row r="447" spans="2:5" ht="27" x14ac:dyDescent="0.3">
      <c r="B447" s="64"/>
      <c r="C447" s="67"/>
      <c r="D447" s="23" t="s">
        <v>156</v>
      </c>
      <c r="E447" s="42">
        <v>107.1</v>
      </c>
    </row>
    <row r="448" spans="2:5" x14ac:dyDescent="0.3">
      <c r="B448" s="64"/>
      <c r="C448" s="67"/>
      <c r="D448" s="21" t="s">
        <v>52</v>
      </c>
      <c r="E448" s="56">
        <f>E450</f>
        <v>3672.1</v>
      </c>
    </row>
    <row r="449" spans="2:5" ht="27" x14ac:dyDescent="0.3">
      <c r="B449" s="64"/>
      <c r="C449" s="67"/>
      <c r="D449" s="52" t="s">
        <v>47</v>
      </c>
      <c r="E449" s="42"/>
    </row>
    <row r="450" spans="2:5" x14ac:dyDescent="0.3">
      <c r="B450" s="64"/>
      <c r="C450" s="67"/>
      <c r="D450" s="23" t="s">
        <v>132</v>
      </c>
      <c r="E450" s="42">
        <f>E451</f>
        <v>3672.1</v>
      </c>
    </row>
    <row r="451" spans="2:5" x14ac:dyDescent="0.3">
      <c r="B451" s="64"/>
      <c r="C451" s="67"/>
      <c r="D451" s="23" t="s">
        <v>48</v>
      </c>
      <c r="E451" s="42">
        <f>E452</f>
        <v>3672.1</v>
      </c>
    </row>
    <row r="452" spans="2:5" x14ac:dyDescent="0.3">
      <c r="B452" s="64"/>
      <c r="C452" s="67"/>
      <c r="D452" s="23" t="s">
        <v>154</v>
      </c>
      <c r="E452" s="42">
        <f>E453</f>
        <v>3672.1</v>
      </c>
    </row>
    <row r="453" spans="2:5" ht="27" x14ac:dyDescent="0.3">
      <c r="B453" s="64"/>
      <c r="C453" s="67"/>
      <c r="D453" s="23" t="s">
        <v>155</v>
      </c>
      <c r="E453" s="42">
        <f>E454</f>
        <v>3672.1</v>
      </c>
    </row>
    <row r="454" spans="2:5" ht="27" x14ac:dyDescent="0.3">
      <c r="B454" s="64"/>
      <c r="C454" s="67"/>
      <c r="D454" s="23" t="s">
        <v>156</v>
      </c>
      <c r="E454" s="42">
        <v>3672.1</v>
      </c>
    </row>
    <row r="455" spans="2:5" x14ac:dyDescent="0.3">
      <c r="B455" s="64"/>
      <c r="C455" s="67"/>
      <c r="D455" s="21" t="s">
        <v>53</v>
      </c>
      <c r="E455" s="57">
        <f>E457</f>
        <v>-6990.7</v>
      </c>
    </row>
    <row r="456" spans="2:5" ht="27" x14ac:dyDescent="0.3">
      <c r="B456" s="64"/>
      <c r="C456" s="67"/>
      <c r="D456" s="52" t="s">
        <v>47</v>
      </c>
      <c r="E456" s="41"/>
    </row>
    <row r="457" spans="2:5" x14ac:dyDescent="0.3">
      <c r="B457" s="64"/>
      <c r="C457" s="67"/>
      <c r="D457" s="23" t="s">
        <v>132</v>
      </c>
      <c r="E457" s="41">
        <f>E458</f>
        <v>-6990.7</v>
      </c>
    </row>
    <row r="458" spans="2:5" x14ac:dyDescent="0.3">
      <c r="B458" s="64"/>
      <c r="C458" s="67"/>
      <c r="D458" s="23" t="s">
        <v>48</v>
      </c>
      <c r="E458" s="41">
        <f>E459</f>
        <v>-6990.7</v>
      </c>
    </row>
    <row r="459" spans="2:5" x14ac:dyDescent="0.3">
      <c r="B459" s="64"/>
      <c r="C459" s="67"/>
      <c r="D459" s="23" t="s">
        <v>154</v>
      </c>
      <c r="E459" s="41">
        <f>E460</f>
        <v>-6990.7</v>
      </c>
    </row>
    <row r="460" spans="2:5" ht="27" x14ac:dyDescent="0.3">
      <c r="B460" s="64"/>
      <c r="C460" s="67"/>
      <c r="D460" s="23" t="s">
        <v>155</v>
      </c>
      <c r="E460" s="41">
        <f>E461</f>
        <v>-6990.7</v>
      </c>
    </row>
    <row r="461" spans="2:5" ht="27" x14ac:dyDescent="0.3">
      <c r="B461" s="64"/>
      <c r="C461" s="67"/>
      <c r="D461" s="23" t="s">
        <v>156</v>
      </c>
      <c r="E461" s="41">
        <v>-6990.7</v>
      </c>
    </row>
    <row r="462" spans="2:5" x14ac:dyDescent="0.3">
      <c r="B462" s="64"/>
      <c r="C462" s="67"/>
      <c r="D462" s="21" t="s">
        <v>54</v>
      </c>
      <c r="E462" s="57">
        <f>E464</f>
        <v>2076.6</v>
      </c>
    </row>
    <row r="463" spans="2:5" ht="27" x14ac:dyDescent="0.3">
      <c r="B463" s="64"/>
      <c r="C463" s="67"/>
      <c r="D463" s="52" t="s">
        <v>47</v>
      </c>
      <c r="E463" s="41"/>
    </row>
    <row r="464" spans="2:5" x14ac:dyDescent="0.3">
      <c r="B464" s="64"/>
      <c r="C464" s="67"/>
      <c r="D464" s="23" t="s">
        <v>132</v>
      </c>
      <c r="E464" s="41">
        <f>E465</f>
        <v>2076.6</v>
      </c>
    </row>
    <row r="465" spans="2:5" x14ac:dyDescent="0.3">
      <c r="B465" s="64"/>
      <c r="C465" s="67"/>
      <c r="D465" s="23" t="s">
        <v>48</v>
      </c>
      <c r="E465" s="41">
        <f>E466</f>
        <v>2076.6</v>
      </c>
    </row>
    <row r="466" spans="2:5" x14ac:dyDescent="0.3">
      <c r="B466" s="64"/>
      <c r="C466" s="67"/>
      <c r="D466" s="23" t="s">
        <v>154</v>
      </c>
      <c r="E466" s="41">
        <f>E467</f>
        <v>2076.6</v>
      </c>
    </row>
    <row r="467" spans="2:5" ht="27" x14ac:dyDescent="0.3">
      <c r="B467" s="64"/>
      <c r="C467" s="67"/>
      <c r="D467" s="23" t="s">
        <v>155</v>
      </c>
      <c r="E467" s="41">
        <f>E468</f>
        <v>2076.6</v>
      </c>
    </row>
    <row r="468" spans="2:5" ht="27" x14ac:dyDescent="0.3">
      <c r="B468" s="64"/>
      <c r="C468" s="67"/>
      <c r="D468" s="23" t="s">
        <v>156</v>
      </c>
      <c r="E468" s="41">
        <v>2076.6</v>
      </c>
    </row>
    <row r="469" spans="2:5" x14ac:dyDescent="0.3">
      <c r="B469" s="64"/>
      <c r="C469" s="67"/>
      <c r="D469" s="21" t="s">
        <v>55</v>
      </c>
      <c r="E469" s="57">
        <f>E471</f>
        <v>-3664.4</v>
      </c>
    </row>
    <row r="470" spans="2:5" ht="27" x14ac:dyDescent="0.3">
      <c r="B470" s="64"/>
      <c r="C470" s="67"/>
      <c r="D470" s="52" t="s">
        <v>47</v>
      </c>
      <c r="E470" s="41"/>
    </row>
    <row r="471" spans="2:5" x14ac:dyDescent="0.3">
      <c r="B471" s="64"/>
      <c r="C471" s="67"/>
      <c r="D471" s="23" t="s">
        <v>132</v>
      </c>
      <c r="E471" s="41">
        <f>E472</f>
        <v>-3664.4</v>
      </c>
    </row>
    <row r="472" spans="2:5" x14ac:dyDescent="0.3">
      <c r="B472" s="64"/>
      <c r="C472" s="67"/>
      <c r="D472" s="23" t="s">
        <v>48</v>
      </c>
      <c r="E472" s="41">
        <f>E473</f>
        <v>-3664.4</v>
      </c>
    </row>
    <row r="473" spans="2:5" x14ac:dyDescent="0.3">
      <c r="B473" s="64"/>
      <c r="C473" s="67"/>
      <c r="D473" s="23" t="s">
        <v>154</v>
      </c>
      <c r="E473" s="41">
        <f>E474</f>
        <v>-3664.4</v>
      </c>
    </row>
    <row r="474" spans="2:5" ht="27" x14ac:dyDescent="0.3">
      <c r="B474" s="64"/>
      <c r="C474" s="67"/>
      <c r="D474" s="23" t="s">
        <v>155</v>
      </c>
      <c r="E474" s="41">
        <f>E475</f>
        <v>-3664.4</v>
      </c>
    </row>
    <row r="475" spans="2:5" ht="27" x14ac:dyDescent="0.3">
      <c r="B475" s="64"/>
      <c r="C475" s="67"/>
      <c r="D475" s="23" t="s">
        <v>156</v>
      </c>
      <c r="E475" s="41">
        <v>-3664.4</v>
      </c>
    </row>
    <row r="476" spans="2:5" x14ac:dyDescent="0.3">
      <c r="B476" s="64"/>
      <c r="C476" s="67"/>
      <c r="D476" s="21" t="s">
        <v>56</v>
      </c>
      <c r="E476" s="56">
        <f>E478</f>
        <v>964.6</v>
      </c>
    </row>
    <row r="477" spans="2:5" ht="27" x14ac:dyDescent="0.3">
      <c r="B477" s="64"/>
      <c r="C477" s="67"/>
      <c r="D477" s="52" t="s">
        <v>47</v>
      </c>
      <c r="E477" s="42"/>
    </row>
    <row r="478" spans="2:5" x14ac:dyDescent="0.3">
      <c r="B478" s="64"/>
      <c r="C478" s="67"/>
      <c r="D478" s="23" t="s">
        <v>132</v>
      </c>
      <c r="E478" s="42">
        <f>E479</f>
        <v>964.6</v>
      </c>
    </row>
    <row r="479" spans="2:5" x14ac:dyDescent="0.3">
      <c r="B479" s="64"/>
      <c r="C479" s="67"/>
      <c r="D479" s="23" t="s">
        <v>48</v>
      </c>
      <c r="E479" s="42">
        <f>E480</f>
        <v>964.6</v>
      </c>
    </row>
    <row r="480" spans="2:5" x14ac:dyDescent="0.3">
      <c r="B480" s="64"/>
      <c r="C480" s="67"/>
      <c r="D480" s="23" t="s">
        <v>154</v>
      </c>
      <c r="E480" s="42">
        <f>E481</f>
        <v>964.6</v>
      </c>
    </row>
    <row r="481" spans="2:5" ht="27" x14ac:dyDescent="0.3">
      <c r="B481" s="64"/>
      <c r="C481" s="67"/>
      <c r="D481" s="23" t="s">
        <v>155</v>
      </c>
      <c r="E481" s="42">
        <f>E482</f>
        <v>964.6</v>
      </c>
    </row>
    <row r="482" spans="2:5" ht="27" x14ac:dyDescent="0.3">
      <c r="B482" s="64"/>
      <c r="C482" s="67"/>
      <c r="D482" s="23" t="s">
        <v>156</v>
      </c>
      <c r="E482" s="42">
        <v>964.6</v>
      </c>
    </row>
    <row r="483" spans="2:5" x14ac:dyDescent="0.3">
      <c r="B483" s="64"/>
      <c r="C483" s="67"/>
      <c r="D483" s="21" t="s">
        <v>57</v>
      </c>
      <c r="E483" s="57">
        <f>E485</f>
        <v>-884.3</v>
      </c>
    </row>
    <row r="484" spans="2:5" ht="27" x14ac:dyDescent="0.3">
      <c r="B484" s="64"/>
      <c r="C484" s="67"/>
      <c r="D484" s="52" t="s">
        <v>47</v>
      </c>
      <c r="E484" s="41"/>
    </row>
    <row r="485" spans="2:5" x14ac:dyDescent="0.3">
      <c r="B485" s="64"/>
      <c r="C485" s="67"/>
      <c r="D485" s="23" t="s">
        <v>132</v>
      </c>
      <c r="E485" s="41">
        <f>E486</f>
        <v>-884.3</v>
      </c>
    </row>
    <row r="486" spans="2:5" x14ac:dyDescent="0.3">
      <c r="B486" s="64"/>
      <c r="C486" s="67"/>
      <c r="D486" s="23" t="s">
        <v>48</v>
      </c>
      <c r="E486" s="41">
        <f>E487</f>
        <v>-884.3</v>
      </c>
    </row>
    <row r="487" spans="2:5" x14ac:dyDescent="0.3">
      <c r="B487" s="64"/>
      <c r="C487" s="67"/>
      <c r="D487" s="23" t="s">
        <v>154</v>
      </c>
      <c r="E487" s="41">
        <f>E488</f>
        <v>-884.3</v>
      </c>
    </row>
    <row r="488" spans="2:5" ht="27" x14ac:dyDescent="0.3">
      <c r="B488" s="64"/>
      <c r="C488" s="67"/>
      <c r="D488" s="23" t="s">
        <v>155</v>
      </c>
      <c r="E488" s="41">
        <f>E489</f>
        <v>-884.3</v>
      </c>
    </row>
    <row r="489" spans="2:5" ht="27" x14ac:dyDescent="0.3">
      <c r="B489" s="64"/>
      <c r="C489" s="67"/>
      <c r="D489" s="23" t="s">
        <v>156</v>
      </c>
      <c r="E489" s="41">
        <v>-884.3</v>
      </c>
    </row>
    <row r="490" spans="2:5" x14ac:dyDescent="0.3">
      <c r="B490" s="64"/>
      <c r="C490" s="67"/>
      <c r="D490" s="21" t="s">
        <v>58</v>
      </c>
      <c r="E490" s="57">
        <f>E492</f>
        <v>-1068.2</v>
      </c>
    </row>
    <row r="491" spans="2:5" ht="27" x14ac:dyDescent="0.3">
      <c r="B491" s="64"/>
      <c r="C491" s="67"/>
      <c r="D491" s="52" t="s">
        <v>47</v>
      </c>
      <c r="E491" s="41"/>
    </row>
    <row r="492" spans="2:5" x14ac:dyDescent="0.3">
      <c r="B492" s="64"/>
      <c r="C492" s="67"/>
      <c r="D492" s="23" t="s">
        <v>132</v>
      </c>
      <c r="E492" s="41">
        <f>E493</f>
        <v>-1068.2</v>
      </c>
    </row>
    <row r="493" spans="2:5" x14ac:dyDescent="0.3">
      <c r="B493" s="64"/>
      <c r="C493" s="67"/>
      <c r="D493" s="23" t="s">
        <v>48</v>
      </c>
      <c r="E493" s="41">
        <f>E494</f>
        <v>-1068.2</v>
      </c>
    </row>
    <row r="494" spans="2:5" x14ac:dyDescent="0.3">
      <c r="B494" s="64"/>
      <c r="C494" s="67"/>
      <c r="D494" s="23" t="s">
        <v>154</v>
      </c>
      <c r="E494" s="41">
        <f>E495</f>
        <v>-1068.2</v>
      </c>
    </row>
    <row r="495" spans="2:5" ht="27" x14ac:dyDescent="0.3">
      <c r="B495" s="64"/>
      <c r="C495" s="67"/>
      <c r="D495" s="23" t="s">
        <v>155</v>
      </c>
      <c r="E495" s="41">
        <f>E496</f>
        <v>-1068.2</v>
      </c>
    </row>
    <row r="496" spans="2:5" ht="27" x14ac:dyDescent="0.3">
      <c r="B496" s="64"/>
      <c r="C496" s="67"/>
      <c r="D496" s="23" t="s">
        <v>156</v>
      </c>
      <c r="E496" s="41">
        <v>-1068.2</v>
      </c>
    </row>
    <row r="497" spans="2:5" ht="39" customHeight="1" x14ac:dyDescent="0.3">
      <c r="B497" s="64"/>
      <c r="C497" s="65">
        <v>12004</v>
      </c>
      <c r="D497" s="61" t="s">
        <v>157</v>
      </c>
      <c r="E497" s="57">
        <f>E499+E506+E513+E520+E527+E534+E541+E548+E555+E562</f>
        <v>5941</v>
      </c>
    </row>
    <row r="498" spans="2:5" x14ac:dyDescent="0.3">
      <c r="B498" s="64"/>
      <c r="C498" s="66"/>
      <c r="D498" s="52" t="s">
        <v>46</v>
      </c>
      <c r="E498" s="42"/>
    </row>
    <row r="499" spans="2:5" ht="28.5" x14ac:dyDescent="0.3">
      <c r="B499" s="64"/>
      <c r="C499" s="67"/>
      <c r="D499" s="21" t="s">
        <v>197</v>
      </c>
      <c r="E499" s="56">
        <f>E501</f>
        <v>7611.2</v>
      </c>
    </row>
    <row r="500" spans="2:5" ht="27" x14ac:dyDescent="0.3">
      <c r="B500" s="64"/>
      <c r="C500" s="67"/>
      <c r="D500" s="52" t="s">
        <v>47</v>
      </c>
      <c r="E500" s="42"/>
    </row>
    <row r="501" spans="2:5" x14ac:dyDescent="0.3">
      <c r="B501" s="64"/>
      <c r="C501" s="67"/>
      <c r="D501" s="23" t="s">
        <v>132</v>
      </c>
      <c r="E501" s="42">
        <f>E502</f>
        <v>7611.2</v>
      </c>
    </row>
    <row r="502" spans="2:5" x14ac:dyDescent="0.3">
      <c r="B502" s="64"/>
      <c r="C502" s="67"/>
      <c r="D502" s="23" t="s">
        <v>48</v>
      </c>
      <c r="E502" s="42">
        <f>E503</f>
        <v>7611.2</v>
      </c>
    </row>
    <row r="503" spans="2:5" x14ac:dyDescent="0.3">
      <c r="B503" s="64"/>
      <c r="C503" s="67"/>
      <c r="D503" s="23" t="s">
        <v>158</v>
      </c>
      <c r="E503" s="42">
        <f>E504</f>
        <v>7611.2</v>
      </c>
    </row>
    <row r="504" spans="2:5" ht="27" x14ac:dyDescent="0.3">
      <c r="B504" s="64"/>
      <c r="C504" s="67"/>
      <c r="D504" s="23" t="s">
        <v>159</v>
      </c>
      <c r="E504" s="42">
        <f>E505</f>
        <v>7611.2</v>
      </c>
    </row>
    <row r="505" spans="2:5" ht="40.5" x14ac:dyDescent="0.3">
      <c r="B505" s="64"/>
      <c r="C505" s="67"/>
      <c r="D505" s="23" t="s">
        <v>160</v>
      </c>
      <c r="E505" s="42">
        <f>7139.5+471.7</f>
        <v>7611.2</v>
      </c>
    </row>
    <row r="506" spans="2:5" x14ac:dyDescent="0.3">
      <c r="B506" s="64"/>
      <c r="C506" s="67"/>
      <c r="D506" s="21" t="s">
        <v>49</v>
      </c>
      <c r="E506" s="56">
        <f>E508</f>
        <v>1976.8</v>
      </c>
    </row>
    <row r="507" spans="2:5" ht="27" x14ac:dyDescent="0.3">
      <c r="B507" s="64"/>
      <c r="C507" s="67"/>
      <c r="D507" s="52" t="s">
        <v>47</v>
      </c>
      <c r="E507" s="42"/>
    </row>
    <row r="508" spans="2:5" x14ac:dyDescent="0.3">
      <c r="B508" s="64"/>
      <c r="C508" s="67"/>
      <c r="D508" s="23" t="s">
        <v>132</v>
      </c>
      <c r="E508" s="42">
        <f>E509</f>
        <v>1976.8</v>
      </c>
    </row>
    <row r="509" spans="2:5" x14ac:dyDescent="0.3">
      <c r="B509" s="64"/>
      <c r="C509" s="67"/>
      <c r="D509" s="23" t="s">
        <v>48</v>
      </c>
      <c r="E509" s="42">
        <f>E510</f>
        <v>1976.8</v>
      </c>
    </row>
    <row r="510" spans="2:5" x14ac:dyDescent="0.3">
      <c r="B510" s="64"/>
      <c r="C510" s="67"/>
      <c r="D510" s="23" t="s">
        <v>158</v>
      </c>
      <c r="E510" s="42">
        <f>E511</f>
        <v>1976.8</v>
      </c>
    </row>
    <row r="511" spans="2:5" ht="27" x14ac:dyDescent="0.3">
      <c r="B511" s="64"/>
      <c r="C511" s="67"/>
      <c r="D511" s="23" t="s">
        <v>159</v>
      </c>
      <c r="E511" s="42">
        <f>E512</f>
        <v>1976.8</v>
      </c>
    </row>
    <row r="512" spans="2:5" ht="40.5" x14ac:dyDescent="0.3">
      <c r="B512" s="64"/>
      <c r="C512" s="67"/>
      <c r="D512" s="23" t="s">
        <v>160</v>
      </c>
      <c r="E512" s="42">
        <v>1976.8</v>
      </c>
    </row>
    <row r="513" spans="2:5" x14ac:dyDescent="0.3">
      <c r="B513" s="64"/>
      <c r="C513" s="67"/>
      <c r="D513" s="21" t="s">
        <v>50</v>
      </c>
      <c r="E513" s="57">
        <f>E515</f>
        <v>-3479.6</v>
      </c>
    </row>
    <row r="514" spans="2:5" ht="27" x14ac:dyDescent="0.3">
      <c r="B514" s="64"/>
      <c r="C514" s="67"/>
      <c r="D514" s="52" t="s">
        <v>47</v>
      </c>
      <c r="E514" s="41"/>
    </row>
    <row r="515" spans="2:5" x14ac:dyDescent="0.3">
      <c r="B515" s="64"/>
      <c r="C515" s="67"/>
      <c r="D515" s="23" t="s">
        <v>132</v>
      </c>
      <c r="E515" s="41">
        <f>E516</f>
        <v>-3479.6</v>
      </c>
    </row>
    <row r="516" spans="2:5" x14ac:dyDescent="0.3">
      <c r="B516" s="64"/>
      <c r="C516" s="67"/>
      <c r="D516" s="23" t="s">
        <v>48</v>
      </c>
      <c r="E516" s="41">
        <f>E517</f>
        <v>-3479.6</v>
      </c>
    </row>
    <row r="517" spans="2:5" x14ac:dyDescent="0.3">
      <c r="B517" s="64"/>
      <c r="C517" s="67"/>
      <c r="D517" s="23" t="s">
        <v>158</v>
      </c>
      <c r="E517" s="41">
        <f>E518</f>
        <v>-3479.6</v>
      </c>
    </row>
    <row r="518" spans="2:5" ht="27" x14ac:dyDescent="0.3">
      <c r="B518" s="64"/>
      <c r="C518" s="67"/>
      <c r="D518" s="23" t="s">
        <v>159</v>
      </c>
      <c r="E518" s="41">
        <f>E519</f>
        <v>-3479.6</v>
      </c>
    </row>
    <row r="519" spans="2:5" ht="40.5" x14ac:dyDescent="0.3">
      <c r="B519" s="64"/>
      <c r="C519" s="67"/>
      <c r="D519" s="23" t="s">
        <v>160</v>
      </c>
      <c r="E519" s="41">
        <v>-3479.6</v>
      </c>
    </row>
    <row r="520" spans="2:5" x14ac:dyDescent="0.3">
      <c r="B520" s="64"/>
      <c r="C520" s="67"/>
      <c r="D520" s="21" t="s">
        <v>51</v>
      </c>
      <c r="E520" s="56">
        <f>E522</f>
        <v>314.39999999999998</v>
      </c>
    </row>
    <row r="521" spans="2:5" ht="27" x14ac:dyDescent="0.3">
      <c r="B521" s="64"/>
      <c r="C521" s="67"/>
      <c r="D521" s="52" t="s">
        <v>47</v>
      </c>
      <c r="E521" s="42"/>
    </row>
    <row r="522" spans="2:5" x14ac:dyDescent="0.3">
      <c r="B522" s="64"/>
      <c r="C522" s="67"/>
      <c r="D522" s="23" t="s">
        <v>132</v>
      </c>
      <c r="E522" s="42">
        <f>E523</f>
        <v>314.39999999999998</v>
      </c>
    </row>
    <row r="523" spans="2:5" x14ac:dyDescent="0.3">
      <c r="B523" s="64"/>
      <c r="C523" s="67"/>
      <c r="D523" s="23" t="s">
        <v>48</v>
      </c>
      <c r="E523" s="42">
        <f>E524</f>
        <v>314.39999999999998</v>
      </c>
    </row>
    <row r="524" spans="2:5" x14ac:dyDescent="0.3">
      <c r="B524" s="64"/>
      <c r="C524" s="67"/>
      <c r="D524" s="23" t="s">
        <v>158</v>
      </c>
      <c r="E524" s="42">
        <f>E525</f>
        <v>314.39999999999998</v>
      </c>
    </row>
    <row r="525" spans="2:5" ht="27" x14ac:dyDescent="0.3">
      <c r="B525" s="64"/>
      <c r="C525" s="67"/>
      <c r="D525" s="23" t="s">
        <v>159</v>
      </c>
      <c r="E525" s="42">
        <f>E526</f>
        <v>314.39999999999998</v>
      </c>
    </row>
    <row r="526" spans="2:5" ht="40.5" x14ac:dyDescent="0.3">
      <c r="B526" s="64"/>
      <c r="C526" s="67"/>
      <c r="D526" s="23" t="s">
        <v>160</v>
      </c>
      <c r="E526" s="42">
        <v>314.39999999999998</v>
      </c>
    </row>
    <row r="527" spans="2:5" x14ac:dyDescent="0.3">
      <c r="B527" s="64"/>
      <c r="C527" s="67"/>
      <c r="D527" s="21" t="s">
        <v>53</v>
      </c>
      <c r="E527" s="57">
        <f>E529</f>
        <v>-4103.8</v>
      </c>
    </row>
    <row r="528" spans="2:5" ht="27" x14ac:dyDescent="0.3">
      <c r="B528" s="64"/>
      <c r="C528" s="67"/>
      <c r="D528" s="52" t="s">
        <v>47</v>
      </c>
      <c r="E528" s="41"/>
    </row>
    <row r="529" spans="2:5" x14ac:dyDescent="0.3">
      <c r="B529" s="64"/>
      <c r="C529" s="67"/>
      <c r="D529" s="23" t="s">
        <v>132</v>
      </c>
      <c r="E529" s="41">
        <f>E530</f>
        <v>-4103.8</v>
      </c>
    </row>
    <row r="530" spans="2:5" x14ac:dyDescent="0.3">
      <c r="B530" s="64"/>
      <c r="C530" s="67"/>
      <c r="D530" s="23" t="s">
        <v>48</v>
      </c>
      <c r="E530" s="41">
        <f>E531</f>
        <v>-4103.8</v>
      </c>
    </row>
    <row r="531" spans="2:5" x14ac:dyDescent="0.3">
      <c r="B531" s="64"/>
      <c r="C531" s="67"/>
      <c r="D531" s="23" t="s">
        <v>158</v>
      </c>
      <c r="E531" s="41">
        <f>E532</f>
        <v>-4103.8</v>
      </c>
    </row>
    <row r="532" spans="2:5" ht="27" x14ac:dyDescent="0.3">
      <c r="B532" s="64"/>
      <c r="C532" s="67"/>
      <c r="D532" s="23" t="s">
        <v>159</v>
      </c>
      <c r="E532" s="41">
        <f>E533</f>
        <v>-4103.8</v>
      </c>
    </row>
    <row r="533" spans="2:5" ht="40.5" x14ac:dyDescent="0.3">
      <c r="B533" s="64"/>
      <c r="C533" s="67"/>
      <c r="D533" s="23" t="s">
        <v>160</v>
      </c>
      <c r="E533" s="41">
        <v>-4103.8</v>
      </c>
    </row>
    <row r="534" spans="2:5" x14ac:dyDescent="0.3">
      <c r="B534" s="64"/>
      <c r="C534" s="67"/>
      <c r="D534" s="21" t="s">
        <v>54</v>
      </c>
      <c r="E534" s="56">
        <f>E536</f>
        <v>5477.2</v>
      </c>
    </row>
    <row r="535" spans="2:5" ht="27" x14ac:dyDescent="0.3">
      <c r="B535" s="64"/>
      <c r="C535" s="67"/>
      <c r="D535" s="52" t="s">
        <v>47</v>
      </c>
      <c r="E535" s="42"/>
    </row>
    <row r="536" spans="2:5" x14ac:dyDescent="0.3">
      <c r="B536" s="64"/>
      <c r="C536" s="67"/>
      <c r="D536" s="23" t="s">
        <v>132</v>
      </c>
      <c r="E536" s="42">
        <f>E537</f>
        <v>5477.2</v>
      </c>
    </row>
    <row r="537" spans="2:5" x14ac:dyDescent="0.3">
      <c r="B537" s="64"/>
      <c r="C537" s="67"/>
      <c r="D537" s="23" t="s">
        <v>48</v>
      </c>
      <c r="E537" s="42">
        <f>E538</f>
        <v>5477.2</v>
      </c>
    </row>
    <row r="538" spans="2:5" x14ac:dyDescent="0.3">
      <c r="B538" s="64"/>
      <c r="C538" s="67"/>
      <c r="D538" s="23" t="s">
        <v>158</v>
      </c>
      <c r="E538" s="42">
        <f>E539</f>
        <v>5477.2</v>
      </c>
    </row>
    <row r="539" spans="2:5" ht="27" x14ac:dyDescent="0.3">
      <c r="B539" s="64"/>
      <c r="C539" s="67"/>
      <c r="D539" s="23" t="s">
        <v>159</v>
      </c>
      <c r="E539" s="42">
        <f>E540</f>
        <v>5477.2</v>
      </c>
    </row>
    <row r="540" spans="2:5" ht="40.5" x14ac:dyDescent="0.3">
      <c r="B540" s="64"/>
      <c r="C540" s="67"/>
      <c r="D540" s="23" t="s">
        <v>160</v>
      </c>
      <c r="E540" s="42">
        <v>5477.2</v>
      </c>
    </row>
    <row r="541" spans="2:5" x14ac:dyDescent="0.3">
      <c r="B541" s="64"/>
      <c r="C541" s="67"/>
      <c r="D541" s="21" t="s">
        <v>55</v>
      </c>
      <c r="E541" s="56">
        <f>E543</f>
        <v>1056.2</v>
      </c>
    </row>
    <row r="542" spans="2:5" ht="27" x14ac:dyDescent="0.3">
      <c r="B542" s="64"/>
      <c r="C542" s="67"/>
      <c r="D542" s="52" t="s">
        <v>47</v>
      </c>
      <c r="E542" s="42"/>
    </row>
    <row r="543" spans="2:5" x14ac:dyDescent="0.3">
      <c r="B543" s="64"/>
      <c r="C543" s="67"/>
      <c r="D543" s="23" t="s">
        <v>132</v>
      </c>
      <c r="E543" s="42">
        <f>E544</f>
        <v>1056.2</v>
      </c>
    </row>
    <row r="544" spans="2:5" x14ac:dyDescent="0.3">
      <c r="B544" s="64"/>
      <c r="C544" s="67"/>
      <c r="D544" s="23" t="s">
        <v>48</v>
      </c>
      <c r="E544" s="42">
        <f>E545</f>
        <v>1056.2</v>
      </c>
    </row>
    <row r="545" spans="2:5" x14ac:dyDescent="0.3">
      <c r="B545" s="64"/>
      <c r="C545" s="67"/>
      <c r="D545" s="23" t="s">
        <v>158</v>
      </c>
      <c r="E545" s="42">
        <f>E546</f>
        <v>1056.2</v>
      </c>
    </row>
    <row r="546" spans="2:5" ht="27" x14ac:dyDescent="0.3">
      <c r="B546" s="64"/>
      <c r="C546" s="67"/>
      <c r="D546" s="23" t="s">
        <v>159</v>
      </c>
      <c r="E546" s="42">
        <f>E547</f>
        <v>1056.2</v>
      </c>
    </row>
    <row r="547" spans="2:5" ht="40.5" x14ac:dyDescent="0.3">
      <c r="B547" s="64"/>
      <c r="C547" s="67"/>
      <c r="D547" s="23" t="s">
        <v>160</v>
      </c>
      <c r="E547" s="42">
        <v>1056.2</v>
      </c>
    </row>
    <row r="548" spans="2:5" x14ac:dyDescent="0.3">
      <c r="B548" s="64"/>
      <c r="C548" s="67"/>
      <c r="D548" s="21" t="s">
        <v>56</v>
      </c>
      <c r="E548" s="57">
        <f>E550</f>
        <v>-2904.9</v>
      </c>
    </row>
    <row r="549" spans="2:5" ht="27" x14ac:dyDescent="0.3">
      <c r="B549" s="64"/>
      <c r="C549" s="67"/>
      <c r="D549" s="52" t="s">
        <v>47</v>
      </c>
      <c r="E549" s="41"/>
    </row>
    <row r="550" spans="2:5" x14ac:dyDescent="0.3">
      <c r="B550" s="64"/>
      <c r="C550" s="67"/>
      <c r="D550" s="23" t="s">
        <v>132</v>
      </c>
      <c r="E550" s="41">
        <f>E551</f>
        <v>-2904.9</v>
      </c>
    </row>
    <row r="551" spans="2:5" x14ac:dyDescent="0.3">
      <c r="B551" s="64"/>
      <c r="C551" s="67"/>
      <c r="D551" s="23" t="s">
        <v>48</v>
      </c>
      <c r="E551" s="41">
        <f>E552</f>
        <v>-2904.9</v>
      </c>
    </row>
    <row r="552" spans="2:5" x14ac:dyDescent="0.3">
      <c r="B552" s="64"/>
      <c r="C552" s="67"/>
      <c r="D552" s="23" t="s">
        <v>158</v>
      </c>
      <c r="E552" s="41">
        <f>E553</f>
        <v>-2904.9</v>
      </c>
    </row>
    <row r="553" spans="2:5" ht="27" x14ac:dyDescent="0.3">
      <c r="B553" s="64"/>
      <c r="C553" s="67"/>
      <c r="D553" s="23" t="s">
        <v>159</v>
      </c>
      <c r="E553" s="41">
        <f>E554</f>
        <v>-2904.9</v>
      </c>
    </row>
    <row r="554" spans="2:5" ht="40.5" x14ac:dyDescent="0.3">
      <c r="B554" s="64"/>
      <c r="C554" s="67"/>
      <c r="D554" s="23" t="s">
        <v>160</v>
      </c>
      <c r="E554" s="41">
        <v>-2904.9</v>
      </c>
    </row>
    <row r="555" spans="2:5" x14ac:dyDescent="0.3">
      <c r="B555" s="64"/>
      <c r="C555" s="67"/>
      <c r="D555" s="21" t="s">
        <v>57</v>
      </c>
      <c r="E555" s="57">
        <f>E557</f>
        <v>-1862.8</v>
      </c>
    </row>
    <row r="556" spans="2:5" ht="27" x14ac:dyDescent="0.3">
      <c r="B556" s="64"/>
      <c r="C556" s="67"/>
      <c r="D556" s="52" t="s">
        <v>47</v>
      </c>
      <c r="E556" s="41"/>
    </row>
    <row r="557" spans="2:5" x14ac:dyDescent="0.3">
      <c r="B557" s="64"/>
      <c r="C557" s="67"/>
      <c r="D557" s="23" t="s">
        <v>132</v>
      </c>
      <c r="E557" s="41">
        <f>E558</f>
        <v>-1862.8</v>
      </c>
    </row>
    <row r="558" spans="2:5" x14ac:dyDescent="0.3">
      <c r="B558" s="64"/>
      <c r="C558" s="67"/>
      <c r="D558" s="23" t="s">
        <v>48</v>
      </c>
      <c r="E558" s="41">
        <f>E559</f>
        <v>-1862.8</v>
      </c>
    </row>
    <row r="559" spans="2:5" x14ac:dyDescent="0.3">
      <c r="B559" s="64"/>
      <c r="C559" s="67"/>
      <c r="D559" s="23" t="s">
        <v>158</v>
      </c>
      <c r="E559" s="41">
        <f>E560</f>
        <v>-1862.8</v>
      </c>
    </row>
    <row r="560" spans="2:5" ht="27" x14ac:dyDescent="0.3">
      <c r="B560" s="64"/>
      <c r="C560" s="67"/>
      <c r="D560" s="23" t="s">
        <v>159</v>
      </c>
      <c r="E560" s="41">
        <f>E561</f>
        <v>-1862.8</v>
      </c>
    </row>
    <row r="561" spans="2:5" ht="40.5" x14ac:dyDescent="0.3">
      <c r="B561" s="64"/>
      <c r="C561" s="67"/>
      <c r="D561" s="23" t="s">
        <v>160</v>
      </c>
      <c r="E561" s="41">
        <v>-1862.8</v>
      </c>
    </row>
    <row r="562" spans="2:5" x14ac:dyDescent="0.3">
      <c r="B562" s="64"/>
      <c r="C562" s="67"/>
      <c r="D562" s="21" t="s">
        <v>58</v>
      </c>
      <c r="E562" s="56">
        <f>E564</f>
        <v>1856.3</v>
      </c>
    </row>
    <row r="563" spans="2:5" ht="27" x14ac:dyDescent="0.3">
      <c r="B563" s="64"/>
      <c r="C563" s="67"/>
      <c r="D563" s="52" t="s">
        <v>47</v>
      </c>
      <c r="E563" s="42"/>
    </row>
    <row r="564" spans="2:5" x14ac:dyDescent="0.3">
      <c r="B564" s="64"/>
      <c r="C564" s="67"/>
      <c r="D564" s="23" t="s">
        <v>132</v>
      </c>
      <c r="E564" s="42">
        <f>E565</f>
        <v>1856.3</v>
      </c>
    </row>
    <row r="565" spans="2:5" x14ac:dyDescent="0.3">
      <c r="B565" s="64"/>
      <c r="C565" s="67"/>
      <c r="D565" s="23" t="s">
        <v>48</v>
      </c>
      <c r="E565" s="42">
        <f>E566</f>
        <v>1856.3</v>
      </c>
    </row>
    <row r="566" spans="2:5" x14ac:dyDescent="0.3">
      <c r="B566" s="64"/>
      <c r="C566" s="67"/>
      <c r="D566" s="23" t="s">
        <v>158</v>
      </c>
      <c r="E566" s="42">
        <f>E567</f>
        <v>1856.3</v>
      </c>
    </row>
    <row r="567" spans="2:5" ht="27" x14ac:dyDescent="0.3">
      <c r="B567" s="64"/>
      <c r="C567" s="67"/>
      <c r="D567" s="23" t="s">
        <v>159</v>
      </c>
      <c r="E567" s="42">
        <f>E568</f>
        <v>1856.3</v>
      </c>
    </row>
    <row r="568" spans="2:5" ht="40.5" x14ac:dyDescent="0.3">
      <c r="B568" s="64"/>
      <c r="C568" s="67"/>
      <c r="D568" s="23" t="s">
        <v>160</v>
      </c>
      <c r="E568" s="42">
        <v>1856.3</v>
      </c>
    </row>
    <row r="569" spans="2:5" x14ac:dyDescent="0.3">
      <c r="B569" s="105"/>
      <c r="C569" s="105"/>
      <c r="D569" s="21" t="s">
        <v>138</v>
      </c>
      <c r="E569" s="56">
        <f>E571</f>
        <v>1159864.6000000003</v>
      </c>
    </row>
    <row r="570" spans="2:5" x14ac:dyDescent="0.3">
      <c r="B570" s="105"/>
      <c r="C570" s="105"/>
      <c r="D570" s="52" t="s">
        <v>42</v>
      </c>
      <c r="E570" s="42"/>
    </row>
    <row r="571" spans="2:5" x14ac:dyDescent="0.3">
      <c r="B571" s="64">
        <v>1139</v>
      </c>
      <c r="C571" s="105"/>
      <c r="D571" s="61" t="s">
        <v>102</v>
      </c>
      <c r="E571" s="56">
        <f>E573</f>
        <v>1159864.6000000003</v>
      </c>
    </row>
    <row r="572" spans="2:5" x14ac:dyDescent="0.3">
      <c r="B572" s="63"/>
      <c r="C572" s="105"/>
      <c r="D572" s="52" t="s">
        <v>42</v>
      </c>
      <c r="E572" s="42"/>
    </row>
    <row r="573" spans="2:5" x14ac:dyDescent="0.3">
      <c r="B573" s="64"/>
      <c r="C573" s="65">
        <v>11001</v>
      </c>
      <c r="D573" s="61" t="s">
        <v>102</v>
      </c>
      <c r="E573" s="56">
        <f>E575</f>
        <v>1159864.6000000003</v>
      </c>
    </row>
    <row r="574" spans="2:5" x14ac:dyDescent="0.3">
      <c r="B574" s="64"/>
      <c r="C574" s="66"/>
      <c r="D574" s="52" t="s">
        <v>46</v>
      </c>
      <c r="E574" s="42"/>
    </row>
    <row r="575" spans="2:5" x14ac:dyDescent="0.3">
      <c r="B575" s="64"/>
      <c r="C575" s="67"/>
      <c r="D575" s="21" t="s">
        <v>138</v>
      </c>
      <c r="E575" s="56">
        <f>E577</f>
        <v>1159864.6000000003</v>
      </c>
    </row>
    <row r="576" spans="2:5" ht="27" x14ac:dyDescent="0.3">
      <c r="B576" s="64"/>
      <c r="C576" s="67"/>
      <c r="D576" s="52" t="s">
        <v>47</v>
      </c>
      <c r="E576" s="42"/>
    </row>
    <row r="577" spans="2:5" x14ac:dyDescent="0.3">
      <c r="B577" s="64"/>
      <c r="C577" s="67"/>
      <c r="D577" s="23" t="s">
        <v>132</v>
      </c>
      <c r="E577" s="42">
        <f>E578</f>
        <v>1159864.6000000003</v>
      </c>
    </row>
    <row r="578" spans="2:5" x14ac:dyDescent="0.3">
      <c r="B578" s="64"/>
      <c r="C578" s="67"/>
      <c r="D578" s="23" t="s">
        <v>48</v>
      </c>
      <c r="E578" s="42">
        <f>E579</f>
        <v>1159864.6000000003</v>
      </c>
    </row>
    <row r="579" spans="2:5" x14ac:dyDescent="0.3">
      <c r="B579" s="64"/>
      <c r="C579" s="67"/>
      <c r="D579" s="23" t="s">
        <v>152</v>
      </c>
      <c r="E579" s="42">
        <f>E580</f>
        <v>1159864.6000000003</v>
      </c>
    </row>
    <row r="580" spans="2:5" x14ac:dyDescent="0.3">
      <c r="B580" s="63"/>
      <c r="C580" s="66"/>
      <c r="D580" s="23" t="s">
        <v>153</v>
      </c>
      <c r="E580" s="42">
        <f>-E13</f>
        <v>1159864.6000000003</v>
      </c>
    </row>
  </sheetData>
  <mergeCells count="14">
    <mergeCell ref="B13:B14"/>
    <mergeCell ref="C13:C14"/>
    <mergeCell ref="B2:E2"/>
    <mergeCell ref="D4:E4"/>
    <mergeCell ref="B6:E6"/>
    <mergeCell ref="B10:C10"/>
    <mergeCell ref="D10:D11"/>
    <mergeCell ref="A7:E7"/>
    <mergeCell ref="C15:C16"/>
    <mergeCell ref="B569:B570"/>
    <mergeCell ref="C569:C570"/>
    <mergeCell ref="C571:C572"/>
    <mergeCell ref="C365:C366"/>
    <mergeCell ref="C395:C396"/>
  </mergeCells>
  <pageMargins left="0.7" right="0.7" top="0.75" bottom="0.75" header="0.3" footer="0.3"/>
  <pageSetup scale="90" orientation="portrait" r:id="rId1"/>
  <rowBreaks count="1" manualBreakCount="1">
    <brk id="51" max="14" man="1"/>
  </rowBreaks>
  <colBreaks count="1" manualBreakCount="1">
    <brk id="11" max="66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8"/>
  <sheetViews>
    <sheetView workbookViewId="0">
      <selection activeCell="D119" sqref="D119"/>
    </sheetView>
  </sheetViews>
  <sheetFormatPr defaultRowHeight="16.5" x14ac:dyDescent="0.3"/>
  <cols>
    <col min="1" max="1" width="9.140625" style="1"/>
    <col min="2" max="2" width="19.28515625" style="1" customWidth="1"/>
    <col min="3" max="3" width="53.7109375" style="1" customWidth="1"/>
    <col min="4" max="4" width="31.85546875" style="1" customWidth="1"/>
    <col min="5" max="16384" width="9.140625" style="1"/>
  </cols>
  <sheetData>
    <row r="2" spans="1:15" x14ac:dyDescent="0.3">
      <c r="B2" s="115" t="s">
        <v>39</v>
      </c>
      <c r="C2" s="115"/>
      <c r="D2" s="115"/>
    </row>
    <row r="3" spans="1:15" x14ac:dyDescent="0.3">
      <c r="B3" s="2" t="s">
        <v>3</v>
      </c>
      <c r="D3" s="8" t="s">
        <v>168</v>
      </c>
      <c r="H3" s="2" t="s">
        <v>0</v>
      </c>
      <c r="N3" s="2" t="s">
        <v>0</v>
      </c>
      <c r="O3" s="2"/>
    </row>
    <row r="4" spans="1:15" x14ac:dyDescent="0.3">
      <c r="B4" s="2"/>
      <c r="C4" s="106" t="s">
        <v>242</v>
      </c>
      <c r="D4" s="106"/>
    </row>
    <row r="5" spans="1:15" x14ac:dyDescent="0.3">
      <c r="B5" s="2"/>
      <c r="C5" s="7"/>
      <c r="D5" s="7"/>
    </row>
    <row r="6" spans="1:15" ht="60" customHeight="1" x14ac:dyDescent="0.3">
      <c r="A6" s="96" t="s">
        <v>239</v>
      </c>
      <c r="B6" s="96"/>
      <c r="C6" s="96"/>
      <c r="D6" s="96"/>
    </row>
    <row r="7" spans="1:15" x14ac:dyDescent="0.3">
      <c r="A7" s="116"/>
      <c r="B7" s="116"/>
      <c r="C7" s="116"/>
      <c r="D7" s="116"/>
    </row>
    <row r="8" spans="1:15" x14ac:dyDescent="0.3">
      <c r="B8" s="11"/>
    </row>
    <row r="9" spans="1:15" x14ac:dyDescent="0.3">
      <c r="B9" s="113" t="s">
        <v>229</v>
      </c>
      <c r="C9" s="113"/>
      <c r="D9" s="113"/>
    </row>
    <row r="10" spans="1:15" x14ac:dyDescent="0.3">
      <c r="B10" s="12"/>
    </row>
    <row r="11" spans="1:15" x14ac:dyDescent="0.3">
      <c r="B11" s="12" t="s">
        <v>60</v>
      </c>
    </row>
    <row r="12" spans="1:15" x14ac:dyDescent="0.3">
      <c r="B12" s="13" t="s">
        <v>61</v>
      </c>
    </row>
    <row r="13" spans="1:15" x14ac:dyDescent="0.3">
      <c r="B13" s="39" t="s">
        <v>62</v>
      </c>
      <c r="C13" s="39" t="s">
        <v>63</v>
      </c>
      <c r="D13" s="10"/>
    </row>
    <row r="14" spans="1:15" x14ac:dyDescent="0.3">
      <c r="B14" s="40">
        <v>1146</v>
      </c>
      <c r="C14" s="30" t="s">
        <v>11</v>
      </c>
      <c r="D14" s="10"/>
    </row>
    <row r="15" spans="1:15" x14ac:dyDescent="0.3">
      <c r="B15" s="14"/>
      <c r="C15" s="10"/>
      <c r="D15" s="89"/>
    </row>
    <row r="16" spans="1:15" x14ac:dyDescent="0.3">
      <c r="B16" s="114" t="s">
        <v>64</v>
      </c>
      <c r="C16" s="114"/>
      <c r="D16" s="89"/>
    </row>
    <row r="17" spans="2:4" x14ac:dyDescent="0.3">
      <c r="B17" s="14"/>
      <c r="C17" s="10"/>
      <c r="D17" s="10"/>
    </row>
    <row r="18" spans="2:4" ht="40.5" x14ac:dyDescent="0.3">
      <c r="B18" s="34" t="s">
        <v>62</v>
      </c>
      <c r="C18" s="34">
        <v>1146</v>
      </c>
      <c r="D18" s="38" t="s">
        <v>250</v>
      </c>
    </row>
    <row r="19" spans="2:4" ht="27" x14ac:dyDescent="0.3">
      <c r="B19" s="34" t="s">
        <v>65</v>
      </c>
      <c r="C19" s="34">
        <v>11001</v>
      </c>
      <c r="D19" s="35" t="s">
        <v>193</v>
      </c>
    </row>
    <row r="20" spans="2:4" ht="27" x14ac:dyDescent="0.3">
      <c r="B20" s="34" t="s">
        <v>17</v>
      </c>
      <c r="C20" s="34" t="s">
        <v>169</v>
      </c>
      <c r="D20" s="34"/>
    </row>
    <row r="21" spans="2:4" ht="54" x14ac:dyDescent="0.3">
      <c r="B21" s="34" t="s">
        <v>67</v>
      </c>
      <c r="C21" s="34" t="s">
        <v>170</v>
      </c>
      <c r="D21" s="34"/>
    </row>
    <row r="22" spans="2:4" ht="27" x14ac:dyDescent="0.3">
      <c r="B22" s="34" t="s">
        <v>21</v>
      </c>
      <c r="C22" s="34" t="s">
        <v>68</v>
      </c>
      <c r="D22" s="34"/>
    </row>
    <row r="23" spans="2:4" ht="54" x14ac:dyDescent="0.3">
      <c r="B23" s="22" t="s">
        <v>69</v>
      </c>
      <c r="C23" s="34" t="s">
        <v>230</v>
      </c>
      <c r="D23" s="34"/>
    </row>
    <row r="24" spans="2:4" x14ac:dyDescent="0.3">
      <c r="B24" s="34"/>
      <c r="C24" s="34" t="s">
        <v>70</v>
      </c>
      <c r="D24" s="34"/>
    </row>
    <row r="25" spans="2:4" ht="15.75" customHeight="1" x14ac:dyDescent="0.3">
      <c r="B25" s="112" t="s">
        <v>71</v>
      </c>
      <c r="C25" s="112"/>
      <c r="D25" s="41">
        <f>'Հավելված 5'!E23+'Հավելված 5'!E126+'Հավելված 5'!E209+'Հավելված 5'!E303+'Հավելված 5'!E364+'Հավելված 5'!E448+'Հավելված 5'!E509+'Հավելված 5'!E625+'Հավելված 5'!E741+'Հավելված 5'!E802+'Հավելված 5'!E874</f>
        <v>-1030</v>
      </c>
    </row>
    <row r="26" spans="2:4" ht="31.5" customHeight="1" x14ac:dyDescent="0.3">
      <c r="B26" s="112" t="s">
        <v>72</v>
      </c>
      <c r="C26" s="112"/>
      <c r="D26" s="35"/>
    </row>
    <row r="27" spans="2:4" ht="15.75" customHeight="1" x14ac:dyDescent="0.3">
      <c r="B27" s="112" t="s">
        <v>73</v>
      </c>
      <c r="C27" s="112"/>
      <c r="D27" s="35"/>
    </row>
    <row r="28" spans="2:4" ht="15.75" customHeight="1" x14ac:dyDescent="0.3">
      <c r="B28" s="112" t="s">
        <v>74</v>
      </c>
      <c r="C28" s="112"/>
      <c r="D28" s="35"/>
    </row>
    <row r="29" spans="2:4" x14ac:dyDescent="0.3">
      <c r="B29" s="111" t="s">
        <v>226</v>
      </c>
      <c r="C29" s="111"/>
      <c r="D29" s="41">
        <f>'Հավելված 3'!E17</f>
        <v>-58113.200000000004</v>
      </c>
    </row>
    <row r="30" spans="2:4" x14ac:dyDescent="0.3">
      <c r="B30" s="10"/>
      <c r="C30" s="10"/>
      <c r="D30" s="10"/>
    </row>
    <row r="31" spans="2:4" ht="40.5" x14ac:dyDescent="0.3">
      <c r="B31" s="34" t="s">
        <v>62</v>
      </c>
      <c r="C31" s="34">
        <v>1146</v>
      </c>
      <c r="D31" s="38" t="s">
        <v>250</v>
      </c>
    </row>
    <row r="32" spans="2:4" ht="27" x14ac:dyDescent="0.3">
      <c r="B32" s="34" t="s">
        <v>65</v>
      </c>
      <c r="C32" s="34">
        <v>11002</v>
      </c>
      <c r="D32" s="35" t="s">
        <v>193</v>
      </c>
    </row>
    <row r="33" spans="2:4" ht="27" x14ac:dyDescent="0.3">
      <c r="B33" s="34" t="s">
        <v>17</v>
      </c>
      <c r="C33" s="32" t="s">
        <v>171</v>
      </c>
      <c r="D33" s="35"/>
    </row>
    <row r="34" spans="2:4" ht="54" x14ac:dyDescent="0.3">
      <c r="B34" s="34" t="s">
        <v>67</v>
      </c>
      <c r="C34" s="32" t="s">
        <v>172</v>
      </c>
      <c r="D34" s="35"/>
    </row>
    <row r="35" spans="2:4" ht="27" x14ac:dyDescent="0.3">
      <c r="B35" s="34" t="s">
        <v>21</v>
      </c>
      <c r="C35" s="32" t="s">
        <v>68</v>
      </c>
      <c r="D35" s="35"/>
    </row>
    <row r="36" spans="2:4" ht="54" x14ac:dyDescent="0.3">
      <c r="B36" s="22" t="s">
        <v>69</v>
      </c>
      <c r="C36" s="32" t="s">
        <v>230</v>
      </c>
      <c r="D36" s="35"/>
    </row>
    <row r="37" spans="2:4" x14ac:dyDescent="0.3">
      <c r="B37" s="34"/>
      <c r="C37" s="34" t="s">
        <v>70</v>
      </c>
      <c r="D37" s="35"/>
    </row>
    <row r="38" spans="2:4" x14ac:dyDescent="0.3">
      <c r="B38" s="112" t="s">
        <v>75</v>
      </c>
      <c r="C38" s="112"/>
      <c r="D38" s="41">
        <f>'Հավելված 5'!E34+'Հավելված 5'!E137+'Հավելված 5'!E220+'Հավելված 5'!E314+'Հավելված 5'!E375+'Հավելված 5'!E459+'Հավելված 5'!E520+'Հավելված 5'!E636+'Հավելված 5'!E752+'Հավելված 5'!E813+'Հավելված 5'!E885</f>
        <v>-945</v>
      </c>
    </row>
    <row r="39" spans="2:4" x14ac:dyDescent="0.3">
      <c r="B39" s="112" t="s">
        <v>74</v>
      </c>
      <c r="C39" s="112"/>
      <c r="D39" s="35"/>
    </row>
    <row r="40" spans="2:4" x14ac:dyDescent="0.3">
      <c r="B40" s="111" t="s">
        <v>227</v>
      </c>
      <c r="C40" s="111"/>
      <c r="D40" s="41">
        <f>'Հավելված 3'!E96</f>
        <v>-628219.90000000014</v>
      </c>
    </row>
    <row r="41" spans="2:4" x14ac:dyDescent="0.3">
      <c r="B41" s="15"/>
      <c r="C41" s="15"/>
      <c r="D41" s="16"/>
    </row>
    <row r="42" spans="2:4" ht="40.5" x14ac:dyDescent="0.3">
      <c r="B42" s="34" t="s">
        <v>62</v>
      </c>
      <c r="C42" s="34">
        <v>1146</v>
      </c>
      <c r="D42" s="38" t="s">
        <v>250</v>
      </c>
    </row>
    <row r="43" spans="2:4" ht="27" x14ac:dyDescent="0.3">
      <c r="B43" s="34" t="s">
        <v>65</v>
      </c>
      <c r="C43" s="34">
        <v>11003</v>
      </c>
      <c r="D43" s="35" t="s">
        <v>193</v>
      </c>
    </row>
    <row r="44" spans="2:4" ht="27" x14ac:dyDescent="0.3">
      <c r="B44" s="34" t="s">
        <v>17</v>
      </c>
      <c r="C44" s="32" t="s">
        <v>173</v>
      </c>
      <c r="D44" s="34"/>
    </row>
    <row r="45" spans="2:4" ht="54" x14ac:dyDescent="0.3">
      <c r="B45" s="34" t="s">
        <v>67</v>
      </c>
      <c r="C45" s="32" t="s">
        <v>174</v>
      </c>
      <c r="D45" s="34"/>
    </row>
    <row r="46" spans="2:4" ht="27" x14ac:dyDescent="0.3">
      <c r="B46" s="34" t="s">
        <v>21</v>
      </c>
      <c r="C46" s="32" t="s">
        <v>68</v>
      </c>
      <c r="D46" s="34"/>
    </row>
    <row r="47" spans="2:4" ht="54" x14ac:dyDescent="0.3">
      <c r="B47" s="22" t="s">
        <v>69</v>
      </c>
      <c r="C47" s="32" t="s">
        <v>230</v>
      </c>
      <c r="D47" s="34"/>
    </row>
    <row r="48" spans="2:4" x14ac:dyDescent="0.3">
      <c r="B48" s="34"/>
      <c r="C48" s="34" t="s">
        <v>70</v>
      </c>
      <c r="D48" s="34"/>
    </row>
    <row r="49" spans="2:4" x14ac:dyDescent="0.3">
      <c r="B49" s="112" t="s">
        <v>76</v>
      </c>
      <c r="C49" s="112"/>
      <c r="D49" s="41">
        <f>'Հավելված 5'!E45+'Հավելված 5'!E106+'Հավելված 5'!E148+'Հավելված 5'!E231+'Հավելված 5'!E325+'Հավելված 5'!E386+'Հավելված 5'!E470+'Հավելված 5'!E531+'Հավելված 5'!E647+'Հավելված 5'!E763+'Հավելված 5'!E824+'Հավելված 5'!E896</f>
        <v>-2082</v>
      </c>
    </row>
    <row r="50" spans="2:4" x14ac:dyDescent="0.3">
      <c r="B50" s="112" t="s">
        <v>74</v>
      </c>
      <c r="C50" s="112"/>
      <c r="D50" s="34"/>
    </row>
    <row r="51" spans="2:4" x14ac:dyDescent="0.3">
      <c r="B51" s="111" t="s">
        <v>226</v>
      </c>
      <c r="C51" s="111"/>
      <c r="D51" s="41">
        <f>'Հավելված 3'!E175</f>
        <v>-454124.6</v>
      </c>
    </row>
    <row r="52" spans="2:4" s="19" customFormat="1" x14ac:dyDescent="0.3">
      <c r="B52" s="17"/>
      <c r="C52" s="17"/>
      <c r="D52" s="18"/>
    </row>
    <row r="53" spans="2:4" ht="40.5" x14ac:dyDescent="0.3">
      <c r="B53" s="34" t="s">
        <v>62</v>
      </c>
      <c r="C53" s="34">
        <v>1146</v>
      </c>
      <c r="D53" s="38" t="s">
        <v>249</v>
      </c>
    </row>
    <row r="54" spans="2:4" ht="27" x14ac:dyDescent="0.3">
      <c r="B54" s="34" t="s">
        <v>65</v>
      </c>
      <c r="C54" s="34">
        <v>11004</v>
      </c>
      <c r="D54" s="35" t="s">
        <v>193</v>
      </c>
    </row>
    <row r="55" spans="2:4" ht="27" x14ac:dyDescent="0.3">
      <c r="B55" s="34" t="s">
        <v>17</v>
      </c>
      <c r="C55" s="32" t="s">
        <v>27</v>
      </c>
      <c r="D55" s="34"/>
    </row>
    <row r="56" spans="2:4" ht="40.5" x14ac:dyDescent="0.3">
      <c r="B56" s="34" t="s">
        <v>67</v>
      </c>
      <c r="C56" s="32" t="s">
        <v>175</v>
      </c>
      <c r="D56" s="34"/>
    </row>
    <row r="57" spans="2:4" ht="27" x14ac:dyDescent="0.3">
      <c r="B57" s="34" t="s">
        <v>21</v>
      </c>
      <c r="C57" s="32" t="s">
        <v>68</v>
      </c>
      <c r="D57" s="34"/>
    </row>
    <row r="58" spans="2:4" ht="54" x14ac:dyDescent="0.3">
      <c r="B58" s="22" t="s">
        <v>69</v>
      </c>
      <c r="C58" s="32" t="s">
        <v>231</v>
      </c>
      <c r="D58" s="35"/>
    </row>
    <row r="59" spans="2:4" x14ac:dyDescent="0.3">
      <c r="B59" s="34"/>
      <c r="C59" s="34" t="s">
        <v>70</v>
      </c>
      <c r="D59" s="35"/>
    </row>
    <row r="60" spans="2:4" x14ac:dyDescent="0.3">
      <c r="B60" s="112" t="s">
        <v>77</v>
      </c>
      <c r="C60" s="112"/>
      <c r="D60" s="35">
        <f>'Հավելված 5'!E56+'Հավելված 5'!E159+'Հավելված 5'!E397+'Հավելված 5'!E542+'Հավելված 5'!E658</f>
        <v>26</v>
      </c>
    </row>
    <row r="61" spans="2:4" x14ac:dyDescent="0.3">
      <c r="B61" s="112" t="s">
        <v>74</v>
      </c>
      <c r="C61" s="112"/>
      <c r="D61" s="35"/>
    </row>
    <row r="62" spans="2:4" x14ac:dyDescent="0.3">
      <c r="B62" s="111" t="s">
        <v>226</v>
      </c>
      <c r="C62" s="111"/>
      <c r="D62" s="43">
        <f>'Հավելված 3'!E261</f>
        <v>1092.7</v>
      </c>
    </row>
    <row r="63" spans="2:4" x14ac:dyDescent="0.3">
      <c r="B63" s="10"/>
      <c r="C63" s="10"/>
      <c r="D63" s="10"/>
    </row>
    <row r="64" spans="2:4" ht="54" x14ac:dyDescent="0.3">
      <c r="B64" s="34" t="s">
        <v>62</v>
      </c>
      <c r="C64" s="34">
        <v>1146</v>
      </c>
      <c r="D64" s="38" t="s">
        <v>195</v>
      </c>
    </row>
    <row r="65" spans="2:4" ht="27" x14ac:dyDescent="0.3">
      <c r="B65" s="34" t="s">
        <v>65</v>
      </c>
      <c r="C65" s="34">
        <v>11005</v>
      </c>
      <c r="D65" s="35" t="s">
        <v>193</v>
      </c>
    </row>
    <row r="66" spans="2:4" ht="27" x14ac:dyDescent="0.3">
      <c r="B66" s="34" t="s">
        <v>17</v>
      </c>
      <c r="C66" s="32" t="s">
        <v>29</v>
      </c>
      <c r="D66" s="34"/>
    </row>
    <row r="67" spans="2:4" ht="40.5" x14ac:dyDescent="0.3">
      <c r="B67" s="34" t="s">
        <v>67</v>
      </c>
      <c r="C67" s="32" t="s">
        <v>176</v>
      </c>
      <c r="D67" s="34"/>
    </row>
    <row r="68" spans="2:4" ht="27" x14ac:dyDescent="0.3">
      <c r="B68" s="34" t="s">
        <v>21</v>
      </c>
      <c r="C68" s="32" t="s">
        <v>68</v>
      </c>
      <c r="D68" s="34"/>
    </row>
    <row r="69" spans="2:4" ht="54" x14ac:dyDescent="0.3">
      <c r="B69" s="22" t="s">
        <v>69</v>
      </c>
      <c r="C69" s="32" t="s">
        <v>231</v>
      </c>
      <c r="D69" s="35"/>
    </row>
    <row r="70" spans="2:4" x14ac:dyDescent="0.3">
      <c r="B70" s="34"/>
      <c r="C70" s="34" t="s">
        <v>70</v>
      </c>
      <c r="D70" s="35"/>
    </row>
    <row r="71" spans="2:4" x14ac:dyDescent="0.3">
      <c r="B71" s="112" t="s">
        <v>77</v>
      </c>
      <c r="C71" s="112"/>
      <c r="D71" s="35">
        <f>'Հավելված 5'!E170+'Հավելված 5'!E553+'Հավելված 5'!E669</f>
        <v>3</v>
      </c>
    </row>
    <row r="72" spans="2:4" x14ac:dyDescent="0.3">
      <c r="B72" s="112" t="s">
        <v>74</v>
      </c>
      <c r="C72" s="112"/>
      <c r="D72" s="35"/>
    </row>
    <row r="73" spans="2:4" x14ac:dyDescent="0.3">
      <c r="B73" s="111" t="s">
        <v>226</v>
      </c>
      <c r="C73" s="111"/>
      <c r="D73" s="41">
        <f>'Հավելված 3'!E298</f>
        <v>-1975.1000000000006</v>
      </c>
    </row>
    <row r="74" spans="2:4" x14ac:dyDescent="0.3">
      <c r="B74" s="10"/>
      <c r="C74" s="10"/>
      <c r="D74" s="10"/>
    </row>
    <row r="75" spans="2:4" x14ac:dyDescent="0.3">
      <c r="B75" s="10"/>
      <c r="C75" s="10"/>
      <c r="D75" s="10"/>
    </row>
    <row r="76" spans="2:4" ht="40.5" x14ac:dyDescent="0.3">
      <c r="B76" s="34" t="s">
        <v>62</v>
      </c>
      <c r="C76" s="34">
        <v>1146</v>
      </c>
      <c r="D76" s="38" t="s">
        <v>249</v>
      </c>
    </row>
    <row r="77" spans="2:4" ht="27" x14ac:dyDescent="0.3">
      <c r="B77" s="34" t="s">
        <v>65</v>
      </c>
      <c r="C77" s="34">
        <v>11007</v>
      </c>
      <c r="D77" s="35" t="s">
        <v>193</v>
      </c>
    </row>
    <row r="78" spans="2:4" ht="27" x14ac:dyDescent="0.3">
      <c r="B78" s="34" t="s">
        <v>17</v>
      </c>
      <c r="C78" s="32" t="s">
        <v>31</v>
      </c>
      <c r="D78" s="34"/>
    </row>
    <row r="79" spans="2:4" ht="67.5" x14ac:dyDescent="0.3">
      <c r="B79" s="34" t="s">
        <v>67</v>
      </c>
      <c r="C79" s="32" t="s">
        <v>177</v>
      </c>
      <c r="D79" s="34"/>
    </row>
    <row r="80" spans="2:4" ht="27" x14ac:dyDescent="0.3">
      <c r="B80" s="34" t="s">
        <v>21</v>
      </c>
      <c r="C80" s="32" t="s">
        <v>68</v>
      </c>
      <c r="D80" s="34"/>
    </row>
    <row r="81" spans="2:4" ht="54" x14ac:dyDescent="0.3">
      <c r="B81" s="22" t="s">
        <v>69</v>
      </c>
      <c r="C81" s="32" t="s">
        <v>232</v>
      </c>
      <c r="D81" s="34"/>
    </row>
    <row r="82" spans="2:4" x14ac:dyDescent="0.3">
      <c r="B82" s="34"/>
      <c r="C82" s="34" t="s">
        <v>70</v>
      </c>
      <c r="D82" s="34"/>
    </row>
    <row r="83" spans="2:4" x14ac:dyDescent="0.3">
      <c r="B83" s="112" t="s">
        <v>77</v>
      </c>
      <c r="C83" s="112"/>
      <c r="D83" s="35">
        <f>'Հավելված 5'!E242+'Հավելված 5'!E408+'Հավելված 5'!E564+'Հավելված 5'!E680+'Հավելված 5'!E835</f>
        <v>77</v>
      </c>
    </row>
    <row r="84" spans="2:4" x14ac:dyDescent="0.3">
      <c r="B84" s="112" t="s">
        <v>74</v>
      </c>
      <c r="C84" s="112"/>
      <c r="D84" s="35"/>
    </row>
    <row r="85" spans="2:4" x14ac:dyDescent="0.3">
      <c r="B85" s="111" t="s">
        <v>226</v>
      </c>
      <c r="C85" s="111"/>
      <c r="D85" s="35">
        <f>'Հավելված 3'!E328</f>
        <v>19862.699999999997</v>
      </c>
    </row>
    <row r="86" spans="2:4" s="19" customFormat="1" x14ac:dyDescent="0.3">
      <c r="B86" s="17"/>
      <c r="C86" s="17"/>
      <c r="D86" s="18"/>
    </row>
    <row r="87" spans="2:4" ht="40.5" x14ac:dyDescent="0.3">
      <c r="B87" s="34" t="s">
        <v>62</v>
      </c>
      <c r="C87" s="34">
        <v>1146</v>
      </c>
      <c r="D87" s="38" t="s">
        <v>250</v>
      </c>
    </row>
    <row r="88" spans="2:4" ht="27" x14ac:dyDescent="0.3">
      <c r="B88" s="34" t="s">
        <v>65</v>
      </c>
      <c r="C88" s="34">
        <v>11008</v>
      </c>
      <c r="D88" s="35" t="s">
        <v>193</v>
      </c>
    </row>
    <row r="89" spans="2:4" ht="27" x14ac:dyDescent="0.3">
      <c r="B89" s="34" t="s">
        <v>17</v>
      </c>
      <c r="C89" s="32" t="s">
        <v>33</v>
      </c>
      <c r="D89" s="34"/>
    </row>
    <row r="90" spans="2:4" ht="67.5" x14ac:dyDescent="0.3">
      <c r="B90" s="34" t="s">
        <v>67</v>
      </c>
      <c r="C90" s="32" t="s">
        <v>178</v>
      </c>
      <c r="D90" s="34"/>
    </row>
    <row r="91" spans="2:4" ht="27" x14ac:dyDescent="0.3">
      <c r="B91" s="34" t="s">
        <v>21</v>
      </c>
      <c r="C91" s="32" t="s">
        <v>68</v>
      </c>
      <c r="D91" s="34"/>
    </row>
    <row r="92" spans="2:4" ht="67.5" x14ac:dyDescent="0.3">
      <c r="B92" s="22" t="s">
        <v>69</v>
      </c>
      <c r="C92" s="32" t="s">
        <v>233</v>
      </c>
      <c r="D92" s="34"/>
    </row>
    <row r="93" spans="2:4" x14ac:dyDescent="0.3">
      <c r="B93" s="34"/>
      <c r="C93" s="34" t="s">
        <v>70</v>
      </c>
      <c r="D93" s="34"/>
    </row>
    <row r="94" spans="2:4" x14ac:dyDescent="0.3">
      <c r="B94" s="112" t="s">
        <v>77</v>
      </c>
      <c r="C94" s="112"/>
      <c r="D94" s="129">
        <f>'Հավելված 5'!E253+'Հավելված 5'!E419+'Հավելված 5'!E575+'Հավելված 5'!E691</f>
        <v>-4</v>
      </c>
    </row>
    <row r="95" spans="2:4" x14ac:dyDescent="0.3">
      <c r="B95" s="112" t="s">
        <v>74</v>
      </c>
      <c r="C95" s="112"/>
      <c r="D95" s="35"/>
    </row>
    <row r="96" spans="2:4" x14ac:dyDescent="0.3">
      <c r="B96" s="111" t="s">
        <v>226</v>
      </c>
      <c r="C96" s="111"/>
      <c r="D96" s="41">
        <f>'Հավելված 3'!E365</f>
        <v>-24389.1</v>
      </c>
    </row>
    <row r="97" spans="2:4" x14ac:dyDescent="0.3">
      <c r="B97" s="20"/>
      <c r="C97" s="10"/>
      <c r="D97" s="10"/>
    </row>
    <row r="98" spans="2:4" ht="40.5" x14ac:dyDescent="0.3">
      <c r="B98" s="34" t="s">
        <v>62</v>
      </c>
      <c r="C98" s="34">
        <v>1146</v>
      </c>
      <c r="D98" s="38" t="s">
        <v>250</v>
      </c>
    </row>
    <row r="99" spans="2:4" ht="27" x14ac:dyDescent="0.3">
      <c r="B99" s="34" t="s">
        <v>65</v>
      </c>
      <c r="C99" s="34">
        <v>11009</v>
      </c>
      <c r="D99" s="35" t="s">
        <v>193</v>
      </c>
    </row>
    <row r="100" spans="2:4" ht="27" x14ac:dyDescent="0.3">
      <c r="B100" s="34" t="s">
        <v>17</v>
      </c>
      <c r="C100" s="32" t="s">
        <v>35</v>
      </c>
      <c r="D100" s="34"/>
    </row>
    <row r="101" spans="2:4" ht="67.5" x14ac:dyDescent="0.3">
      <c r="B101" s="34" t="s">
        <v>67</v>
      </c>
      <c r="C101" s="32" t="s">
        <v>179</v>
      </c>
      <c r="D101" s="34"/>
    </row>
    <row r="102" spans="2:4" ht="27" x14ac:dyDescent="0.3">
      <c r="B102" s="34" t="s">
        <v>21</v>
      </c>
      <c r="C102" s="32" t="s">
        <v>68</v>
      </c>
      <c r="D102" s="34"/>
    </row>
    <row r="103" spans="2:4" ht="67.5" x14ac:dyDescent="0.3">
      <c r="B103" s="22" t="s">
        <v>69</v>
      </c>
      <c r="C103" s="32" t="s">
        <v>233</v>
      </c>
      <c r="D103" s="34"/>
    </row>
    <row r="104" spans="2:4" x14ac:dyDescent="0.3">
      <c r="B104" s="34"/>
      <c r="C104" s="34" t="s">
        <v>70</v>
      </c>
      <c r="D104" s="34"/>
    </row>
    <row r="105" spans="2:4" x14ac:dyDescent="0.3">
      <c r="B105" s="112" t="s">
        <v>77</v>
      </c>
      <c r="C105" s="112"/>
      <c r="D105" s="129">
        <f>'Հավելված 5'!E264+'Հավելված 5'!E586+'Հավելված 5'!E702</f>
        <v>-8</v>
      </c>
    </row>
    <row r="106" spans="2:4" x14ac:dyDescent="0.3">
      <c r="B106" s="112" t="s">
        <v>74</v>
      </c>
      <c r="C106" s="112"/>
      <c r="D106" s="35"/>
    </row>
    <row r="107" spans="2:4" x14ac:dyDescent="0.3">
      <c r="B107" s="111" t="s">
        <v>226</v>
      </c>
      <c r="C107" s="111"/>
      <c r="D107" s="41">
        <f>'Հավելված 3'!E395</f>
        <v>-7422.2000000000007</v>
      </c>
    </row>
    <row r="108" spans="2:4" s="19" customFormat="1" x14ac:dyDescent="0.3">
      <c r="B108" s="17"/>
      <c r="C108" s="17"/>
      <c r="D108" s="18"/>
    </row>
    <row r="109" spans="2:4" x14ac:dyDescent="0.3">
      <c r="B109" s="10"/>
      <c r="C109" s="10"/>
      <c r="D109" s="10"/>
    </row>
    <row r="110" spans="2:4" x14ac:dyDescent="0.3">
      <c r="B110" s="10"/>
      <c r="C110" s="10"/>
      <c r="D110" s="10"/>
    </row>
    <row r="111" spans="2:4" x14ac:dyDescent="0.3">
      <c r="B111" s="10"/>
      <c r="C111" s="10"/>
      <c r="D111" s="10"/>
    </row>
    <row r="112" spans="2:4" ht="40.5" x14ac:dyDescent="0.3">
      <c r="B112" s="34" t="s">
        <v>62</v>
      </c>
      <c r="C112" s="34">
        <v>1146</v>
      </c>
      <c r="D112" s="38" t="s">
        <v>250</v>
      </c>
    </row>
    <row r="113" spans="2:4" ht="27" x14ac:dyDescent="0.3">
      <c r="B113" s="34" t="s">
        <v>65</v>
      </c>
      <c r="C113" s="34">
        <v>11013</v>
      </c>
      <c r="D113" s="35" t="s">
        <v>193</v>
      </c>
    </row>
    <row r="114" spans="2:4" ht="27" x14ac:dyDescent="0.3">
      <c r="B114" s="34" t="s">
        <v>17</v>
      </c>
      <c r="C114" s="32" t="s">
        <v>37</v>
      </c>
      <c r="D114" s="34"/>
    </row>
    <row r="115" spans="2:4" ht="54" x14ac:dyDescent="0.3">
      <c r="B115" s="34" t="s">
        <v>67</v>
      </c>
      <c r="C115" s="32" t="s">
        <v>180</v>
      </c>
      <c r="D115" s="34"/>
    </row>
    <row r="116" spans="2:4" ht="27" x14ac:dyDescent="0.3">
      <c r="B116" s="34" t="s">
        <v>21</v>
      </c>
      <c r="C116" s="32" t="s">
        <v>68</v>
      </c>
      <c r="D116" s="34"/>
    </row>
    <row r="117" spans="2:4" ht="77.25" customHeight="1" x14ac:dyDescent="0.3">
      <c r="B117" s="22" t="s">
        <v>69</v>
      </c>
      <c r="C117" s="32" t="s">
        <v>234</v>
      </c>
      <c r="D117" s="34"/>
    </row>
    <row r="118" spans="2:4" x14ac:dyDescent="0.3">
      <c r="B118" s="34"/>
      <c r="C118" s="34" t="s">
        <v>70</v>
      </c>
      <c r="D118" s="34"/>
    </row>
    <row r="119" spans="2:4" x14ac:dyDescent="0.3">
      <c r="B119" s="112" t="s">
        <v>181</v>
      </c>
      <c r="C119" s="112"/>
      <c r="D119" s="129">
        <f>'Հավելված 5'!E78+'Հավելված 5'!E181+'Հավելված 5'!E275+'Հավելված 5'!E336+'Հավելված 5'!E430+'Հավելված 5'!E481+'Հավելված 5'!E597+'Հավելված 5'!E713+'Հավելված 5'!E774+'Հավելված 5'!E846+'Հավելված 5'!E907</f>
        <v>-118</v>
      </c>
    </row>
    <row r="120" spans="2:4" x14ac:dyDescent="0.3">
      <c r="B120" s="111" t="s">
        <v>226</v>
      </c>
      <c r="C120" s="111"/>
      <c r="D120" s="41">
        <f>'Հավելված 3'!E418</f>
        <v>-12516.9</v>
      </c>
    </row>
    <row r="121" spans="2:4" x14ac:dyDescent="0.3">
      <c r="B121" s="10"/>
      <c r="C121" s="10"/>
      <c r="D121" s="10"/>
    </row>
    <row r="122" spans="2:4" x14ac:dyDescent="0.3">
      <c r="B122" s="8"/>
    </row>
    <row r="123" spans="2:4" ht="40.5" x14ac:dyDescent="0.3">
      <c r="B123" s="34" t="s">
        <v>62</v>
      </c>
      <c r="C123" s="34">
        <v>1146</v>
      </c>
      <c r="D123" s="38" t="s">
        <v>249</v>
      </c>
    </row>
    <row r="124" spans="2:4" ht="27" x14ac:dyDescent="0.3">
      <c r="B124" s="34" t="s">
        <v>65</v>
      </c>
      <c r="C124" s="34">
        <v>12004</v>
      </c>
      <c r="D124" s="35" t="s">
        <v>193</v>
      </c>
    </row>
    <row r="125" spans="2:4" ht="27" x14ac:dyDescent="0.3">
      <c r="B125" s="34" t="s">
        <v>17</v>
      </c>
      <c r="C125" s="32" t="s">
        <v>182</v>
      </c>
      <c r="D125" s="34"/>
    </row>
    <row r="126" spans="2:4" ht="40.5" x14ac:dyDescent="0.3">
      <c r="B126" s="34" t="s">
        <v>67</v>
      </c>
      <c r="C126" s="32" t="s">
        <v>183</v>
      </c>
      <c r="D126" s="34"/>
    </row>
    <row r="127" spans="2:4" ht="27" x14ac:dyDescent="0.3">
      <c r="B127" s="34" t="s">
        <v>21</v>
      </c>
      <c r="C127" s="32" t="s">
        <v>184</v>
      </c>
      <c r="D127" s="34"/>
    </row>
    <row r="128" spans="2:4" ht="40.5" x14ac:dyDescent="0.3">
      <c r="B128" s="34" t="s">
        <v>185</v>
      </c>
      <c r="C128" s="32" t="s">
        <v>186</v>
      </c>
      <c r="D128" s="34"/>
    </row>
    <row r="129" spans="2:4" x14ac:dyDescent="0.3">
      <c r="B129" s="34"/>
      <c r="C129" s="34" t="s">
        <v>70</v>
      </c>
      <c r="D129" s="34"/>
    </row>
    <row r="130" spans="2:4" x14ac:dyDescent="0.3">
      <c r="B130" s="112" t="s">
        <v>187</v>
      </c>
      <c r="C130" s="112"/>
      <c r="D130" s="35">
        <f>'Հավելված 5'!E88+'Հավելված 5'!E191+'Հավելված 5'!E285+'Հավելված 5'!E346+'Հավելված 5'!E491+'Հավելված 5'!E607+'Հավելված 5'!E723+'Հավելված 5'!E784+'Հավելված 5'!E856+'Հավելված 5'!E917</f>
        <v>140</v>
      </c>
    </row>
    <row r="131" spans="2:4" x14ac:dyDescent="0.3">
      <c r="B131" s="111" t="s">
        <v>226</v>
      </c>
      <c r="C131" s="111"/>
      <c r="D131" s="36">
        <f>'Հավելված 3'!E497</f>
        <v>5941</v>
      </c>
    </row>
    <row r="133" spans="2:4" x14ac:dyDescent="0.3">
      <c r="B133" s="113" t="s">
        <v>188</v>
      </c>
      <c r="C133" s="113"/>
      <c r="D133" s="113"/>
    </row>
    <row r="134" spans="2:4" x14ac:dyDescent="0.3">
      <c r="B134" s="12" t="s">
        <v>60</v>
      </c>
    </row>
    <row r="135" spans="2:4" x14ac:dyDescent="0.3">
      <c r="B135" s="13" t="s">
        <v>61</v>
      </c>
    </row>
    <row r="136" spans="2:4" x14ac:dyDescent="0.3">
      <c r="B136" s="34" t="s">
        <v>62</v>
      </c>
      <c r="C136" s="34" t="s">
        <v>63</v>
      </c>
      <c r="D136" s="10"/>
    </row>
    <row r="137" spans="2:4" x14ac:dyDescent="0.3">
      <c r="B137" s="22">
        <v>1139</v>
      </c>
      <c r="C137" s="30" t="s">
        <v>189</v>
      </c>
      <c r="D137" s="10"/>
    </row>
    <row r="138" spans="2:4" x14ac:dyDescent="0.3">
      <c r="B138" s="14"/>
      <c r="C138" s="10"/>
      <c r="D138" s="10"/>
    </row>
    <row r="139" spans="2:4" x14ac:dyDescent="0.3">
      <c r="B139" s="114" t="s">
        <v>64</v>
      </c>
      <c r="C139" s="114"/>
      <c r="D139" s="10"/>
    </row>
    <row r="140" spans="2:4" x14ac:dyDescent="0.3">
      <c r="B140" s="14"/>
      <c r="C140" s="10"/>
      <c r="D140" s="10"/>
    </row>
    <row r="141" spans="2:4" ht="40.5" x14ac:dyDescent="0.3">
      <c r="B141" s="34" t="s">
        <v>62</v>
      </c>
      <c r="C141" s="34">
        <v>1139</v>
      </c>
      <c r="D141" s="38" t="s">
        <v>249</v>
      </c>
    </row>
    <row r="142" spans="2:4" ht="27" x14ac:dyDescent="0.3">
      <c r="B142" s="34" t="s">
        <v>65</v>
      </c>
      <c r="C142" s="34">
        <v>11001</v>
      </c>
      <c r="D142" s="35" t="s">
        <v>193</v>
      </c>
    </row>
    <row r="143" spans="2:4" ht="27" x14ac:dyDescent="0.3">
      <c r="B143" s="34" t="s">
        <v>17</v>
      </c>
      <c r="C143" s="34" t="s">
        <v>190</v>
      </c>
      <c r="D143" s="34"/>
    </row>
    <row r="144" spans="2:4" ht="54" x14ac:dyDescent="0.3">
      <c r="B144" s="34" t="s">
        <v>67</v>
      </c>
      <c r="C144" s="34" t="s">
        <v>191</v>
      </c>
      <c r="D144" s="34"/>
    </row>
    <row r="145" spans="2:4" ht="27" x14ac:dyDescent="0.3">
      <c r="B145" s="34" t="s">
        <v>21</v>
      </c>
      <c r="C145" s="34" t="s">
        <v>68</v>
      </c>
      <c r="D145" s="34"/>
    </row>
    <row r="146" spans="2:4" ht="40.5" x14ac:dyDescent="0.3">
      <c r="B146" s="22" t="s">
        <v>69</v>
      </c>
      <c r="C146" s="34" t="s">
        <v>192</v>
      </c>
      <c r="D146" s="34"/>
    </row>
    <row r="147" spans="2:4" x14ac:dyDescent="0.3">
      <c r="B147" s="34"/>
      <c r="C147" s="34" t="s">
        <v>70</v>
      </c>
      <c r="D147" s="34"/>
    </row>
    <row r="148" spans="2:4" x14ac:dyDescent="0.3">
      <c r="B148" s="111" t="s">
        <v>226</v>
      </c>
      <c r="C148" s="111"/>
      <c r="D148" s="37">
        <f>'Հավելված 3'!E569</f>
        <v>1159864.6000000003</v>
      </c>
    </row>
  </sheetData>
  <mergeCells count="39">
    <mergeCell ref="B119:C119"/>
    <mergeCell ref="B120:C120"/>
    <mergeCell ref="B95:C95"/>
    <mergeCell ref="B96:C96"/>
    <mergeCell ref="B105:C105"/>
    <mergeCell ref="B106:C106"/>
    <mergeCell ref="B107:C107"/>
    <mergeCell ref="B94:C94"/>
    <mergeCell ref="B61:C61"/>
    <mergeCell ref="B62:C62"/>
    <mergeCell ref="B71:C71"/>
    <mergeCell ref="B72:C72"/>
    <mergeCell ref="B73:C73"/>
    <mergeCell ref="B83:C83"/>
    <mergeCell ref="B84:C84"/>
    <mergeCell ref="B85:C85"/>
    <mergeCell ref="B60:C60"/>
    <mergeCell ref="B25:C25"/>
    <mergeCell ref="B26:C26"/>
    <mergeCell ref="B27:C27"/>
    <mergeCell ref="B28:C28"/>
    <mergeCell ref="B29:C29"/>
    <mergeCell ref="B38:C38"/>
    <mergeCell ref="B39:C39"/>
    <mergeCell ref="B40:C40"/>
    <mergeCell ref="B49:C49"/>
    <mergeCell ref="B50:C50"/>
    <mergeCell ref="B51:C51"/>
    <mergeCell ref="B16:C16"/>
    <mergeCell ref="B2:D2"/>
    <mergeCell ref="C4:D4"/>
    <mergeCell ref="A6:D6"/>
    <mergeCell ref="A7:D7"/>
    <mergeCell ref="B9:D9"/>
    <mergeCell ref="B148:C148"/>
    <mergeCell ref="B130:C130"/>
    <mergeCell ref="B131:C131"/>
    <mergeCell ref="B133:D133"/>
    <mergeCell ref="B139:C13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35"/>
  <sheetViews>
    <sheetView tabSelected="1" topLeftCell="A64" workbookViewId="0">
      <selection activeCell="I16" sqref="I16"/>
    </sheetView>
  </sheetViews>
  <sheetFormatPr defaultRowHeight="16.5" x14ac:dyDescent="0.3"/>
  <cols>
    <col min="1" max="1" width="9.140625" style="47"/>
    <col min="2" max="2" width="15.85546875" style="47" customWidth="1"/>
    <col min="3" max="3" width="27" style="47" customWidth="1"/>
    <col min="4" max="4" width="46.7109375" style="47" customWidth="1"/>
    <col min="5" max="5" width="24.5703125" style="47" customWidth="1"/>
    <col min="6" max="8" width="9.140625" style="47"/>
    <col min="9" max="9" width="10.7109375" style="47" bestFit="1" customWidth="1"/>
    <col min="10" max="16384" width="9.140625" style="47"/>
  </cols>
  <sheetData>
    <row r="2" spans="1:15" x14ac:dyDescent="0.3">
      <c r="A2" s="102" t="s">
        <v>97</v>
      </c>
      <c r="B2" s="102"/>
      <c r="C2" s="102"/>
      <c r="D2" s="102"/>
      <c r="E2" s="102"/>
    </row>
    <row r="3" spans="1:15" x14ac:dyDescent="0.3">
      <c r="A3" s="122" t="s">
        <v>2</v>
      </c>
      <c r="B3" s="122"/>
      <c r="C3" s="122"/>
      <c r="D3" s="122"/>
      <c r="E3" s="122"/>
      <c r="M3" s="48" t="s">
        <v>0</v>
      </c>
      <c r="N3" s="48" t="s">
        <v>1</v>
      </c>
      <c r="O3" s="48"/>
    </row>
    <row r="4" spans="1:15" x14ac:dyDescent="0.3">
      <c r="A4" s="46" t="s">
        <v>3</v>
      </c>
      <c r="D4" s="122" t="s">
        <v>96</v>
      </c>
      <c r="E4" s="122"/>
      <c r="G4" s="46" t="s">
        <v>0</v>
      </c>
      <c r="M4" s="46" t="s">
        <v>0</v>
      </c>
      <c r="N4" s="46"/>
    </row>
    <row r="5" spans="1:15" x14ac:dyDescent="0.3">
      <c r="A5" s="44"/>
    </row>
    <row r="6" spans="1:15" x14ac:dyDescent="0.3">
      <c r="A6" s="69"/>
    </row>
    <row r="7" spans="1:15" ht="72.75" customHeight="1" x14ac:dyDescent="0.3">
      <c r="A7" s="70"/>
      <c r="B7" s="103" t="s">
        <v>240</v>
      </c>
      <c r="C7" s="103"/>
      <c r="D7" s="103"/>
      <c r="E7" s="103"/>
    </row>
    <row r="8" spans="1:15" x14ac:dyDescent="0.3">
      <c r="A8" s="70"/>
      <c r="B8" s="123" t="s">
        <v>197</v>
      </c>
      <c r="C8" s="123"/>
      <c r="D8" s="123"/>
      <c r="E8" s="123"/>
    </row>
    <row r="9" spans="1:15" x14ac:dyDescent="0.3">
      <c r="A9" s="71"/>
    </row>
    <row r="10" spans="1:15" x14ac:dyDescent="0.3">
      <c r="A10" s="72" t="s">
        <v>78</v>
      </c>
    </row>
    <row r="11" spans="1:15" x14ac:dyDescent="0.3">
      <c r="A11" s="70"/>
      <c r="B11" s="117" t="s">
        <v>62</v>
      </c>
      <c r="C11" s="117"/>
      <c r="D11" s="52" t="s">
        <v>63</v>
      </c>
      <c r="E11" s="70"/>
    </row>
    <row r="12" spans="1:15" x14ac:dyDescent="0.3">
      <c r="A12" s="70"/>
      <c r="B12" s="117">
        <v>1146</v>
      </c>
      <c r="C12" s="117"/>
      <c r="D12" s="73" t="s">
        <v>11</v>
      </c>
      <c r="E12" s="70"/>
    </row>
    <row r="13" spans="1:15" x14ac:dyDescent="0.3">
      <c r="A13" s="70"/>
      <c r="B13" s="119"/>
      <c r="C13" s="119"/>
      <c r="D13" s="70"/>
      <c r="E13" s="87"/>
    </row>
    <row r="14" spans="1:15" ht="30" customHeight="1" x14ac:dyDescent="0.3">
      <c r="A14" s="70"/>
      <c r="B14" s="120" t="s">
        <v>64</v>
      </c>
      <c r="C14" s="120"/>
      <c r="D14" s="87"/>
      <c r="E14" s="87"/>
    </row>
    <row r="15" spans="1:15" x14ac:dyDescent="0.3">
      <c r="A15" s="70"/>
      <c r="B15" s="119"/>
      <c r="C15" s="119"/>
      <c r="D15" s="70"/>
      <c r="E15" s="70"/>
    </row>
    <row r="16" spans="1:15" ht="81" x14ac:dyDescent="0.3">
      <c r="A16" s="70"/>
      <c r="B16" s="117" t="s">
        <v>62</v>
      </c>
      <c r="C16" s="117"/>
      <c r="D16" s="52">
        <v>1146</v>
      </c>
      <c r="E16" s="74" t="s">
        <v>195</v>
      </c>
      <c r="I16" s="130"/>
    </row>
    <row r="17" spans="1:5" x14ac:dyDescent="0.3">
      <c r="A17" s="70"/>
      <c r="B17" s="117" t="s">
        <v>65</v>
      </c>
      <c r="C17" s="117"/>
      <c r="D17" s="52">
        <v>11001</v>
      </c>
      <c r="E17" s="50" t="s">
        <v>66</v>
      </c>
    </row>
    <row r="18" spans="1:5" x14ac:dyDescent="0.3">
      <c r="A18" s="70"/>
      <c r="B18" s="117" t="s">
        <v>17</v>
      </c>
      <c r="C18" s="117"/>
      <c r="D18" s="75" t="s">
        <v>202</v>
      </c>
      <c r="E18" s="52"/>
    </row>
    <row r="19" spans="1:5" ht="54" x14ac:dyDescent="0.3">
      <c r="A19" s="70"/>
      <c r="B19" s="117" t="s">
        <v>67</v>
      </c>
      <c r="C19" s="117"/>
      <c r="D19" s="75" t="s">
        <v>170</v>
      </c>
      <c r="E19" s="52"/>
    </row>
    <row r="20" spans="1:5" x14ac:dyDescent="0.3">
      <c r="A20" s="70"/>
      <c r="B20" s="117" t="s">
        <v>21</v>
      </c>
      <c r="C20" s="117"/>
      <c r="D20" s="75" t="s">
        <v>68</v>
      </c>
      <c r="E20" s="52"/>
    </row>
    <row r="21" spans="1:5" ht="27" x14ac:dyDescent="0.3">
      <c r="A21" s="70"/>
      <c r="B21" s="117" t="s">
        <v>69</v>
      </c>
      <c r="C21" s="117"/>
      <c r="D21" s="75" t="s">
        <v>198</v>
      </c>
      <c r="E21" s="52"/>
    </row>
    <row r="22" spans="1:5" x14ac:dyDescent="0.3">
      <c r="A22" s="70"/>
      <c r="B22" s="117"/>
      <c r="C22" s="117"/>
      <c r="D22" s="52" t="s">
        <v>70</v>
      </c>
      <c r="E22" s="52"/>
    </row>
    <row r="23" spans="1:5" x14ac:dyDescent="0.3">
      <c r="A23" s="70"/>
      <c r="B23" s="117" t="s">
        <v>199</v>
      </c>
      <c r="C23" s="117"/>
      <c r="D23" s="117"/>
      <c r="E23" s="76">
        <v>-54</v>
      </c>
    </row>
    <row r="24" spans="1:5" x14ac:dyDescent="0.3">
      <c r="A24" s="70"/>
      <c r="B24" s="117" t="s">
        <v>200</v>
      </c>
      <c r="C24" s="117"/>
      <c r="D24" s="117"/>
      <c r="E24" s="50"/>
    </row>
    <row r="25" spans="1:5" x14ac:dyDescent="0.3">
      <c r="A25" s="70"/>
      <c r="B25" s="118" t="s">
        <v>201</v>
      </c>
      <c r="C25" s="118"/>
      <c r="D25" s="118"/>
      <c r="E25" s="54">
        <f>'Հավելված 3'!E25</f>
        <v>47602.5</v>
      </c>
    </row>
    <row r="26" spans="1:5" s="79" customFormat="1" x14ac:dyDescent="0.3">
      <c r="A26" s="77"/>
      <c r="B26" s="77"/>
      <c r="C26" s="77"/>
      <c r="D26" s="77"/>
      <c r="E26" s="78"/>
    </row>
    <row r="27" spans="1:5" ht="54" x14ac:dyDescent="0.3">
      <c r="A27" s="70"/>
      <c r="B27" s="117" t="s">
        <v>62</v>
      </c>
      <c r="C27" s="117"/>
      <c r="D27" s="52">
        <v>1146</v>
      </c>
      <c r="E27" s="38" t="s">
        <v>250</v>
      </c>
    </row>
    <row r="28" spans="1:5" x14ac:dyDescent="0.3">
      <c r="A28" s="70"/>
      <c r="B28" s="117" t="s">
        <v>65</v>
      </c>
      <c r="C28" s="117"/>
      <c r="D28" s="52">
        <v>11002</v>
      </c>
      <c r="E28" s="50" t="s">
        <v>66</v>
      </c>
    </row>
    <row r="29" spans="1:5" x14ac:dyDescent="0.3">
      <c r="A29" s="70"/>
      <c r="B29" s="117" t="s">
        <v>17</v>
      </c>
      <c r="C29" s="117"/>
      <c r="D29" s="75" t="s">
        <v>203</v>
      </c>
      <c r="E29" s="52"/>
    </row>
    <row r="30" spans="1:5" ht="54" x14ac:dyDescent="0.3">
      <c r="A30" s="70"/>
      <c r="B30" s="117" t="s">
        <v>67</v>
      </c>
      <c r="C30" s="117"/>
      <c r="D30" s="75" t="s">
        <v>172</v>
      </c>
      <c r="E30" s="52"/>
    </row>
    <row r="31" spans="1:5" x14ac:dyDescent="0.3">
      <c r="A31" s="70"/>
      <c r="B31" s="117" t="s">
        <v>21</v>
      </c>
      <c r="C31" s="117"/>
      <c r="D31" s="75" t="s">
        <v>68</v>
      </c>
      <c r="E31" s="52"/>
    </row>
    <row r="32" spans="1:5" ht="27" x14ac:dyDescent="0.3">
      <c r="A32" s="70"/>
      <c r="B32" s="117" t="s">
        <v>69</v>
      </c>
      <c r="C32" s="117"/>
      <c r="D32" s="75" t="s">
        <v>204</v>
      </c>
      <c r="E32" s="52"/>
    </row>
    <row r="33" spans="1:5" x14ac:dyDescent="0.3">
      <c r="A33" s="70"/>
      <c r="B33" s="117"/>
      <c r="C33" s="117"/>
      <c r="D33" s="52" t="s">
        <v>70</v>
      </c>
      <c r="E33" s="52"/>
    </row>
    <row r="34" spans="1:5" x14ac:dyDescent="0.3">
      <c r="A34" s="70"/>
      <c r="B34" s="117" t="s">
        <v>205</v>
      </c>
      <c r="C34" s="117"/>
      <c r="D34" s="117"/>
      <c r="E34" s="76">
        <v>-135</v>
      </c>
    </row>
    <row r="35" spans="1:5" x14ac:dyDescent="0.3">
      <c r="A35" s="70"/>
      <c r="B35" s="117" t="s">
        <v>206</v>
      </c>
      <c r="C35" s="117"/>
      <c r="D35" s="117"/>
      <c r="E35" s="50"/>
    </row>
    <row r="36" spans="1:5" x14ac:dyDescent="0.3">
      <c r="A36" s="70"/>
      <c r="B36" s="118" t="s">
        <v>201</v>
      </c>
      <c r="C36" s="118"/>
      <c r="D36" s="118"/>
      <c r="E36" s="54">
        <f>'Հավելված 3'!E98</f>
        <v>-672710.70000000007</v>
      </c>
    </row>
    <row r="37" spans="1:5" x14ac:dyDescent="0.3">
      <c r="A37" s="70"/>
      <c r="B37" s="121"/>
      <c r="C37" s="121"/>
      <c r="D37" s="70"/>
      <c r="E37" s="70"/>
    </row>
    <row r="38" spans="1:5" ht="54" x14ac:dyDescent="0.3">
      <c r="A38" s="70"/>
      <c r="B38" s="117" t="s">
        <v>62</v>
      </c>
      <c r="C38" s="117"/>
      <c r="D38" s="52">
        <v>1146</v>
      </c>
      <c r="E38" s="38" t="s">
        <v>250</v>
      </c>
    </row>
    <row r="39" spans="1:5" x14ac:dyDescent="0.3">
      <c r="A39" s="70"/>
      <c r="B39" s="117" t="s">
        <v>65</v>
      </c>
      <c r="C39" s="117"/>
      <c r="D39" s="52">
        <v>11003</v>
      </c>
      <c r="E39" s="50" t="s">
        <v>66</v>
      </c>
    </row>
    <row r="40" spans="1:5" x14ac:dyDescent="0.3">
      <c r="A40" s="70"/>
      <c r="B40" s="117" t="s">
        <v>17</v>
      </c>
      <c r="C40" s="117"/>
      <c r="D40" s="75" t="s">
        <v>173</v>
      </c>
      <c r="E40" s="52"/>
    </row>
    <row r="41" spans="1:5" ht="54" x14ac:dyDescent="0.3">
      <c r="A41" s="70"/>
      <c r="B41" s="117" t="s">
        <v>67</v>
      </c>
      <c r="C41" s="117"/>
      <c r="D41" s="75" t="s">
        <v>174</v>
      </c>
      <c r="E41" s="52"/>
    </row>
    <row r="42" spans="1:5" x14ac:dyDescent="0.3">
      <c r="A42" s="70"/>
      <c r="B42" s="117" t="s">
        <v>21</v>
      </c>
      <c r="C42" s="117"/>
      <c r="D42" s="75" t="s">
        <v>68</v>
      </c>
      <c r="E42" s="52"/>
    </row>
    <row r="43" spans="1:5" ht="27" x14ac:dyDescent="0.3">
      <c r="A43" s="70"/>
      <c r="B43" s="117" t="s">
        <v>69</v>
      </c>
      <c r="C43" s="117"/>
      <c r="D43" s="75" t="s">
        <v>204</v>
      </c>
      <c r="E43" s="52"/>
    </row>
    <row r="44" spans="1:5" x14ac:dyDescent="0.3">
      <c r="A44" s="70"/>
      <c r="B44" s="117"/>
      <c r="C44" s="117"/>
      <c r="D44" s="52" t="s">
        <v>70</v>
      </c>
      <c r="E44" s="52"/>
    </row>
    <row r="45" spans="1:5" x14ac:dyDescent="0.3">
      <c r="A45" s="70"/>
      <c r="B45" s="117" t="s">
        <v>207</v>
      </c>
      <c r="C45" s="117"/>
      <c r="D45" s="117"/>
      <c r="E45" s="76">
        <v>-163</v>
      </c>
    </row>
    <row r="46" spans="1:5" x14ac:dyDescent="0.3">
      <c r="A46" s="70"/>
      <c r="B46" s="117" t="s">
        <v>200</v>
      </c>
      <c r="C46" s="117"/>
      <c r="D46" s="117"/>
      <c r="E46" s="52"/>
    </row>
    <row r="47" spans="1:5" x14ac:dyDescent="0.3">
      <c r="A47" s="70"/>
      <c r="B47" s="118" t="s">
        <v>226</v>
      </c>
      <c r="C47" s="118"/>
      <c r="D47" s="118"/>
      <c r="E47" s="54">
        <f>'Հավելված 3'!E183</f>
        <v>-21767</v>
      </c>
    </row>
    <row r="48" spans="1:5" x14ac:dyDescent="0.3">
      <c r="A48" s="70"/>
      <c r="B48" s="80"/>
      <c r="C48" s="77"/>
      <c r="D48" s="77"/>
      <c r="E48" s="81"/>
    </row>
    <row r="49" spans="1:5" ht="81" x14ac:dyDescent="0.3">
      <c r="A49" s="70"/>
      <c r="B49" s="117" t="s">
        <v>62</v>
      </c>
      <c r="C49" s="117"/>
      <c r="D49" s="52">
        <v>1146</v>
      </c>
      <c r="E49" s="74" t="s">
        <v>195</v>
      </c>
    </row>
    <row r="50" spans="1:5" x14ac:dyDescent="0.3">
      <c r="A50" s="70"/>
      <c r="B50" s="117" t="s">
        <v>65</v>
      </c>
      <c r="C50" s="117"/>
      <c r="D50" s="52">
        <v>11004</v>
      </c>
      <c r="E50" s="50" t="s">
        <v>66</v>
      </c>
    </row>
    <row r="51" spans="1:5" x14ac:dyDescent="0.3">
      <c r="A51" s="70"/>
      <c r="B51" s="117" t="s">
        <v>17</v>
      </c>
      <c r="C51" s="117"/>
      <c r="D51" s="75" t="s">
        <v>244</v>
      </c>
      <c r="E51" s="52"/>
    </row>
    <row r="52" spans="1:5" ht="40.5" x14ac:dyDescent="0.3">
      <c r="A52" s="70"/>
      <c r="B52" s="117" t="s">
        <v>67</v>
      </c>
      <c r="C52" s="117"/>
      <c r="D52" s="75" t="s">
        <v>245</v>
      </c>
      <c r="E52" s="52"/>
    </row>
    <row r="53" spans="1:5" x14ac:dyDescent="0.3">
      <c r="A53" s="70"/>
      <c r="B53" s="117" t="s">
        <v>21</v>
      </c>
      <c r="C53" s="117"/>
      <c r="D53" s="75" t="s">
        <v>68</v>
      </c>
      <c r="E53" s="52"/>
    </row>
    <row r="54" spans="1:5" ht="40.5" x14ac:dyDescent="0.3">
      <c r="A54" s="70"/>
      <c r="B54" s="117" t="s">
        <v>69</v>
      </c>
      <c r="C54" s="117"/>
      <c r="D54" s="75" t="s">
        <v>246</v>
      </c>
      <c r="E54" s="52"/>
    </row>
    <row r="55" spans="1:5" x14ac:dyDescent="0.3">
      <c r="A55" s="70"/>
      <c r="B55" s="117"/>
      <c r="C55" s="117"/>
      <c r="D55" s="52" t="s">
        <v>70</v>
      </c>
      <c r="E55" s="52"/>
    </row>
    <row r="56" spans="1:5" x14ac:dyDescent="0.3">
      <c r="A56" s="70"/>
      <c r="B56" s="117" t="s">
        <v>208</v>
      </c>
      <c r="C56" s="117"/>
      <c r="D56" s="117"/>
      <c r="E56" s="76">
        <v>21</v>
      </c>
    </row>
    <row r="57" spans="1:5" x14ac:dyDescent="0.3">
      <c r="A57" s="70"/>
      <c r="B57" s="117" t="s">
        <v>200</v>
      </c>
      <c r="C57" s="117"/>
      <c r="D57" s="117"/>
      <c r="E57" s="52"/>
    </row>
    <row r="58" spans="1:5" x14ac:dyDescent="0.3">
      <c r="A58" s="70"/>
      <c r="B58" s="118" t="s">
        <v>226</v>
      </c>
      <c r="C58" s="118"/>
      <c r="D58" s="118"/>
      <c r="E58" s="54">
        <f>'Հավելված 3'!E269</f>
        <v>-2059.9</v>
      </c>
    </row>
    <row r="59" spans="1:5" x14ac:dyDescent="0.3">
      <c r="A59" s="70"/>
      <c r="B59" s="80"/>
      <c r="C59" s="77"/>
      <c r="D59" s="77"/>
      <c r="E59" s="81"/>
    </row>
    <row r="60" spans="1:5" ht="81" x14ac:dyDescent="0.3">
      <c r="A60" s="70"/>
      <c r="B60" s="117" t="s">
        <v>62</v>
      </c>
      <c r="C60" s="117"/>
      <c r="D60" s="52">
        <v>1146</v>
      </c>
      <c r="E60" s="74" t="s">
        <v>195</v>
      </c>
    </row>
    <row r="61" spans="1:5" x14ac:dyDescent="0.3">
      <c r="A61" s="70"/>
      <c r="B61" s="117" t="s">
        <v>65</v>
      </c>
      <c r="C61" s="117"/>
      <c r="D61" s="52">
        <v>11005</v>
      </c>
      <c r="E61" s="50" t="s">
        <v>66</v>
      </c>
    </row>
    <row r="62" spans="1:5" x14ac:dyDescent="0.3">
      <c r="A62" s="70"/>
      <c r="B62" s="117" t="s">
        <v>17</v>
      </c>
      <c r="C62" s="117"/>
      <c r="D62" s="75" t="s">
        <v>247</v>
      </c>
      <c r="E62" s="52"/>
    </row>
    <row r="63" spans="1:5" ht="40.5" x14ac:dyDescent="0.3">
      <c r="A63" s="70"/>
      <c r="B63" s="117" t="s">
        <v>67</v>
      </c>
      <c r="C63" s="117"/>
      <c r="D63" s="75" t="s">
        <v>248</v>
      </c>
      <c r="E63" s="52"/>
    </row>
    <row r="64" spans="1:5" x14ac:dyDescent="0.3">
      <c r="A64" s="70"/>
      <c r="B64" s="117" t="s">
        <v>21</v>
      </c>
      <c r="C64" s="117"/>
      <c r="D64" s="75" t="s">
        <v>68</v>
      </c>
      <c r="E64" s="52"/>
    </row>
    <row r="65" spans="1:5" ht="40.5" x14ac:dyDescent="0.3">
      <c r="A65" s="70"/>
      <c r="B65" s="117" t="s">
        <v>69</v>
      </c>
      <c r="C65" s="117"/>
      <c r="D65" s="75" t="s">
        <v>246</v>
      </c>
      <c r="E65" s="52"/>
    </row>
    <row r="66" spans="1:5" x14ac:dyDescent="0.3">
      <c r="A66" s="70"/>
      <c r="B66" s="117"/>
      <c r="C66" s="117"/>
      <c r="D66" s="52" t="s">
        <v>70</v>
      </c>
      <c r="E66" s="52"/>
    </row>
    <row r="67" spans="1:5" x14ac:dyDescent="0.3">
      <c r="A67" s="70"/>
      <c r="B67" s="117" t="s">
        <v>208</v>
      </c>
      <c r="C67" s="117"/>
      <c r="D67" s="117"/>
      <c r="E67" s="76">
        <v>38</v>
      </c>
    </row>
    <row r="68" spans="1:5" x14ac:dyDescent="0.3">
      <c r="A68" s="70"/>
      <c r="B68" s="117" t="s">
        <v>200</v>
      </c>
      <c r="C68" s="117"/>
      <c r="D68" s="117"/>
      <c r="E68" s="52"/>
    </row>
    <row r="69" spans="1:5" x14ac:dyDescent="0.3">
      <c r="A69" s="70"/>
      <c r="B69" s="118" t="s">
        <v>226</v>
      </c>
      <c r="C69" s="118"/>
      <c r="D69" s="118"/>
      <c r="E69" s="54">
        <f>'Հավելված 3'!E306</f>
        <v>-2660.3</v>
      </c>
    </row>
    <row r="70" spans="1:5" x14ac:dyDescent="0.3">
      <c r="A70" s="70"/>
      <c r="B70" s="121"/>
      <c r="C70" s="121"/>
      <c r="D70" s="70"/>
      <c r="E70" s="70"/>
    </row>
    <row r="71" spans="1:5" ht="54" x14ac:dyDescent="0.3">
      <c r="A71" s="70"/>
      <c r="B71" s="117" t="s">
        <v>62</v>
      </c>
      <c r="C71" s="117"/>
      <c r="D71" s="52">
        <v>1146</v>
      </c>
      <c r="E71" s="74" t="s">
        <v>249</v>
      </c>
    </row>
    <row r="72" spans="1:5" x14ac:dyDescent="0.3">
      <c r="A72" s="70"/>
      <c r="B72" s="117" t="s">
        <v>65</v>
      </c>
      <c r="C72" s="117"/>
      <c r="D72" s="52">
        <v>11013</v>
      </c>
      <c r="E72" s="50" t="s">
        <v>66</v>
      </c>
    </row>
    <row r="73" spans="1:5" x14ac:dyDescent="0.3">
      <c r="A73" s="70"/>
      <c r="B73" s="117" t="s">
        <v>17</v>
      </c>
      <c r="C73" s="117"/>
      <c r="D73" s="75" t="s">
        <v>37</v>
      </c>
      <c r="E73" s="52"/>
    </row>
    <row r="74" spans="1:5" ht="67.5" x14ac:dyDescent="0.3">
      <c r="A74" s="70"/>
      <c r="B74" s="117" t="s">
        <v>67</v>
      </c>
      <c r="C74" s="117"/>
      <c r="D74" s="75" t="s">
        <v>180</v>
      </c>
      <c r="E74" s="52"/>
    </row>
    <row r="75" spans="1:5" x14ac:dyDescent="0.3">
      <c r="A75" s="70"/>
      <c r="B75" s="117" t="s">
        <v>21</v>
      </c>
      <c r="C75" s="117"/>
      <c r="D75" s="75" t="s">
        <v>68</v>
      </c>
      <c r="E75" s="52"/>
    </row>
    <row r="76" spans="1:5" ht="40.5" x14ac:dyDescent="0.3">
      <c r="A76" s="70"/>
      <c r="B76" s="117" t="s">
        <v>69</v>
      </c>
      <c r="C76" s="117"/>
      <c r="D76" s="75" t="s">
        <v>209</v>
      </c>
      <c r="E76" s="52"/>
    </row>
    <row r="77" spans="1:5" x14ac:dyDescent="0.3">
      <c r="A77" s="70"/>
      <c r="B77" s="117"/>
      <c r="C77" s="117"/>
      <c r="D77" s="75" t="s">
        <v>70</v>
      </c>
      <c r="E77" s="50"/>
    </row>
    <row r="78" spans="1:5" x14ac:dyDescent="0.3">
      <c r="A78" s="70"/>
      <c r="B78" s="117" t="s">
        <v>210</v>
      </c>
      <c r="C78" s="117"/>
      <c r="D78" s="117"/>
      <c r="E78" s="50">
        <v>13</v>
      </c>
    </row>
    <row r="79" spans="1:5" x14ac:dyDescent="0.3">
      <c r="A79" s="70"/>
      <c r="B79" s="118" t="s">
        <v>226</v>
      </c>
      <c r="C79" s="118"/>
      <c r="D79" s="118"/>
      <c r="E79" s="50">
        <f>'Հավելված 3'!E426</f>
        <v>1497.4</v>
      </c>
    </row>
    <row r="80" spans="1:5" x14ac:dyDescent="0.3">
      <c r="A80" s="70"/>
      <c r="B80" s="121"/>
      <c r="C80" s="121"/>
      <c r="D80" s="70"/>
      <c r="E80" s="70"/>
    </row>
    <row r="81" spans="1:5" ht="54" x14ac:dyDescent="0.3">
      <c r="A81" s="70"/>
      <c r="B81" s="117" t="s">
        <v>62</v>
      </c>
      <c r="C81" s="117"/>
      <c r="D81" s="52">
        <v>1146</v>
      </c>
      <c r="E81" s="74" t="s">
        <v>249</v>
      </c>
    </row>
    <row r="82" spans="1:5" x14ac:dyDescent="0.3">
      <c r="A82" s="70"/>
      <c r="B82" s="117" t="s">
        <v>65</v>
      </c>
      <c r="C82" s="117"/>
      <c r="D82" s="52">
        <v>12004</v>
      </c>
      <c r="E82" s="50" t="s">
        <v>66</v>
      </c>
    </row>
    <row r="83" spans="1:5" ht="27" x14ac:dyDescent="0.3">
      <c r="A83" s="70"/>
      <c r="B83" s="117" t="s">
        <v>17</v>
      </c>
      <c r="C83" s="117"/>
      <c r="D83" s="75" t="s">
        <v>211</v>
      </c>
      <c r="E83" s="52"/>
    </row>
    <row r="84" spans="1:5" ht="54" x14ac:dyDescent="0.3">
      <c r="A84" s="70"/>
      <c r="B84" s="117" t="s">
        <v>67</v>
      </c>
      <c r="C84" s="117"/>
      <c r="D84" s="75" t="s">
        <v>183</v>
      </c>
      <c r="E84" s="52"/>
    </row>
    <row r="85" spans="1:5" x14ac:dyDescent="0.3">
      <c r="A85" s="70"/>
      <c r="B85" s="117" t="s">
        <v>21</v>
      </c>
      <c r="C85" s="117"/>
      <c r="D85" s="75" t="s">
        <v>184</v>
      </c>
      <c r="E85" s="52"/>
    </row>
    <row r="86" spans="1:5" ht="27" x14ac:dyDescent="0.3">
      <c r="A86" s="70"/>
      <c r="B86" s="117" t="s">
        <v>212</v>
      </c>
      <c r="C86" s="117"/>
      <c r="D86" s="75" t="s">
        <v>186</v>
      </c>
      <c r="E86" s="52"/>
    </row>
    <row r="87" spans="1:5" x14ac:dyDescent="0.3">
      <c r="A87" s="70"/>
      <c r="B87" s="117"/>
      <c r="C87" s="117"/>
      <c r="D87" s="75" t="s">
        <v>70</v>
      </c>
      <c r="E87" s="52"/>
    </row>
    <row r="88" spans="1:5" x14ac:dyDescent="0.3">
      <c r="A88" s="70"/>
      <c r="B88" s="117" t="s">
        <v>187</v>
      </c>
      <c r="C88" s="117"/>
      <c r="D88" s="117"/>
      <c r="E88" s="50">
        <v>46</v>
      </c>
    </row>
    <row r="89" spans="1:5" x14ac:dyDescent="0.3">
      <c r="A89" s="70"/>
      <c r="B89" s="118" t="s">
        <v>226</v>
      </c>
      <c r="C89" s="118"/>
      <c r="D89" s="118"/>
      <c r="E89" s="82">
        <f>'Հավելված 3'!E505</f>
        <v>7611.2</v>
      </c>
    </row>
    <row r="90" spans="1:5" x14ac:dyDescent="0.3">
      <c r="A90" s="70"/>
      <c r="B90" s="77"/>
      <c r="C90" s="77"/>
      <c r="D90" s="77"/>
      <c r="E90" s="78"/>
    </row>
    <row r="91" spans="1:5" x14ac:dyDescent="0.3">
      <c r="A91" s="70"/>
      <c r="B91" s="123" t="s">
        <v>229</v>
      </c>
      <c r="C91" s="123"/>
      <c r="D91" s="123"/>
      <c r="E91" s="123"/>
    </row>
    <row r="92" spans="1:5" x14ac:dyDescent="0.3">
      <c r="A92" s="72" t="s">
        <v>78</v>
      </c>
    </row>
    <row r="93" spans="1:5" x14ac:dyDescent="0.3">
      <c r="A93" s="70"/>
      <c r="B93" s="121"/>
      <c r="C93" s="121"/>
      <c r="D93" s="70"/>
      <c r="E93" s="70"/>
    </row>
    <row r="94" spans="1:5" x14ac:dyDescent="0.3">
      <c r="A94" s="70"/>
      <c r="B94" s="117" t="s">
        <v>62</v>
      </c>
      <c r="C94" s="117"/>
      <c r="D94" s="52" t="s">
        <v>63</v>
      </c>
      <c r="E94" s="70"/>
    </row>
    <row r="95" spans="1:5" x14ac:dyDescent="0.3">
      <c r="A95" s="70"/>
      <c r="B95" s="117">
        <v>1146</v>
      </c>
      <c r="C95" s="117"/>
      <c r="D95" s="73" t="s">
        <v>11</v>
      </c>
      <c r="E95" s="70"/>
    </row>
    <row r="96" spans="1:5" x14ac:dyDescent="0.3">
      <c r="A96" s="70"/>
      <c r="B96" s="119"/>
      <c r="C96" s="119"/>
      <c r="D96" s="70"/>
      <c r="E96" s="70"/>
    </row>
    <row r="97" spans="1:5" x14ac:dyDescent="0.3">
      <c r="A97" s="70"/>
      <c r="B97" s="120" t="s">
        <v>64</v>
      </c>
      <c r="C97" s="120"/>
      <c r="D97" s="70"/>
      <c r="E97" s="70"/>
    </row>
    <row r="98" spans="1:5" x14ac:dyDescent="0.3">
      <c r="A98" s="70"/>
      <c r="B98" s="119"/>
      <c r="C98" s="119"/>
      <c r="D98" s="70"/>
      <c r="E98" s="70"/>
    </row>
    <row r="99" spans="1:5" ht="81" x14ac:dyDescent="0.3">
      <c r="A99" s="70"/>
      <c r="B99" s="117" t="s">
        <v>62</v>
      </c>
      <c r="C99" s="117"/>
      <c r="D99" s="52">
        <v>1146</v>
      </c>
      <c r="E99" s="74" t="s">
        <v>195</v>
      </c>
    </row>
    <row r="100" spans="1:5" x14ac:dyDescent="0.3">
      <c r="A100" s="70"/>
      <c r="B100" s="117" t="s">
        <v>65</v>
      </c>
      <c r="C100" s="117"/>
      <c r="D100" s="52">
        <v>11003</v>
      </c>
      <c r="E100" s="50" t="s">
        <v>66</v>
      </c>
    </row>
    <row r="101" spans="1:5" x14ac:dyDescent="0.3">
      <c r="A101" s="70"/>
      <c r="B101" s="117" t="s">
        <v>17</v>
      </c>
      <c r="C101" s="117"/>
      <c r="D101" s="75" t="s">
        <v>44</v>
      </c>
      <c r="E101" s="52"/>
    </row>
    <row r="102" spans="1:5" ht="54" x14ac:dyDescent="0.3">
      <c r="A102" s="70"/>
      <c r="B102" s="117" t="s">
        <v>67</v>
      </c>
      <c r="C102" s="117"/>
      <c r="D102" s="75" t="s">
        <v>174</v>
      </c>
      <c r="E102" s="52"/>
    </row>
    <row r="103" spans="1:5" x14ac:dyDescent="0.3">
      <c r="A103" s="70"/>
      <c r="B103" s="117" t="s">
        <v>21</v>
      </c>
      <c r="C103" s="117"/>
      <c r="D103" s="75" t="s">
        <v>68</v>
      </c>
      <c r="E103" s="52"/>
    </row>
    <row r="104" spans="1:5" ht="27" x14ac:dyDescent="0.3">
      <c r="A104" s="70"/>
      <c r="B104" s="117" t="s">
        <v>69</v>
      </c>
      <c r="C104" s="117"/>
      <c r="D104" s="75" t="s">
        <v>235</v>
      </c>
      <c r="E104" s="52"/>
    </row>
    <row r="105" spans="1:5" x14ac:dyDescent="0.3">
      <c r="A105" s="70"/>
      <c r="B105" s="117"/>
      <c r="C105" s="117"/>
      <c r="D105" s="52" t="s">
        <v>70</v>
      </c>
      <c r="E105" s="52"/>
    </row>
    <row r="106" spans="1:5" x14ac:dyDescent="0.3">
      <c r="A106" s="70"/>
      <c r="B106" s="117" t="s">
        <v>207</v>
      </c>
      <c r="C106" s="117"/>
      <c r="D106" s="117"/>
      <c r="E106" s="76">
        <v>152</v>
      </c>
    </row>
    <row r="107" spans="1:5" x14ac:dyDescent="0.3">
      <c r="A107" s="70"/>
      <c r="B107" s="117" t="s">
        <v>200</v>
      </c>
      <c r="C107" s="117"/>
      <c r="D107" s="117"/>
      <c r="E107" s="52"/>
    </row>
    <row r="108" spans="1:5" x14ac:dyDescent="0.3">
      <c r="A108" s="70"/>
      <c r="B108" s="118" t="s">
        <v>226</v>
      </c>
      <c r="C108" s="118"/>
      <c r="D108" s="118"/>
      <c r="E108" s="41">
        <f>'Հավելված 3'!E190</f>
        <v>-20741.599999999999</v>
      </c>
    </row>
    <row r="109" spans="1:5" x14ac:dyDescent="0.3">
      <c r="A109" s="70"/>
      <c r="B109" s="121"/>
      <c r="C109" s="121"/>
      <c r="D109" s="70"/>
      <c r="E109" s="70"/>
    </row>
    <row r="110" spans="1:5" x14ac:dyDescent="0.3">
      <c r="A110" s="70"/>
      <c r="B110" s="121"/>
      <c r="C110" s="121"/>
      <c r="D110" s="70"/>
      <c r="E110" s="70"/>
    </row>
    <row r="111" spans="1:5" x14ac:dyDescent="0.3">
      <c r="A111" s="70"/>
      <c r="B111" s="123" t="s">
        <v>80</v>
      </c>
      <c r="C111" s="123"/>
      <c r="D111" s="123"/>
      <c r="E111" s="123"/>
    </row>
    <row r="112" spans="1:5" x14ac:dyDescent="0.3">
      <c r="A112" s="72" t="s">
        <v>78</v>
      </c>
    </row>
    <row r="113" spans="1:5" x14ac:dyDescent="0.3">
      <c r="A113" s="70"/>
      <c r="B113" s="121"/>
      <c r="C113" s="121"/>
      <c r="D113" s="70"/>
      <c r="E113" s="70"/>
    </row>
    <row r="114" spans="1:5" x14ac:dyDescent="0.3">
      <c r="A114" s="70"/>
      <c r="B114" s="117" t="s">
        <v>62</v>
      </c>
      <c r="C114" s="117"/>
      <c r="D114" s="52" t="s">
        <v>63</v>
      </c>
      <c r="E114" s="70"/>
    </row>
    <row r="115" spans="1:5" x14ac:dyDescent="0.3">
      <c r="A115" s="70"/>
      <c r="B115" s="117">
        <v>1146</v>
      </c>
      <c r="C115" s="117"/>
      <c r="D115" s="73" t="s">
        <v>11</v>
      </c>
      <c r="E115" s="70"/>
    </row>
    <row r="116" spans="1:5" x14ac:dyDescent="0.3">
      <c r="A116" s="70"/>
      <c r="B116" s="119"/>
      <c r="C116" s="119"/>
      <c r="D116" s="70"/>
      <c r="E116" s="87"/>
    </row>
    <row r="117" spans="1:5" x14ac:dyDescent="0.3">
      <c r="A117" s="70"/>
      <c r="B117" s="120" t="s">
        <v>64</v>
      </c>
      <c r="C117" s="120"/>
      <c r="D117" s="70"/>
      <c r="E117" s="70"/>
    </row>
    <row r="118" spans="1:5" x14ac:dyDescent="0.3">
      <c r="A118" s="70"/>
      <c r="B118" s="119"/>
      <c r="C118" s="119"/>
      <c r="D118" s="70"/>
      <c r="E118" s="70"/>
    </row>
    <row r="119" spans="1:5" ht="54" x14ac:dyDescent="0.3">
      <c r="A119" s="70"/>
      <c r="B119" s="117" t="s">
        <v>62</v>
      </c>
      <c r="C119" s="117"/>
      <c r="D119" s="52">
        <v>1146</v>
      </c>
      <c r="E119" s="38" t="s">
        <v>250</v>
      </c>
    </row>
    <row r="120" spans="1:5" x14ac:dyDescent="0.3">
      <c r="A120" s="70"/>
      <c r="B120" s="117" t="s">
        <v>65</v>
      </c>
      <c r="C120" s="117"/>
      <c r="D120" s="52">
        <v>11001</v>
      </c>
      <c r="E120" s="50" t="s">
        <v>66</v>
      </c>
    </row>
    <row r="121" spans="1:5" x14ac:dyDescent="0.3">
      <c r="A121" s="70"/>
      <c r="B121" s="117" t="s">
        <v>17</v>
      </c>
      <c r="C121" s="117"/>
      <c r="D121" s="75" t="s">
        <v>43</v>
      </c>
      <c r="E121" s="52"/>
    </row>
    <row r="122" spans="1:5" ht="54" x14ac:dyDescent="0.3">
      <c r="A122" s="70"/>
      <c r="B122" s="117" t="s">
        <v>67</v>
      </c>
      <c r="C122" s="117"/>
      <c r="D122" s="75" t="s">
        <v>170</v>
      </c>
      <c r="E122" s="52"/>
    </row>
    <row r="123" spans="1:5" x14ac:dyDescent="0.3">
      <c r="A123" s="70"/>
      <c r="B123" s="117" t="s">
        <v>21</v>
      </c>
      <c r="C123" s="117"/>
      <c r="D123" s="75" t="s">
        <v>68</v>
      </c>
      <c r="E123" s="52"/>
    </row>
    <row r="124" spans="1:5" ht="27" x14ac:dyDescent="0.3">
      <c r="A124" s="70"/>
      <c r="B124" s="117" t="s">
        <v>69</v>
      </c>
      <c r="C124" s="117"/>
      <c r="D124" s="75" t="s">
        <v>218</v>
      </c>
      <c r="E124" s="52"/>
    </row>
    <row r="125" spans="1:5" x14ac:dyDescent="0.3">
      <c r="A125" s="70"/>
      <c r="B125" s="117"/>
      <c r="C125" s="117"/>
      <c r="D125" s="52" t="s">
        <v>70</v>
      </c>
      <c r="E125" s="52"/>
    </row>
    <row r="126" spans="1:5" x14ac:dyDescent="0.3">
      <c r="A126" s="70"/>
      <c r="B126" s="117" t="s">
        <v>213</v>
      </c>
      <c r="C126" s="117"/>
      <c r="D126" s="117"/>
      <c r="E126" s="76">
        <v>-38</v>
      </c>
    </row>
    <row r="127" spans="1:5" x14ac:dyDescent="0.3">
      <c r="A127" s="70"/>
      <c r="B127" s="117" t="s">
        <v>200</v>
      </c>
      <c r="C127" s="117"/>
      <c r="D127" s="117"/>
      <c r="E127" s="52"/>
    </row>
    <row r="128" spans="1:5" x14ac:dyDescent="0.3">
      <c r="A128" s="70"/>
      <c r="B128" s="118" t="s">
        <v>226</v>
      </c>
      <c r="C128" s="118"/>
      <c r="D128" s="118"/>
      <c r="E128" s="54">
        <f>'Հավելված 3'!E32</f>
        <v>-10238.700000000001</v>
      </c>
    </row>
    <row r="129" spans="1:5" x14ac:dyDescent="0.3">
      <c r="A129" s="70"/>
      <c r="B129" s="121"/>
      <c r="C129" s="121"/>
      <c r="D129" s="70"/>
      <c r="E129" s="70"/>
    </row>
    <row r="130" spans="1:5" ht="81" x14ac:dyDescent="0.3">
      <c r="A130" s="70"/>
      <c r="B130" s="117" t="s">
        <v>81</v>
      </c>
      <c r="C130" s="117"/>
      <c r="D130" s="52">
        <v>1146</v>
      </c>
      <c r="E130" s="74" t="s">
        <v>195</v>
      </c>
    </row>
    <row r="131" spans="1:5" x14ac:dyDescent="0.3">
      <c r="A131" s="70"/>
      <c r="B131" s="117" t="s">
        <v>79</v>
      </c>
      <c r="C131" s="117"/>
      <c r="D131" s="52">
        <v>11002</v>
      </c>
      <c r="E131" s="50" t="s">
        <v>66</v>
      </c>
    </row>
    <row r="132" spans="1:5" x14ac:dyDescent="0.3">
      <c r="A132" s="77"/>
      <c r="B132" s="117" t="s">
        <v>17</v>
      </c>
      <c r="C132" s="117"/>
      <c r="D132" s="75" t="s">
        <v>59</v>
      </c>
      <c r="E132" s="52"/>
    </row>
    <row r="133" spans="1:5" ht="54" x14ac:dyDescent="0.3">
      <c r="A133" s="70"/>
      <c r="B133" s="117" t="s">
        <v>67</v>
      </c>
      <c r="C133" s="117"/>
      <c r="D133" s="75" t="s">
        <v>172</v>
      </c>
      <c r="E133" s="52"/>
    </row>
    <row r="134" spans="1:5" x14ac:dyDescent="0.3">
      <c r="A134" s="70"/>
      <c r="B134" s="117" t="s">
        <v>21</v>
      </c>
      <c r="C134" s="117"/>
      <c r="D134" s="75" t="s">
        <v>68</v>
      </c>
      <c r="E134" s="52"/>
    </row>
    <row r="135" spans="1:5" ht="27" x14ac:dyDescent="0.3">
      <c r="A135" s="70"/>
      <c r="B135" s="117" t="s">
        <v>69</v>
      </c>
      <c r="C135" s="117"/>
      <c r="D135" s="75" t="s">
        <v>218</v>
      </c>
      <c r="E135" s="52"/>
    </row>
    <row r="136" spans="1:5" x14ac:dyDescent="0.3">
      <c r="A136" s="70"/>
      <c r="B136" s="117"/>
      <c r="C136" s="117"/>
      <c r="D136" s="52" t="s">
        <v>70</v>
      </c>
      <c r="E136" s="52"/>
    </row>
    <row r="137" spans="1:5" x14ac:dyDescent="0.3">
      <c r="A137" s="70"/>
      <c r="B137" s="117" t="s">
        <v>205</v>
      </c>
      <c r="C137" s="117"/>
      <c r="D137" s="117"/>
      <c r="E137" s="76">
        <v>-27</v>
      </c>
    </row>
    <row r="138" spans="1:5" x14ac:dyDescent="0.3">
      <c r="A138" s="70"/>
      <c r="B138" s="117" t="s">
        <v>200</v>
      </c>
      <c r="C138" s="117"/>
      <c r="D138" s="117"/>
      <c r="E138" s="52"/>
    </row>
    <row r="139" spans="1:5" x14ac:dyDescent="0.3">
      <c r="A139" s="70"/>
      <c r="B139" s="83" t="s">
        <v>228</v>
      </c>
      <c r="C139" s="83"/>
      <c r="D139" s="83"/>
      <c r="E139" s="50">
        <f>'Հավելված 3'!E111</f>
        <v>15629.3</v>
      </c>
    </row>
    <row r="140" spans="1:5" x14ac:dyDescent="0.3">
      <c r="A140" s="70"/>
      <c r="B140" s="121"/>
      <c r="C140" s="121"/>
      <c r="D140" s="70"/>
      <c r="E140" s="70"/>
    </row>
    <row r="141" spans="1:5" ht="54" x14ac:dyDescent="0.3">
      <c r="A141" s="70"/>
      <c r="B141" s="117" t="s">
        <v>62</v>
      </c>
      <c r="C141" s="117"/>
      <c r="D141" s="52">
        <v>1146</v>
      </c>
      <c r="E141" s="38" t="s">
        <v>250</v>
      </c>
    </row>
    <row r="142" spans="1:5" x14ac:dyDescent="0.3">
      <c r="A142" s="70"/>
      <c r="B142" s="117" t="s">
        <v>65</v>
      </c>
      <c r="C142" s="117"/>
      <c r="D142" s="52">
        <v>11003</v>
      </c>
      <c r="E142" s="50" t="s">
        <v>66</v>
      </c>
    </row>
    <row r="143" spans="1:5" x14ac:dyDescent="0.3">
      <c r="A143" s="70"/>
      <c r="B143" s="117" t="s">
        <v>17</v>
      </c>
      <c r="C143" s="117"/>
      <c r="D143" s="75" t="s">
        <v>44</v>
      </c>
      <c r="E143" s="52"/>
    </row>
    <row r="144" spans="1:5" ht="54" x14ac:dyDescent="0.3">
      <c r="A144" s="70"/>
      <c r="B144" s="117" t="s">
        <v>67</v>
      </c>
      <c r="C144" s="117"/>
      <c r="D144" s="75" t="s">
        <v>174</v>
      </c>
      <c r="E144" s="52"/>
    </row>
    <row r="145" spans="1:5" x14ac:dyDescent="0.3">
      <c r="A145" s="70"/>
      <c r="B145" s="117" t="s">
        <v>21</v>
      </c>
      <c r="C145" s="117"/>
      <c r="D145" s="75" t="s">
        <v>68</v>
      </c>
      <c r="E145" s="52"/>
    </row>
    <row r="146" spans="1:5" ht="27" x14ac:dyDescent="0.3">
      <c r="A146" s="70"/>
      <c r="B146" s="117" t="s">
        <v>69</v>
      </c>
      <c r="C146" s="117"/>
      <c r="D146" s="75" t="s">
        <v>218</v>
      </c>
      <c r="E146" s="52"/>
    </row>
    <row r="147" spans="1:5" x14ac:dyDescent="0.3">
      <c r="A147" s="70"/>
      <c r="B147" s="117"/>
      <c r="C147" s="117"/>
      <c r="D147" s="52" t="s">
        <v>70</v>
      </c>
      <c r="E147" s="52"/>
    </row>
    <row r="148" spans="1:5" x14ac:dyDescent="0.3">
      <c r="A148" s="70"/>
      <c r="B148" s="117" t="s">
        <v>76</v>
      </c>
      <c r="C148" s="117"/>
      <c r="D148" s="117"/>
      <c r="E148" s="76">
        <v>-102</v>
      </c>
    </row>
    <row r="149" spans="1:5" x14ac:dyDescent="0.3">
      <c r="A149" s="70"/>
      <c r="B149" s="117" t="s">
        <v>74</v>
      </c>
      <c r="C149" s="117"/>
      <c r="D149" s="117"/>
      <c r="E149" s="52"/>
    </row>
    <row r="150" spans="1:5" x14ac:dyDescent="0.3">
      <c r="A150" s="70"/>
      <c r="B150" s="118" t="s">
        <v>226</v>
      </c>
      <c r="C150" s="118"/>
      <c r="D150" s="118"/>
      <c r="E150" s="54">
        <f>'Հավելված 3'!E197</f>
        <v>-20889.400000000001</v>
      </c>
    </row>
    <row r="151" spans="1:5" x14ac:dyDescent="0.3">
      <c r="A151" s="70"/>
      <c r="B151" s="121"/>
      <c r="C151" s="121"/>
      <c r="D151" s="70"/>
      <c r="E151" s="70"/>
    </row>
    <row r="152" spans="1:5" ht="54" x14ac:dyDescent="0.3">
      <c r="A152" s="70"/>
      <c r="B152" s="117" t="s">
        <v>62</v>
      </c>
      <c r="C152" s="117"/>
      <c r="D152" s="52">
        <v>1146</v>
      </c>
      <c r="E152" s="38" t="s">
        <v>250</v>
      </c>
    </row>
    <row r="153" spans="1:5" x14ac:dyDescent="0.3">
      <c r="A153" s="70"/>
      <c r="B153" s="117" t="s">
        <v>65</v>
      </c>
      <c r="C153" s="117"/>
      <c r="D153" s="52">
        <v>11004</v>
      </c>
      <c r="E153" s="50" t="s">
        <v>66</v>
      </c>
    </row>
    <row r="154" spans="1:5" x14ac:dyDescent="0.3">
      <c r="A154" s="70"/>
      <c r="B154" s="117" t="s">
        <v>17</v>
      </c>
      <c r="C154" s="117"/>
      <c r="D154" s="75" t="s">
        <v>27</v>
      </c>
      <c r="E154" s="52"/>
    </row>
    <row r="155" spans="1:5" ht="40.5" x14ac:dyDescent="0.3">
      <c r="A155" s="70"/>
      <c r="B155" s="117" t="s">
        <v>67</v>
      </c>
      <c r="C155" s="117"/>
      <c r="D155" s="75" t="s">
        <v>175</v>
      </c>
      <c r="E155" s="52"/>
    </row>
    <row r="156" spans="1:5" x14ac:dyDescent="0.3">
      <c r="A156" s="70"/>
      <c r="B156" s="117" t="s">
        <v>21</v>
      </c>
      <c r="C156" s="117"/>
      <c r="D156" s="75" t="s">
        <v>68</v>
      </c>
      <c r="E156" s="52"/>
    </row>
    <row r="157" spans="1:5" ht="27" x14ac:dyDescent="0.3">
      <c r="A157" s="70"/>
      <c r="B157" s="117" t="s">
        <v>69</v>
      </c>
      <c r="C157" s="117"/>
      <c r="D157" s="75" t="s">
        <v>219</v>
      </c>
      <c r="E157" s="52"/>
    </row>
    <row r="158" spans="1:5" x14ac:dyDescent="0.3">
      <c r="A158" s="70"/>
      <c r="B158" s="117"/>
      <c r="C158" s="117"/>
      <c r="D158" s="52" t="s">
        <v>70</v>
      </c>
      <c r="E158" s="52"/>
    </row>
    <row r="159" spans="1:5" x14ac:dyDescent="0.3">
      <c r="A159" s="70"/>
      <c r="B159" s="117" t="s">
        <v>77</v>
      </c>
      <c r="C159" s="117"/>
      <c r="D159" s="117"/>
      <c r="E159" s="76">
        <v>-2</v>
      </c>
    </row>
    <row r="160" spans="1:5" x14ac:dyDescent="0.3">
      <c r="A160" s="70"/>
      <c r="B160" s="117" t="s">
        <v>74</v>
      </c>
      <c r="C160" s="117"/>
      <c r="D160" s="117"/>
      <c r="E160" s="52"/>
    </row>
    <row r="161" spans="1:5" x14ac:dyDescent="0.3">
      <c r="A161" s="70"/>
      <c r="B161" s="118" t="s">
        <v>226</v>
      </c>
      <c r="C161" s="118"/>
      <c r="D161" s="118"/>
      <c r="E161" s="54">
        <f>'Հավելված 3'!E276</f>
        <v>-6511.3</v>
      </c>
    </row>
    <row r="162" spans="1:5" x14ac:dyDescent="0.3">
      <c r="A162" s="70"/>
      <c r="B162" s="121"/>
      <c r="C162" s="121"/>
      <c r="D162" s="70"/>
      <c r="E162" s="70"/>
    </row>
    <row r="163" spans="1:5" ht="81" x14ac:dyDescent="0.3">
      <c r="A163" s="70"/>
      <c r="B163" s="117" t="s">
        <v>62</v>
      </c>
      <c r="C163" s="117"/>
      <c r="D163" s="52">
        <v>1146</v>
      </c>
      <c r="E163" s="74" t="s">
        <v>195</v>
      </c>
    </row>
    <row r="164" spans="1:5" x14ac:dyDescent="0.3">
      <c r="A164" s="70"/>
      <c r="B164" s="117" t="s">
        <v>65</v>
      </c>
      <c r="C164" s="117"/>
      <c r="D164" s="52">
        <v>11005</v>
      </c>
      <c r="E164" s="50" t="s">
        <v>66</v>
      </c>
    </row>
    <row r="165" spans="1:5" x14ac:dyDescent="0.3">
      <c r="A165" s="70"/>
      <c r="B165" s="117" t="s">
        <v>17</v>
      </c>
      <c r="C165" s="117"/>
      <c r="D165" s="75" t="s">
        <v>29</v>
      </c>
      <c r="E165" s="52"/>
    </row>
    <row r="166" spans="1:5" ht="40.5" x14ac:dyDescent="0.3">
      <c r="A166" s="70"/>
      <c r="B166" s="117" t="s">
        <v>67</v>
      </c>
      <c r="C166" s="117"/>
      <c r="D166" s="75" t="s">
        <v>176</v>
      </c>
      <c r="E166" s="52"/>
    </row>
    <row r="167" spans="1:5" x14ac:dyDescent="0.3">
      <c r="A167" s="70"/>
      <c r="B167" s="117" t="s">
        <v>21</v>
      </c>
      <c r="C167" s="117"/>
      <c r="D167" s="75" t="s">
        <v>68</v>
      </c>
      <c r="E167" s="52"/>
    </row>
    <row r="168" spans="1:5" ht="27" x14ac:dyDescent="0.3">
      <c r="A168" s="70"/>
      <c r="B168" s="117" t="s">
        <v>69</v>
      </c>
      <c r="C168" s="117"/>
      <c r="D168" s="75" t="s">
        <v>219</v>
      </c>
      <c r="E168" s="52"/>
    </row>
    <row r="169" spans="1:5" x14ac:dyDescent="0.3">
      <c r="A169" s="70"/>
      <c r="B169" s="117"/>
      <c r="C169" s="117"/>
      <c r="D169" s="52" t="s">
        <v>70</v>
      </c>
      <c r="E169" s="52"/>
    </row>
    <row r="170" spans="1:5" x14ac:dyDescent="0.3">
      <c r="A170" s="70"/>
      <c r="B170" s="117" t="s">
        <v>77</v>
      </c>
      <c r="C170" s="117"/>
      <c r="D170" s="117"/>
      <c r="E170" s="76">
        <v>1</v>
      </c>
    </row>
    <row r="171" spans="1:5" x14ac:dyDescent="0.3">
      <c r="A171" s="70"/>
      <c r="B171" s="117" t="s">
        <v>74</v>
      </c>
      <c r="C171" s="117"/>
      <c r="D171" s="117"/>
      <c r="E171" s="52"/>
    </row>
    <row r="172" spans="1:5" x14ac:dyDescent="0.3">
      <c r="A172" s="70"/>
      <c r="B172" s="118" t="s">
        <v>226</v>
      </c>
      <c r="C172" s="118"/>
      <c r="D172" s="118"/>
      <c r="E172" s="54">
        <f>'Հավելված 3'!E313</f>
        <v>-5217.5</v>
      </c>
    </row>
    <row r="173" spans="1:5" x14ac:dyDescent="0.3">
      <c r="A173" s="70"/>
      <c r="B173" s="121"/>
      <c r="C173" s="121"/>
      <c r="D173" s="70"/>
      <c r="E173" s="70"/>
    </row>
    <row r="174" spans="1:5" ht="54" x14ac:dyDescent="0.3">
      <c r="A174" s="70"/>
      <c r="B174" s="117" t="s">
        <v>62</v>
      </c>
      <c r="C174" s="117"/>
      <c r="D174" s="52">
        <v>1146</v>
      </c>
      <c r="E174" s="38" t="s">
        <v>250</v>
      </c>
    </row>
    <row r="175" spans="1:5" x14ac:dyDescent="0.3">
      <c r="A175" s="70"/>
      <c r="B175" s="117" t="s">
        <v>65</v>
      </c>
      <c r="C175" s="117"/>
      <c r="D175" s="52">
        <v>11013</v>
      </c>
      <c r="E175" s="50" t="s">
        <v>66</v>
      </c>
    </row>
    <row r="176" spans="1:5" x14ac:dyDescent="0.3">
      <c r="A176" s="70"/>
      <c r="B176" s="117" t="s">
        <v>17</v>
      </c>
      <c r="C176" s="117"/>
      <c r="D176" s="75" t="s">
        <v>37</v>
      </c>
      <c r="E176" s="52"/>
    </row>
    <row r="177" spans="1:5" ht="67.5" x14ac:dyDescent="0.3">
      <c r="A177" s="70"/>
      <c r="B177" s="117" t="s">
        <v>67</v>
      </c>
      <c r="C177" s="117"/>
      <c r="D177" s="75" t="s">
        <v>180</v>
      </c>
      <c r="E177" s="52"/>
    </row>
    <row r="178" spans="1:5" x14ac:dyDescent="0.3">
      <c r="A178" s="70"/>
      <c r="B178" s="117" t="s">
        <v>21</v>
      </c>
      <c r="C178" s="117"/>
      <c r="D178" s="75" t="s">
        <v>68</v>
      </c>
      <c r="E178" s="52"/>
    </row>
    <row r="179" spans="1:5" ht="40.5" x14ac:dyDescent="0.3">
      <c r="A179" s="77"/>
      <c r="B179" s="117" t="s">
        <v>69</v>
      </c>
      <c r="C179" s="117"/>
      <c r="D179" s="75" t="s">
        <v>220</v>
      </c>
      <c r="E179" s="52"/>
    </row>
    <row r="180" spans="1:5" x14ac:dyDescent="0.3">
      <c r="A180" s="70"/>
      <c r="B180" s="117"/>
      <c r="C180" s="117"/>
      <c r="D180" s="52" t="s">
        <v>70</v>
      </c>
      <c r="E180" s="52"/>
    </row>
    <row r="181" spans="1:5" x14ac:dyDescent="0.3">
      <c r="A181" s="70"/>
      <c r="B181" s="117" t="s">
        <v>210</v>
      </c>
      <c r="C181" s="117"/>
      <c r="D181" s="117"/>
      <c r="E181" s="76">
        <v>-41</v>
      </c>
    </row>
    <row r="182" spans="1:5" x14ac:dyDescent="0.3">
      <c r="A182" s="70"/>
      <c r="B182" s="118" t="s">
        <v>226</v>
      </c>
      <c r="C182" s="118"/>
      <c r="D182" s="118"/>
      <c r="E182" s="54">
        <f>'Հավելված 3'!E433</f>
        <v>-6228.1</v>
      </c>
    </row>
    <row r="183" spans="1:5" x14ac:dyDescent="0.3">
      <c r="A183" s="70"/>
      <c r="B183" s="121"/>
      <c r="C183" s="121"/>
      <c r="D183" s="70"/>
      <c r="E183" s="70"/>
    </row>
    <row r="184" spans="1:5" ht="54" x14ac:dyDescent="0.3">
      <c r="A184" s="70"/>
      <c r="B184" s="117" t="s">
        <v>62</v>
      </c>
      <c r="C184" s="117"/>
      <c r="D184" s="52">
        <v>1146</v>
      </c>
      <c r="E184" s="74" t="s">
        <v>249</v>
      </c>
    </row>
    <row r="185" spans="1:5" x14ac:dyDescent="0.3">
      <c r="A185" s="70"/>
      <c r="B185" s="117" t="s">
        <v>65</v>
      </c>
      <c r="C185" s="117"/>
      <c r="D185" s="52">
        <v>12004</v>
      </c>
      <c r="E185" s="50" t="s">
        <v>66</v>
      </c>
    </row>
    <row r="186" spans="1:5" ht="27" x14ac:dyDescent="0.3">
      <c r="A186" s="70"/>
      <c r="B186" s="117" t="s">
        <v>17</v>
      </c>
      <c r="C186" s="117"/>
      <c r="D186" s="75" t="s">
        <v>211</v>
      </c>
      <c r="E186" s="52"/>
    </row>
    <row r="187" spans="1:5" ht="54" x14ac:dyDescent="0.3">
      <c r="A187" s="70"/>
      <c r="B187" s="117" t="s">
        <v>67</v>
      </c>
      <c r="C187" s="117"/>
      <c r="D187" s="75" t="s">
        <v>183</v>
      </c>
      <c r="E187" s="52"/>
    </row>
    <row r="188" spans="1:5" x14ac:dyDescent="0.3">
      <c r="A188" s="70"/>
      <c r="B188" s="117" t="s">
        <v>21</v>
      </c>
      <c r="C188" s="117"/>
      <c r="D188" s="75" t="s">
        <v>184</v>
      </c>
      <c r="E188" s="52"/>
    </row>
    <row r="189" spans="1:5" ht="27" x14ac:dyDescent="0.3">
      <c r="A189" s="70"/>
      <c r="B189" s="117" t="s">
        <v>212</v>
      </c>
      <c r="C189" s="117"/>
      <c r="D189" s="75" t="s">
        <v>186</v>
      </c>
      <c r="E189" s="52"/>
    </row>
    <row r="190" spans="1:5" x14ac:dyDescent="0.3">
      <c r="A190" s="70"/>
      <c r="B190" s="117"/>
      <c r="C190" s="117"/>
      <c r="D190" s="75" t="s">
        <v>70</v>
      </c>
      <c r="E190" s="52"/>
    </row>
    <row r="191" spans="1:5" x14ac:dyDescent="0.3">
      <c r="A191" s="70"/>
      <c r="B191" s="117" t="s">
        <v>187</v>
      </c>
      <c r="C191" s="117"/>
      <c r="D191" s="117"/>
      <c r="E191" s="50">
        <v>1</v>
      </c>
    </row>
    <row r="192" spans="1:5" x14ac:dyDescent="0.3">
      <c r="A192" s="70"/>
      <c r="B192" s="118" t="s">
        <v>226</v>
      </c>
      <c r="C192" s="118"/>
      <c r="D192" s="118"/>
      <c r="E192" s="50">
        <f>'Հավելված 3'!E512</f>
        <v>1976.8</v>
      </c>
    </row>
    <row r="193" spans="1:5" x14ac:dyDescent="0.3">
      <c r="A193" s="70"/>
      <c r="B193" s="77"/>
      <c r="C193" s="77"/>
      <c r="D193" s="77"/>
      <c r="E193" s="78"/>
    </row>
    <row r="194" spans="1:5" x14ac:dyDescent="0.3">
      <c r="A194" s="70"/>
      <c r="B194" s="123" t="s">
        <v>82</v>
      </c>
      <c r="C194" s="123"/>
      <c r="D194" s="123"/>
      <c r="E194" s="123"/>
    </row>
    <row r="195" spans="1:5" x14ac:dyDescent="0.3">
      <c r="A195" s="72" t="s">
        <v>78</v>
      </c>
    </row>
    <row r="196" spans="1:5" x14ac:dyDescent="0.3">
      <c r="A196" s="70"/>
      <c r="B196" s="121"/>
      <c r="C196" s="121"/>
      <c r="D196" s="70"/>
      <c r="E196" s="70"/>
    </row>
    <row r="197" spans="1:5" x14ac:dyDescent="0.3">
      <c r="A197" s="70"/>
      <c r="B197" s="117" t="s">
        <v>62</v>
      </c>
      <c r="C197" s="117"/>
      <c r="D197" s="52" t="s">
        <v>63</v>
      </c>
      <c r="E197" s="70"/>
    </row>
    <row r="198" spans="1:5" x14ac:dyDescent="0.3">
      <c r="A198" s="70"/>
      <c r="B198" s="117">
        <v>1146</v>
      </c>
      <c r="C198" s="117"/>
      <c r="D198" s="73" t="s">
        <v>11</v>
      </c>
      <c r="E198" s="70"/>
    </row>
    <row r="199" spans="1:5" x14ac:dyDescent="0.3">
      <c r="A199" s="70"/>
      <c r="B199" s="119"/>
      <c r="C199" s="119"/>
      <c r="D199" s="70"/>
      <c r="E199" s="70"/>
    </row>
    <row r="200" spans="1:5" x14ac:dyDescent="0.3">
      <c r="A200" s="70"/>
      <c r="B200" s="120" t="s">
        <v>64</v>
      </c>
      <c r="C200" s="120"/>
      <c r="D200" s="70"/>
      <c r="E200" s="70"/>
    </row>
    <row r="201" spans="1:5" x14ac:dyDescent="0.3">
      <c r="A201" s="70"/>
      <c r="B201" s="119"/>
      <c r="C201" s="119"/>
      <c r="D201" s="70"/>
      <c r="E201" s="70"/>
    </row>
    <row r="202" spans="1:5" ht="54" x14ac:dyDescent="0.3">
      <c r="A202" s="70"/>
      <c r="B202" s="117" t="s">
        <v>62</v>
      </c>
      <c r="C202" s="117"/>
      <c r="D202" s="52">
        <v>1146</v>
      </c>
      <c r="E202" s="38" t="s">
        <v>250</v>
      </c>
    </row>
    <row r="203" spans="1:5" x14ac:dyDescent="0.3">
      <c r="A203" s="70"/>
      <c r="B203" s="117" t="s">
        <v>65</v>
      </c>
      <c r="C203" s="117"/>
      <c r="D203" s="52">
        <v>11001</v>
      </c>
      <c r="E203" s="50" t="s">
        <v>66</v>
      </c>
    </row>
    <row r="204" spans="1:5" x14ac:dyDescent="0.3">
      <c r="A204" s="70"/>
      <c r="B204" s="117" t="s">
        <v>17</v>
      </c>
      <c r="C204" s="117"/>
      <c r="D204" s="75" t="s">
        <v>43</v>
      </c>
      <c r="E204" s="52"/>
    </row>
    <row r="205" spans="1:5" ht="54" x14ac:dyDescent="0.3">
      <c r="A205" s="70"/>
      <c r="B205" s="117" t="s">
        <v>67</v>
      </c>
      <c r="C205" s="117"/>
      <c r="D205" s="75" t="s">
        <v>170</v>
      </c>
      <c r="E205" s="52"/>
    </row>
    <row r="206" spans="1:5" x14ac:dyDescent="0.3">
      <c r="A206" s="70"/>
      <c r="B206" s="117" t="s">
        <v>21</v>
      </c>
      <c r="C206" s="117"/>
      <c r="D206" s="75" t="s">
        <v>68</v>
      </c>
      <c r="E206" s="52"/>
    </row>
    <row r="207" spans="1:5" ht="27" x14ac:dyDescent="0.3">
      <c r="A207" s="70"/>
      <c r="B207" s="117" t="s">
        <v>69</v>
      </c>
      <c r="C207" s="117"/>
      <c r="D207" s="75" t="s">
        <v>218</v>
      </c>
      <c r="E207" s="52"/>
    </row>
    <row r="208" spans="1:5" x14ac:dyDescent="0.3">
      <c r="A208" s="70"/>
      <c r="B208" s="117"/>
      <c r="C208" s="117"/>
      <c r="D208" s="52" t="s">
        <v>70</v>
      </c>
      <c r="E208" s="52"/>
    </row>
    <row r="209" spans="1:5" x14ac:dyDescent="0.3">
      <c r="A209" s="70"/>
      <c r="B209" s="117" t="s">
        <v>213</v>
      </c>
      <c r="C209" s="117"/>
      <c r="D209" s="117"/>
      <c r="E209" s="76">
        <v>-61</v>
      </c>
    </row>
    <row r="210" spans="1:5" x14ac:dyDescent="0.3">
      <c r="A210" s="70"/>
      <c r="B210" s="117" t="s">
        <v>74</v>
      </c>
      <c r="C210" s="117"/>
      <c r="D210" s="117"/>
      <c r="E210" s="52"/>
    </row>
    <row r="211" spans="1:5" x14ac:dyDescent="0.3">
      <c r="A211" s="70"/>
      <c r="B211" s="118" t="s">
        <v>226</v>
      </c>
      <c r="C211" s="118"/>
      <c r="D211" s="118"/>
      <c r="E211" s="54">
        <f>'Հավելված 3'!E39</f>
        <v>-226</v>
      </c>
    </row>
    <row r="212" spans="1:5" x14ac:dyDescent="0.3">
      <c r="A212" s="70"/>
      <c r="B212" s="121"/>
      <c r="C212" s="121"/>
      <c r="D212" s="70"/>
      <c r="E212" s="70"/>
    </row>
    <row r="213" spans="1:5" ht="81" x14ac:dyDescent="0.3">
      <c r="A213" s="70"/>
      <c r="B213" s="117" t="s">
        <v>62</v>
      </c>
      <c r="C213" s="117"/>
      <c r="D213" s="52">
        <v>1146</v>
      </c>
      <c r="E213" s="74" t="s">
        <v>195</v>
      </c>
    </row>
    <row r="214" spans="1:5" x14ac:dyDescent="0.3">
      <c r="A214" s="70"/>
      <c r="B214" s="117" t="s">
        <v>65</v>
      </c>
      <c r="C214" s="117"/>
      <c r="D214" s="52">
        <v>11002</v>
      </c>
      <c r="E214" s="50" t="s">
        <v>66</v>
      </c>
    </row>
    <row r="215" spans="1:5" x14ac:dyDescent="0.3">
      <c r="A215" s="70"/>
      <c r="B215" s="117" t="s">
        <v>17</v>
      </c>
      <c r="C215" s="117"/>
      <c r="D215" s="75" t="s">
        <v>59</v>
      </c>
      <c r="E215" s="52"/>
    </row>
    <row r="216" spans="1:5" ht="54" x14ac:dyDescent="0.3">
      <c r="A216" s="77"/>
      <c r="B216" s="117" t="s">
        <v>67</v>
      </c>
      <c r="C216" s="117"/>
      <c r="D216" s="75" t="s">
        <v>172</v>
      </c>
      <c r="E216" s="52"/>
    </row>
    <row r="217" spans="1:5" x14ac:dyDescent="0.3">
      <c r="A217" s="70"/>
      <c r="B217" s="117" t="s">
        <v>21</v>
      </c>
      <c r="C217" s="117"/>
      <c r="D217" s="75" t="s">
        <v>68</v>
      </c>
      <c r="E217" s="52"/>
    </row>
    <row r="218" spans="1:5" ht="27" x14ac:dyDescent="0.3">
      <c r="A218" s="70"/>
      <c r="B218" s="117" t="s">
        <v>69</v>
      </c>
      <c r="C218" s="117"/>
      <c r="D218" s="75" t="s">
        <v>218</v>
      </c>
      <c r="E218" s="52"/>
    </row>
    <row r="219" spans="1:5" x14ac:dyDescent="0.3">
      <c r="A219" s="70"/>
      <c r="B219" s="117"/>
      <c r="C219" s="117"/>
      <c r="D219" s="52" t="s">
        <v>70</v>
      </c>
      <c r="E219" s="52"/>
    </row>
    <row r="220" spans="1:5" x14ac:dyDescent="0.3">
      <c r="A220" s="70"/>
      <c r="B220" s="117" t="s">
        <v>75</v>
      </c>
      <c r="C220" s="117"/>
      <c r="D220" s="117"/>
      <c r="E220" s="76">
        <v>-25</v>
      </c>
    </row>
    <row r="221" spans="1:5" x14ac:dyDescent="0.3">
      <c r="A221" s="70"/>
      <c r="B221" s="117" t="s">
        <v>74</v>
      </c>
      <c r="C221" s="117"/>
      <c r="D221" s="117"/>
      <c r="E221" s="52"/>
    </row>
    <row r="222" spans="1:5" x14ac:dyDescent="0.3">
      <c r="A222" s="70"/>
      <c r="B222" s="83" t="s">
        <v>226</v>
      </c>
      <c r="C222" s="83"/>
      <c r="D222" s="83"/>
      <c r="E222" s="50">
        <f>'Հավելված 3'!E118</f>
        <v>11890.7</v>
      </c>
    </row>
    <row r="223" spans="1:5" x14ac:dyDescent="0.3">
      <c r="A223" s="70"/>
      <c r="B223" s="121"/>
      <c r="C223" s="121"/>
      <c r="D223" s="70"/>
      <c r="E223" s="70"/>
    </row>
    <row r="224" spans="1:5" ht="54" x14ac:dyDescent="0.3">
      <c r="A224" s="70"/>
      <c r="B224" s="117" t="s">
        <v>62</v>
      </c>
      <c r="C224" s="117"/>
      <c r="D224" s="52">
        <v>1146</v>
      </c>
      <c r="E224" s="38" t="s">
        <v>250</v>
      </c>
    </row>
    <row r="225" spans="1:5" x14ac:dyDescent="0.3">
      <c r="A225" s="70"/>
      <c r="B225" s="117" t="s">
        <v>65</v>
      </c>
      <c r="C225" s="117"/>
      <c r="D225" s="52">
        <v>11003</v>
      </c>
      <c r="E225" s="50" t="s">
        <v>66</v>
      </c>
    </row>
    <row r="226" spans="1:5" x14ac:dyDescent="0.3">
      <c r="A226" s="70"/>
      <c r="B226" s="117" t="s">
        <v>17</v>
      </c>
      <c r="C226" s="117"/>
      <c r="D226" s="75" t="s">
        <v>44</v>
      </c>
      <c r="E226" s="52"/>
    </row>
    <row r="227" spans="1:5" ht="54" x14ac:dyDescent="0.3">
      <c r="A227" s="70"/>
      <c r="B227" s="117" t="s">
        <v>67</v>
      </c>
      <c r="C227" s="117"/>
      <c r="D227" s="75" t="s">
        <v>174</v>
      </c>
      <c r="E227" s="52"/>
    </row>
    <row r="228" spans="1:5" x14ac:dyDescent="0.3">
      <c r="A228" s="70"/>
      <c r="B228" s="117" t="s">
        <v>21</v>
      </c>
      <c r="C228" s="117"/>
      <c r="D228" s="75" t="s">
        <v>68</v>
      </c>
      <c r="E228" s="52"/>
    </row>
    <row r="229" spans="1:5" ht="27" x14ac:dyDescent="0.3">
      <c r="A229" s="70"/>
      <c r="B229" s="117" t="s">
        <v>69</v>
      </c>
      <c r="C229" s="117"/>
      <c r="D229" s="75" t="s">
        <v>218</v>
      </c>
      <c r="E229" s="52"/>
    </row>
    <row r="230" spans="1:5" x14ac:dyDescent="0.3">
      <c r="A230" s="70"/>
      <c r="B230" s="117"/>
      <c r="C230" s="117"/>
      <c r="D230" s="52" t="s">
        <v>70</v>
      </c>
      <c r="E230" s="52"/>
    </row>
    <row r="231" spans="1:5" x14ac:dyDescent="0.3">
      <c r="A231" s="70"/>
      <c r="B231" s="117" t="s">
        <v>76</v>
      </c>
      <c r="C231" s="117"/>
      <c r="D231" s="117"/>
      <c r="E231" s="76">
        <v>-378</v>
      </c>
    </row>
    <row r="232" spans="1:5" x14ac:dyDescent="0.3">
      <c r="A232" s="70"/>
      <c r="B232" s="117" t="s">
        <v>74</v>
      </c>
      <c r="C232" s="117"/>
      <c r="D232" s="117"/>
      <c r="E232" s="52"/>
    </row>
    <row r="233" spans="1:5" x14ac:dyDescent="0.3">
      <c r="A233" s="70"/>
      <c r="B233" s="118" t="s">
        <v>226</v>
      </c>
      <c r="C233" s="118"/>
      <c r="D233" s="118"/>
      <c r="E233" s="54">
        <f>'Հավելված 3'!E204</f>
        <v>-76996.3</v>
      </c>
    </row>
    <row r="234" spans="1:5" x14ac:dyDescent="0.3">
      <c r="A234" s="70"/>
      <c r="B234" s="121"/>
      <c r="C234" s="121"/>
      <c r="D234" s="70"/>
      <c r="E234" s="70"/>
    </row>
    <row r="235" spans="1:5" ht="54" x14ac:dyDescent="0.3">
      <c r="A235" s="70"/>
      <c r="B235" s="117" t="s">
        <v>62</v>
      </c>
      <c r="C235" s="117"/>
      <c r="D235" s="52">
        <v>1146</v>
      </c>
      <c r="E235" s="74" t="s">
        <v>249</v>
      </c>
    </row>
    <row r="236" spans="1:5" x14ac:dyDescent="0.3">
      <c r="A236" s="70"/>
      <c r="B236" s="117" t="s">
        <v>65</v>
      </c>
      <c r="C236" s="117"/>
      <c r="D236" s="52">
        <v>11007</v>
      </c>
      <c r="E236" s="50" t="s">
        <v>66</v>
      </c>
    </row>
    <row r="237" spans="1:5" x14ac:dyDescent="0.3">
      <c r="A237" s="70"/>
      <c r="B237" s="117" t="s">
        <v>83</v>
      </c>
      <c r="C237" s="117"/>
      <c r="D237" s="75" t="s">
        <v>31</v>
      </c>
      <c r="E237" s="52"/>
    </row>
    <row r="238" spans="1:5" ht="81" x14ac:dyDescent="0.3">
      <c r="A238" s="70"/>
      <c r="B238" s="117" t="s">
        <v>67</v>
      </c>
      <c r="C238" s="117"/>
      <c r="D238" s="75" t="s">
        <v>177</v>
      </c>
      <c r="E238" s="52"/>
    </row>
    <row r="239" spans="1:5" x14ac:dyDescent="0.3">
      <c r="A239" s="70"/>
      <c r="B239" s="117" t="s">
        <v>21</v>
      </c>
      <c r="C239" s="117"/>
      <c r="D239" s="75" t="s">
        <v>68</v>
      </c>
      <c r="E239" s="52"/>
    </row>
    <row r="240" spans="1:5" ht="40.5" x14ac:dyDescent="0.3">
      <c r="A240" s="70"/>
      <c r="B240" s="117" t="s">
        <v>69</v>
      </c>
      <c r="C240" s="117"/>
      <c r="D240" s="75" t="s">
        <v>221</v>
      </c>
      <c r="E240" s="52"/>
    </row>
    <row r="241" spans="1:5" x14ac:dyDescent="0.3">
      <c r="A241" s="70"/>
      <c r="B241" s="117"/>
      <c r="C241" s="117"/>
      <c r="D241" s="52" t="s">
        <v>70</v>
      </c>
      <c r="E241" s="52"/>
    </row>
    <row r="242" spans="1:5" x14ac:dyDescent="0.3">
      <c r="A242" s="70"/>
      <c r="B242" s="117" t="s">
        <v>77</v>
      </c>
      <c r="C242" s="117"/>
      <c r="D242" s="117"/>
      <c r="E242" s="50">
        <v>16</v>
      </c>
    </row>
    <row r="243" spans="1:5" x14ac:dyDescent="0.3">
      <c r="A243" s="70"/>
      <c r="B243" s="117" t="s">
        <v>74</v>
      </c>
      <c r="C243" s="117"/>
      <c r="D243" s="117"/>
      <c r="E243" s="52"/>
    </row>
    <row r="244" spans="1:5" x14ac:dyDescent="0.3">
      <c r="A244" s="70"/>
      <c r="B244" s="118" t="s">
        <v>226</v>
      </c>
      <c r="C244" s="118"/>
      <c r="D244" s="118"/>
      <c r="E244" s="50">
        <f>'Հավելված 3'!E336</f>
        <v>10976.2</v>
      </c>
    </row>
    <row r="245" spans="1:5" x14ac:dyDescent="0.3">
      <c r="A245" s="70"/>
      <c r="B245" s="121"/>
      <c r="C245" s="121"/>
      <c r="D245" s="70"/>
      <c r="E245" s="60"/>
    </row>
    <row r="246" spans="1:5" ht="54" x14ac:dyDescent="0.3">
      <c r="A246" s="70"/>
      <c r="B246" s="117" t="s">
        <v>62</v>
      </c>
      <c r="C246" s="117"/>
      <c r="D246" s="52">
        <v>1146</v>
      </c>
      <c r="E246" s="74" t="s">
        <v>249</v>
      </c>
    </row>
    <row r="247" spans="1:5" x14ac:dyDescent="0.3">
      <c r="A247" s="70"/>
      <c r="B247" s="117" t="s">
        <v>65</v>
      </c>
      <c r="C247" s="117"/>
      <c r="D247" s="52">
        <v>11008</v>
      </c>
      <c r="E247" s="50" t="s">
        <v>8</v>
      </c>
    </row>
    <row r="248" spans="1:5" x14ac:dyDescent="0.3">
      <c r="A248" s="70"/>
      <c r="B248" s="117" t="s">
        <v>17</v>
      </c>
      <c r="C248" s="117"/>
      <c r="D248" s="75" t="s">
        <v>33</v>
      </c>
      <c r="E248" s="50"/>
    </row>
    <row r="249" spans="1:5" ht="81" x14ac:dyDescent="0.3">
      <c r="A249" s="70"/>
      <c r="B249" s="117" t="s">
        <v>67</v>
      </c>
      <c r="C249" s="117"/>
      <c r="D249" s="75" t="s">
        <v>178</v>
      </c>
      <c r="E249" s="50"/>
    </row>
    <row r="250" spans="1:5" x14ac:dyDescent="0.3">
      <c r="A250" s="70"/>
      <c r="B250" s="117" t="s">
        <v>21</v>
      </c>
      <c r="C250" s="117"/>
      <c r="D250" s="75" t="s">
        <v>68</v>
      </c>
      <c r="E250" s="50"/>
    </row>
    <row r="251" spans="1:5" ht="40.5" x14ac:dyDescent="0.3">
      <c r="A251" s="70"/>
      <c r="B251" s="117" t="s">
        <v>69</v>
      </c>
      <c r="C251" s="117"/>
      <c r="D251" s="75" t="s">
        <v>221</v>
      </c>
      <c r="E251" s="50"/>
    </row>
    <row r="252" spans="1:5" x14ac:dyDescent="0.3">
      <c r="A252" s="70"/>
      <c r="B252" s="117"/>
      <c r="C252" s="117"/>
      <c r="D252" s="52" t="s">
        <v>70</v>
      </c>
      <c r="E252" s="50"/>
    </row>
    <row r="253" spans="1:5" x14ac:dyDescent="0.3">
      <c r="A253" s="70"/>
      <c r="B253" s="117" t="s">
        <v>77</v>
      </c>
      <c r="C253" s="117"/>
      <c r="D253" s="117"/>
      <c r="E253" s="50">
        <v>21</v>
      </c>
    </row>
    <row r="254" spans="1:5" x14ac:dyDescent="0.3">
      <c r="A254" s="70"/>
      <c r="B254" s="117" t="s">
        <v>74</v>
      </c>
      <c r="C254" s="117"/>
      <c r="D254" s="117"/>
      <c r="E254" s="50"/>
    </row>
    <row r="255" spans="1:5" x14ac:dyDescent="0.3">
      <c r="A255" s="70"/>
      <c r="B255" s="118" t="s">
        <v>226</v>
      </c>
      <c r="C255" s="118"/>
      <c r="D255" s="118"/>
      <c r="E255" s="50">
        <f>'Հավելված 3'!E373</f>
        <v>14336.9</v>
      </c>
    </row>
    <row r="256" spans="1:5" x14ac:dyDescent="0.3">
      <c r="A256" s="70"/>
      <c r="B256" s="121"/>
      <c r="C256" s="121"/>
      <c r="D256" s="70"/>
      <c r="E256" s="60"/>
    </row>
    <row r="257" spans="1:5" ht="54" x14ac:dyDescent="0.3">
      <c r="A257" s="70"/>
      <c r="B257" s="117" t="s">
        <v>62</v>
      </c>
      <c r="C257" s="117"/>
      <c r="D257" s="52">
        <v>1146</v>
      </c>
      <c r="E257" s="38" t="s">
        <v>250</v>
      </c>
    </row>
    <row r="258" spans="1:5" x14ac:dyDescent="0.3">
      <c r="A258" s="70"/>
      <c r="B258" s="117" t="s">
        <v>65</v>
      </c>
      <c r="C258" s="117"/>
      <c r="D258" s="52">
        <v>11009</v>
      </c>
      <c r="E258" s="50" t="s">
        <v>8</v>
      </c>
    </row>
    <row r="259" spans="1:5" x14ac:dyDescent="0.3">
      <c r="A259" s="70"/>
      <c r="B259" s="117" t="s">
        <v>17</v>
      </c>
      <c r="C259" s="117"/>
      <c r="D259" s="75" t="s">
        <v>35</v>
      </c>
      <c r="E259" s="50"/>
    </row>
    <row r="260" spans="1:5" ht="81" x14ac:dyDescent="0.3">
      <c r="A260" s="70"/>
      <c r="B260" s="117" t="s">
        <v>67</v>
      </c>
      <c r="C260" s="117"/>
      <c r="D260" s="75" t="s">
        <v>179</v>
      </c>
      <c r="E260" s="50"/>
    </row>
    <row r="261" spans="1:5" x14ac:dyDescent="0.3">
      <c r="A261" s="70"/>
      <c r="B261" s="117" t="s">
        <v>21</v>
      </c>
      <c r="C261" s="117"/>
      <c r="D261" s="75" t="s">
        <v>68</v>
      </c>
      <c r="E261" s="50"/>
    </row>
    <row r="262" spans="1:5" ht="40.5" x14ac:dyDescent="0.3">
      <c r="A262" s="70"/>
      <c r="B262" s="117" t="s">
        <v>69</v>
      </c>
      <c r="C262" s="117"/>
      <c r="D262" s="75" t="s">
        <v>221</v>
      </c>
      <c r="E262" s="50"/>
    </row>
    <row r="263" spans="1:5" x14ac:dyDescent="0.3">
      <c r="A263" s="70"/>
      <c r="B263" s="117"/>
      <c r="C263" s="117"/>
      <c r="D263" s="52" t="s">
        <v>70</v>
      </c>
      <c r="E263" s="50"/>
    </row>
    <row r="264" spans="1:5" x14ac:dyDescent="0.3">
      <c r="A264" s="70"/>
      <c r="B264" s="117" t="s">
        <v>77</v>
      </c>
      <c r="C264" s="117"/>
      <c r="D264" s="117"/>
      <c r="E264" s="76">
        <v>-11</v>
      </c>
    </row>
    <row r="265" spans="1:5" x14ac:dyDescent="0.3">
      <c r="A265" s="70"/>
      <c r="B265" s="117" t="s">
        <v>74</v>
      </c>
      <c r="C265" s="117"/>
      <c r="D265" s="117"/>
      <c r="E265" s="50"/>
    </row>
    <row r="266" spans="1:5" x14ac:dyDescent="0.3">
      <c r="A266" s="70"/>
      <c r="B266" s="118" t="s">
        <v>226</v>
      </c>
      <c r="C266" s="118"/>
      <c r="D266" s="118"/>
      <c r="E266" s="54">
        <f>'Հավելված 3'!E403</f>
        <v>-7099.1</v>
      </c>
    </row>
    <row r="267" spans="1:5" x14ac:dyDescent="0.3">
      <c r="A267" s="70"/>
      <c r="B267" s="121"/>
      <c r="C267" s="121"/>
      <c r="D267" s="70"/>
      <c r="E267" s="84"/>
    </row>
    <row r="268" spans="1:5" ht="54" x14ac:dyDescent="0.3">
      <c r="A268" s="70"/>
      <c r="B268" s="117" t="s">
        <v>62</v>
      </c>
      <c r="C268" s="117"/>
      <c r="D268" s="52">
        <v>1146</v>
      </c>
      <c r="E268" s="38" t="s">
        <v>250</v>
      </c>
    </row>
    <row r="269" spans="1:5" x14ac:dyDescent="0.3">
      <c r="A269" s="70"/>
      <c r="B269" s="117" t="s">
        <v>65</v>
      </c>
      <c r="C269" s="117"/>
      <c r="D269" s="52">
        <v>11013</v>
      </c>
      <c r="E269" s="50" t="s">
        <v>8</v>
      </c>
    </row>
    <row r="270" spans="1:5" x14ac:dyDescent="0.3">
      <c r="A270" s="70"/>
      <c r="B270" s="117" t="s">
        <v>17</v>
      </c>
      <c r="C270" s="117"/>
      <c r="D270" s="75" t="s">
        <v>37</v>
      </c>
      <c r="E270" s="50"/>
    </row>
    <row r="271" spans="1:5" ht="67.5" x14ac:dyDescent="0.3">
      <c r="A271" s="70"/>
      <c r="B271" s="117" t="s">
        <v>67</v>
      </c>
      <c r="C271" s="117"/>
      <c r="D271" s="75" t="s">
        <v>180</v>
      </c>
      <c r="E271" s="50"/>
    </row>
    <row r="272" spans="1:5" x14ac:dyDescent="0.3">
      <c r="A272" s="70"/>
      <c r="B272" s="117" t="s">
        <v>21</v>
      </c>
      <c r="C272" s="117"/>
      <c r="D272" s="75" t="s">
        <v>68</v>
      </c>
      <c r="E272" s="50"/>
    </row>
    <row r="273" spans="1:5" ht="40.5" x14ac:dyDescent="0.3">
      <c r="A273" s="70"/>
      <c r="B273" s="117" t="s">
        <v>69</v>
      </c>
      <c r="C273" s="117"/>
      <c r="D273" s="75" t="s">
        <v>220</v>
      </c>
      <c r="E273" s="50"/>
    </row>
    <row r="274" spans="1:5" x14ac:dyDescent="0.3">
      <c r="A274" s="70"/>
      <c r="B274" s="117"/>
      <c r="C274" s="117"/>
      <c r="D274" s="52" t="s">
        <v>70</v>
      </c>
      <c r="E274" s="50"/>
    </row>
    <row r="275" spans="1:5" x14ac:dyDescent="0.3">
      <c r="A275" s="70"/>
      <c r="B275" s="117" t="s">
        <v>210</v>
      </c>
      <c r="C275" s="117"/>
      <c r="D275" s="117"/>
      <c r="E275" s="76">
        <v>-18</v>
      </c>
    </row>
    <row r="276" spans="1:5" x14ac:dyDescent="0.3">
      <c r="A276" s="70"/>
      <c r="B276" s="118" t="s">
        <v>226</v>
      </c>
      <c r="C276" s="118"/>
      <c r="D276" s="118"/>
      <c r="E276" s="54">
        <f>'Հավելված 3'!E440</f>
        <v>-1999</v>
      </c>
    </row>
    <row r="277" spans="1:5" x14ac:dyDescent="0.3">
      <c r="A277" s="70"/>
      <c r="B277" s="121"/>
      <c r="C277" s="121"/>
      <c r="D277" s="70"/>
      <c r="E277" s="60"/>
    </row>
    <row r="278" spans="1:5" ht="54" x14ac:dyDescent="0.3">
      <c r="A278" s="70"/>
      <c r="B278" s="117" t="s">
        <v>62</v>
      </c>
      <c r="C278" s="117"/>
      <c r="D278" s="52">
        <v>1146</v>
      </c>
      <c r="E278" s="38" t="s">
        <v>250</v>
      </c>
    </row>
    <row r="279" spans="1:5" x14ac:dyDescent="0.3">
      <c r="A279" s="70"/>
      <c r="B279" s="117" t="s">
        <v>65</v>
      </c>
      <c r="C279" s="117"/>
      <c r="D279" s="52">
        <v>12004</v>
      </c>
      <c r="E279" s="50" t="s">
        <v>66</v>
      </c>
    </row>
    <row r="280" spans="1:5" ht="27" x14ac:dyDescent="0.3">
      <c r="A280" s="70"/>
      <c r="B280" s="117" t="s">
        <v>17</v>
      </c>
      <c r="C280" s="117"/>
      <c r="D280" s="75" t="s">
        <v>211</v>
      </c>
      <c r="E280" s="52"/>
    </row>
    <row r="281" spans="1:5" ht="54" x14ac:dyDescent="0.3">
      <c r="A281" s="70"/>
      <c r="B281" s="117" t="s">
        <v>67</v>
      </c>
      <c r="C281" s="117"/>
      <c r="D281" s="75" t="s">
        <v>183</v>
      </c>
      <c r="E281" s="52"/>
    </row>
    <row r="282" spans="1:5" x14ac:dyDescent="0.3">
      <c r="A282" s="70"/>
      <c r="B282" s="117" t="s">
        <v>21</v>
      </c>
      <c r="C282" s="117"/>
      <c r="D282" s="75" t="s">
        <v>184</v>
      </c>
      <c r="E282" s="52"/>
    </row>
    <row r="283" spans="1:5" ht="27" x14ac:dyDescent="0.3">
      <c r="A283" s="70"/>
      <c r="B283" s="117" t="s">
        <v>212</v>
      </c>
      <c r="C283" s="117"/>
      <c r="D283" s="75" t="s">
        <v>186</v>
      </c>
      <c r="E283" s="52"/>
    </row>
    <row r="284" spans="1:5" x14ac:dyDescent="0.3">
      <c r="A284" s="70"/>
      <c r="B284" s="117"/>
      <c r="C284" s="117"/>
      <c r="D284" s="75" t="s">
        <v>70</v>
      </c>
      <c r="E284" s="52"/>
    </row>
    <row r="285" spans="1:5" x14ac:dyDescent="0.3">
      <c r="A285" s="70"/>
      <c r="B285" s="117" t="s">
        <v>187</v>
      </c>
      <c r="C285" s="117"/>
      <c r="D285" s="117"/>
      <c r="E285" s="76">
        <v>-1</v>
      </c>
    </row>
    <row r="286" spans="1:5" x14ac:dyDescent="0.3">
      <c r="A286" s="70"/>
      <c r="B286" s="118" t="s">
        <v>226</v>
      </c>
      <c r="C286" s="118"/>
      <c r="D286" s="118"/>
      <c r="E286" s="54">
        <f>'Հավելված 3'!E519</f>
        <v>-3479.6</v>
      </c>
    </row>
    <row r="287" spans="1:5" x14ac:dyDescent="0.3">
      <c r="A287" s="70"/>
      <c r="B287" s="77"/>
      <c r="C287" s="77"/>
      <c r="D287" s="77"/>
      <c r="E287" s="78"/>
    </row>
    <row r="288" spans="1:5" x14ac:dyDescent="0.3">
      <c r="A288" s="70"/>
      <c r="B288" s="123" t="s">
        <v>84</v>
      </c>
      <c r="C288" s="123"/>
      <c r="D288" s="123"/>
      <c r="E288" s="123"/>
    </row>
    <row r="289" spans="1:5" x14ac:dyDescent="0.3">
      <c r="A289" s="72" t="s">
        <v>78</v>
      </c>
    </row>
    <row r="290" spans="1:5" x14ac:dyDescent="0.3">
      <c r="A290" s="70"/>
      <c r="B290" s="121"/>
      <c r="C290" s="121"/>
      <c r="D290" s="70"/>
      <c r="E290" s="60"/>
    </row>
    <row r="291" spans="1:5" x14ac:dyDescent="0.3">
      <c r="A291" s="70"/>
      <c r="B291" s="117" t="s">
        <v>62</v>
      </c>
      <c r="C291" s="117"/>
      <c r="D291" s="52" t="s">
        <v>63</v>
      </c>
      <c r="E291" s="60"/>
    </row>
    <row r="292" spans="1:5" x14ac:dyDescent="0.3">
      <c r="A292" s="70"/>
      <c r="B292" s="117">
        <v>1146</v>
      </c>
      <c r="C292" s="117"/>
      <c r="D292" s="73" t="s">
        <v>11</v>
      </c>
      <c r="E292" s="60"/>
    </row>
    <row r="293" spans="1:5" x14ac:dyDescent="0.3">
      <c r="A293" s="70"/>
      <c r="B293" s="119"/>
      <c r="C293" s="119"/>
      <c r="D293" s="70"/>
      <c r="E293" s="60"/>
    </row>
    <row r="294" spans="1:5" x14ac:dyDescent="0.3">
      <c r="A294" s="70"/>
      <c r="B294" s="120" t="s">
        <v>64</v>
      </c>
      <c r="C294" s="120"/>
      <c r="D294" s="70"/>
      <c r="E294" s="88"/>
    </row>
    <row r="295" spans="1:5" x14ac:dyDescent="0.3">
      <c r="A295" s="70"/>
      <c r="B295" s="119"/>
      <c r="C295" s="119"/>
      <c r="D295" s="70"/>
      <c r="E295" s="60"/>
    </row>
    <row r="296" spans="1:5" ht="81" x14ac:dyDescent="0.3">
      <c r="A296" s="70"/>
      <c r="B296" s="117" t="s">
        <v>62</v>
      </c>
      <c r="C296" s="117"/>
      <c r="D296" s="52">
        <v>1146</v>
      </c>
      <c r="E296" s="74" t="s">
        <v>195</v>
      </c>
    </row>
    <row r="297" spans="1:5" x14ac:dyDescent="0.3">
      <c r="A297" s="70"/>
      <c r="B297" s="117" t="s">
        <v>65</v>
      </c>
      <c r="C297" s="117"/>
      <c r="D297" s="52">
        <v>11001</v>
      </c>
      <c r="E297" s="50" t="s">
        <v>8</v>
      </c>
    </row>
    <row r="298" spans="1:5" x14ac:dyDescent="0.3">
      <c r="A298" s="70"/>
      <c r="B298" s="117" t="s">
        <v>17</v>
      </c>
      <c r="C298" s="117"/>
      <c r="D298" s="75" t="s">
        <v>43</v>
      </c>
      <c r="E298" s="50"/>
    </row>
    <row r="299" spans="1:5" ht="54" x14ac:dyDescent="0.3">
      <c r="A299" s="70"/>
      <c r="B299" s="117" t="s">
        <v>67</v>
      </c>
      <c r="C299" s="117"/>
      <c r="D299" s="75" t="s">
        <v>170</v>
      </c>
      <c r="E299" s="50"/>
    </row>
    <row r="300" spans="1:5" x14ac:dyDescent="0.3">
      <c r="A300" s="70"/>
      <c r="B300" s="117" t="s">
        <v>21</v>
      </c>
      <c r="C300" s="117"/>
      <c r="D300" s="75" t="s">
        <v>68</v>
      </c>
      <c r="E300" s="50"/>
    </row>
    <row r="301" spans="1:5" ht="27" x14ac:dyDescent="0.3">
      <c r="A301" s="70"/>
      <c r="B301" s="117" t="s">
        <v>69</v>
      </c>
      <c r="C301" s="117"/>
      <c r="D301" s="75" t="s">
        <v>222</v>
      </c>
      <c r="E301" s="50"/>
    </row>
    <row r="302" spans="1:5" x14ac:dyDescent="0.3">
      <c r="A302" s="70"/>
      <c r="B302" s="117"/>
      <c r="C302" s="117"/>
      <c r="D302" s="52" t="s">
        <v>70</v>
      </c>
      <c r="E302" s="50"/>
    </row>
    <row r="303" spans="1:5" x14ac:dyDescent="0.3">
      <c r="A303" s="70"/>
      <c r="B303" s="117" t="s">
        <v>213</v>
      </c>
      <c r="C303" s="117"/>
      <c r="D303" s="117"/>
      <c r="E303" s="76">
        <v>-67</v>
      </c>
    </row>
    <row r="304" spans="1:5" x14ac:dyDescent="0.3">
      <c r="A304" s="70"/>
      <c r="B304" s="117" t="s">
        <v>74</v>
      </c>
      <c r="C304" s="117"/>
      <c r="D304" s="117"/>
      <c r="E304" s="50"/>
    </row>
    <row r="305" spans="1:5" x14ac:dyDescent="0.3">
      <c r="A305" s="70"/>
      <c r="B305" s="118" t="s">
        <v>226</v>
      </c>
      <c r="C305" s="118"/>
      <c r="D305" s="118"/>
      <c r="E305" s="50">
        <f>'Հավելված 3'!E46</f>
        <v>4961.6000000000004</v>
      </c>
    </row>
    <row r="306" spans="1:5" x14ac:dyDescent="0.3">
      <c r="A306" s="70"/>
      <c r="B306" s="121"/>
      <c r="C306" s="121"/>
      <c r="D306" s="70"/>
      <c r="E306" s="60"/>
    </row>
    <row r="307" spans="1:5" ht="81" x14ac:dyDescent="0.3">
      <c r="A307" s="70"/>
      <c r="B307" s="117" t="s">
        <v>62</v>
      </c>
      <c r="C307" s="117"/>
      <c r="D307" s="52">
        <v>1146</v>
      </c>
      <c r="E307" s="74" t="s">
        <v>195</v>
      </c>
    </row>
    <row r="308" spans="1:5" x14ac:dyDescent="0.3">
      <c r="A308" s="70"/>
      <c r="B308" s="117" t="s">
        <v>65</v>
      </c>
      <c r="C308" s="117"/>
      <c r="D308" s="52">
        <v>11002</v>
      </c>
      <c r="E308" s="50" t="s">
        <v>8</v>
      </c>
    </row>
    <row r="309" spans="1:5" x14ac:dyDescent="0.3">
      <c r="A309" s="70"/>
      <c r="B309" s="117" t="s">
        <v>17</v>
      </c>
      <c r="C309" s="117"/>
      <c r="D309" s="75" t="s">
        <v>59</v>
      </c>
      <c r="E309" s="50"/>
    </row>
    <row r="310" spans="1:5" ht="54" x14ac:dyDescent="0.3">
      <c r="A310" s="70"/>
      <c r="B310" s="117" t="s">
        <v>67</v>
      </c>
      <c r="C310" s="117"/>
      <c r="D310" s="75" t="s">
        <v>172</v>
      </c>
      <c r="E310" s="50"/>
    </row>
    <row r="311" spans="1:5" x14ac:dyDescent="0.3">
      <c r="A311" s="70"/>
      <c r="B311" s="117" t="s">
        <v>21</v>
      </c>
      <c r="C311" s="117"/>
      <c r="D311" s="75" t="s">
        <v>68</v>
      </c>
      <c r="E311" s="50"/>
    </row>
    <row r="312" spans="1:5" ht="27" x14ac:dyDescent="0.3">
      <c r="A312" s="70"/>
      <c r="B312" s="117" t="s">
        <v>69</v>
      </c>
      <c r="C312" s="117"/>
      <c r="D312" s="75" t="s">
        <v>218</v>
      </c>
      <c r="E312" s="50"/>
    </row>
    <row r="313" spans="1:5" x14ac:dyDescent="0.3">
      <c r="A313" s="70"/>
      <c r="B313" s="117"/>
      <c r="C313" s="117"/>
      <c r="D313" s="52" t="s">
        <v>70</v>
      </c>
      <c r="E313" s="50"/>
    </row>
    <row r="314" spans="1:5" x14ac:dyDescent="0.3">
      <c r="A314" s="70"/>
      <c r="B314" s="117" t="s">
        <v>223</v>
      </c>
      <c r="C314" s="117"/>
      <c r="D314" s="117"/>
      <c r="E314" s="76">
        <v>-250</v>
      </c>
    </row>
    <row r="315" spans="1:5" x14ac:dyDescent="0.3">
      <c r="A315" s="70"/>
      <c r="B315" s="117" t="s">
        <v>74</v>
      </c>
      <c r="C315" s="117"/>
      <c r="D315" s="117"/>
      <c r="E315" s="50"/>
    </row>
    <row r="316" spans="1:5" x14ac:dyDescent="0.3">
      <c r="A316" s="70"/>
      <c r="B316" s="83" t="s">
        <v>226</v>
      </c>
      <c r="C316" s="83"/>
      <c r="D316" s="83"/>
      <c r="E316" s="50">
        <f>'Հավելված 3'!E125</f>
        <v>7344.1</v>
      </c>
    </row>
    <row r="317" spans="1:5" x14ac:dyDescent="0.3">
      <c r="A317" s="70"/>
      <c r="B317" s="121"/>
      <c r="C317" s="121"/>
      <c r="D317" s="70"/>
      <c r="E317" s="84"/>
    </row>
    <row r="318" spans="1:5" ht="54" x14ac:dyDescent="0.3">
      <c r="A318" s="70"/>
      <c r="B318" s="117" t="s">
        <v>62</v>
      </c>
      <c r="C318" s="117"/>
      <c r="D318" s="52">
        <v>1146</v>
      </c>
      <c r="E318" s="38" t="s">
        <v>250</v>
      </c>
    </row>
    <row r="319" spans="1:5" x14ac:dyDescent="0.3">
      <c r="A319" s="70"/>
      <c r="B319" s="117" t="s">
        <v>65</v>
      </c>
      <c r="C319" s="117"/>
      <c r="D319" s="52">
        <v>11003</v>
      </c>
      <c r="E319" s="50" t="s">
        <v>8</v>
      </c>
    </row>
    <row r="320" spans="1:5" x14ac:dyDescent="0.3">
      <c r="A320" s="70"/>
      <c r="B320" s="117" t="s">
        <v>17</v>
      </c>
      <c r="C320" s="117"/>
      <c r="D320" s="75" t="s">
        <v>44</v>
      </c>
      <c r="E320" s="50"/>
    </row>
    <row r="321" spans="1:5" ht="54" x14ac:dyDescent="0.3">
      <c r="A321" s="70"/>
      <c r="B321" s="117" t="s">
        <v>67</v>
      </c>
      <c r="C321" s="117"/>
      <c r="D321" s="75" t="s">
        <v>174</v>
      </c>
      <c r="E321" s="50"/>
    </row>
    <row r="322" spans="1:5" x14ac:dyDescent="0.3">
      <c r="A322" s="70"/>
      <c r="B322" s="117" t="s">
        <v>21</v>
      </c>
      <c r="C322" s="117"/>
      <c r="D322" s="75" t="s">
        <v>68</v>
      </c>
      <c r="E322" s="50"/>
    </row>
    <row r="323" spans="1:5" ht="27" x14ac:dyDescent="0.3">
      <c r="A323" s="70"/>
      <c r="B323" s="117" t="s">
        <v>69</v>
      </c>
      <c r="C323" s="117"/>
      <c r="D323" s="75" t="s">
        <v>218</v>
      </c>
      <c r="E323" s="50"/>
    </row>
    <row r="324" spans="1:5" x14ac:dyDescent="0.3">
      <c r="A324" s="70"/>
      <c r="B324" s="117"/>
      <c r="C324" s="117"/>
      <c r="D324" s="52" t="s">
        <v>70</v>
      </c>
      <c r="E324" s="50"/>
    </row>
    <row r="325" spans="1:5" x14ac:dyDescent="0.3">
      <c r="A325" s="70"/>
      <c r="B325" s="117" t="s">
        <v>76</v>
      </c>
      <c r="C325" s="117"/>
      <c r="D325" s="117"/>
      <c r="E325" s="76">
        <v>-436</v>
      </c>
    </row>
    <row r="326" spans="1:5" x14ac:dyDescent="0.3">
      <c r="A326" s="70"/>
      <c r="B326" s="117" t="s">
        <v>74</v>
      </c>
      <c r="C326" s="117"/>
      <c r="D326" s="117"/>
      <c r="E326" s="50"/>
    </row>
    <row r="327" spans="1:5" x14ac:dyDescent="0.3">
      <c r="A327" s="70"/>
      <c r="B327" s="118" t="s">
        <v>226</v>
      </c>
      <c r="C327" s="118"/>
      <c r="D327" s="118"/>
      <c r="E327" s="54">
        <f>'Հավելված 3'!E211</f>
        <v>-90250.9</v>
      </c>
    </row>
    <row r="328" spans="1:5" x14ac:dyDescent="0.3">
      <c r="A328" s="70"/>
      <c r="B328" s="121"/>
      <c r="C328" s="121"/>
      <c r="D328" s="70"/>
      <c r="E328" s="60"/>
    </row>
    <row r="329" spans="1:5" ht="81" x14ac:dyDescent="0.3">
      <c r="A329" s="70"/>
      <c r="B329" s="117" t="s">
        <v>62</v>
      </c>
      <c r="C329" s="117"/>
      <c r="D329" s="52">
        <v>1146</v>
      </c>
      <c r="E329" s="74" t="s">
        <v>195</v>
      </c>
    </row>
    <row r="330" spans="1:5" x14ac:dyDescent="0.3">
      <c r="A330" s="70"/>
      <c r="B330" s="117" t="s">
        <v>65</v>
      </c>
      <c r="C330" s="117"/>
      <c r="D330" s="52">
        <v>11013</v>
      </c>
      <c r="E330" s="50" t="s">
        <v>8</v>
      </c>
    </row>
    <row r="331" spans="1:5" x14ac:dyDescent="0.3">
      <c r="A331" s="70"/>
      <c r="B331" s="117" t="s">
        <v>17</v>
      </c>
      <c r="C331" s="117"/>
      <c r="D331" s="75" t="s">
        <v>37</v>
      </c>
      <c r="E331" s="50"/>
    </row>
    <row r="332" spans="1:5" ht="67.5" x14ac:dyDescent="0.3">
      <c r="A332" s="70"/>
      <c r="B332" s="117" t="s">
        <v>67</v>
      </c>
      <c r="C332" s="117"/>
      <c r="D332" s="75" t="s">
        <v>180</v>
      </c>
      <c r="E332" s="50"/>
    </row>
    <row r="333" spans="1:5" x14ac:dyDescent="0.3">
      <c r="A333" s="70"/>
      <c r="B333" s="117" t="s">
        <v>21</v>
      </c>
      <c r="C333" s="117"/>
      <c r="D333" s="75" t="s">
        <v>68</v>
      </c>
      <c r="E333" s="50"/>
    </row>
    <row r="334" spans="1:5" ht="40.5" x14ac:dyDescent="0.3">
      <c r="A334" s="70"/>
      <c r="B334" s="117" t="s">
        <v>69</v>
      </c>
      <c r="C334" s="117"/>
      <c r="D334" s="75" t="s">
        <v>220</v>
      </c>
      <c r="E334" s="50"/>
    </row>
    <row r="335" spans="1:5" x14ac:dyDescent="0.3">
      <c r="A335" s="70"/>
      <c r="B335" s="117"/>
      <c r="C335" s="117"/>
      <c r="D335" s="52" t="s">
        <v>70</v>
      </c>
      <c r="E335" s="50"/>
    </row>
    <row r="336" spans="1:5" x14ac:dyDescent="0.3">
      <c r="A336" s="70"/>
      <c r="B336" s="117" t="s">
        <v>210</v>
      </c>
      <c r="C336" s="117"/>
      <c r="D336" s="117"/>
      <c r="E336" s="76">
        <v>-6</v>
      </c>
    </row>
    <row r="337" spans="1:5" x14ac:dyDescent="0.3">
      <c r="A337" s="70"/>
      <c r="B337" s="118" t="s">
        <v>226</v>
      </c>
      <c r="C337" s="118"/>
      <c r="D337" s="118"/>
      <c r="E337" s="50">
        <f>'Հավելված 3'!E447</f>
        <v>107.1</v>
      </c>
    </row>
    <row r="338" spans="1:5" x14ac:dyDescent="0.3">
      <c r="A338" s="70"/>
      <c r="B338" s="121"/>
      <c r="C338" s="121"/>
      <c r="D338" s="70"/>
      <c r="E338" s="60"/>
    </row>
    <row r="339" spans="1:5" ht="54" x14ac:dyDescent="0.3">
      <c r="A339" s="70"/>
      <c r="B339" s="117" t="s">
        <v>62</v>
      </c>
      <c r="C339" s="117"/>
      <c r="D339" s="52">
        <v>1146</v>
      </c>
      <c r="E339" s="74" t="s">
        <v>249</v>
      </c>
    </row>
    <row r="340" spans="1:5" x14ac:dyDescent="0.3">
      <c r="A340" s="70"/>
      <c r="B340" s="117" t="s">
        <v>65</v>
      </c>
      <c r="C340" s="117"/>
      <c r="D340" s="52">
        <v>12004</v>
      </c>
      <c r="E340" s="50" t="s">
        <v>66</v>
      </c>
    </row>
    <row r="341" spans="1:5" ht="27" x14ac:dyDescent="0.3">
      <c r="A341" s="70"/>
      <c r="B341" s="117" t="s">
        <v>17</v>
      </c>
      <c r="C341" s="117"/>
      <c r="D341" s="75" t="s">
        <v>211</v>
      </c>
      <c r="E341" s="52"/>
    </row>
    <row r="342" spans="1:5" ht="54" x14ac:dyDescent="0.3">
      <c r="A342" s="70"/>
      <c r="B342" s="117" t="s">
        <v>67</v>
      </c>
      <c r="C342" s="117"/>
      <c r="D342" s="75" t="s">
        <v>183</v>
      </c>
      <c r="E342" s="52"/>
    </row>
    <row r="343" spans="1:5" x14ac:dyDescent="0.3">
      <c r="A343" s="70"/>
      <c r="B343" s="117" t="s">
        <v>21</v>
      </c>
      <c r="C343" s="117"/>
      <c r="D343" s="75" t="s">
        <v>184</v>
      </c>
      <c r="E343" s="52"/>
    </row>
    <row r="344" spans="1:5" ht="27" x14ac:dyDescent="0.3">
      <c r="A344" s="70"/>
      <c r="B344" s="117" t="s">
        <v>212</v>
      </c>
      <c r="C344" s="117"/>
      <c r="D344" s="75" t="s">
        <v>186</v>
      </c>
      <c r="E344" s="52"/>
    </row>
    <row r="345" spans="1:5" x14ac:dyDescent="0.3">
      <c r="A345" s="70"/>
      <c r="B345" s="117"/>
      <c r="C345" s="117"/>
      <c r="D345" s="75" t="s">
        <v>70</v>
      </c>
      <c r="E345" s="52"/>
    </row>
    <row r="346" spans="1:5" x14ac:dyDescent="0.3">
      <c r="A346" s="70"/>
      <c r="B346" s="117" t="s">
        <v>187</v>
      </c>
      <c r="C346" s="117"/>
      <c r="D346" s="117"/>
      <c r="E346" s="76">
        <v>6</v>
      </c>
    </row>
    <row r="347" spans="1:5" x14ac:dyDescent="0.3">
      <c r="A347" s="70"/>
      <c r="B347" s="118" t="s">
        <v>226</v>
      </c>
      <c r="C347" s="118"/>
      <c r="D347" s="118"/>
      <c r="E347" s="50">
        <f>'Հավելված 3'!E526</f>
        <v>314.39999999999998</v>
      </c>
    </row>
    <row r="348" spans="1:5" x14ac:dyDescent="0.3">
      <c r="A348" s="70"/>
      <c r="B348" s="124"/>
      <c r="C348" s="124"/>
      <c r="D348" s="70"/>
      <c r="E348" s="60"/>
    </row>
    <row r="349" spans="1:5" x14ac:dyDescent="0.3">
      <c r="A349" s="70"/>
      <c r="B349" s="123" t="s">
        <v>85</v>
      </c>
      <c r="C349" s="123"/>
      <c r="D349" s="123"/>
      <c r="E349" s="123"/>
    </row>
    <row r="350" spans="1:5" x14ac:dyDescent="0.3">
      <c r="A350" s="72" t="s">
        <v>78</v>
      </c>
    </row>
    <row r="351" spans="1:5" x14ac:dyDescent="0.3">
      <c r="A351" s="70"/>
      <c r="B351" s="121"/>
      <c r="C351" s="121"/>
      <c r="D351" s="70"/>
      <c r="E351" s="60"/>
    </row>
    <row r="352" spans="1:5" x14ac:dyDescent="0.3">
      <c r="A352" s="70"/>
      <c r="B352" s="117" t="s">
        <v>62</v>
      </c>
      <c r="C352" s="117"/>
      <c r="D352" s="52" t="s">
        <v>63</v>
      </c>
      <c r="E352" s="60"/>
    </row>
    <row r="353" spans="1:5" x14ac:dyDescent="0.3">
      <c r="A353" s="70"/>
      <c r="B353" s="117">
        <v>1146</v>
      </c>
      <c r="C353" s="117"/>
      <c r="D353" s="73" t="s">
        <v>11</v>
      </c>
      <c r="E353" s="60"/>
    </row>
    <row r="354" spans="1:5" x14ac:dyDescent="0.3">
      <c r="A354" s="70"/>
      <c r="B354" s="119"/>
      <c r="C354" s="119"/>
      <c r="D354" s="70"/>
      <c r="E354" s="60"/>
    </row>
    <row r="355" spans="1:5" x14ac:dyDescent="0.3">
      <c r="A355" s="70"/>
      <c r="B355" s="120" t="s">
        <v>64</v>
      </c>
      <c r="C355" s="120"/>
      <c r="D355" s="70"/>
      <c r="E355" s="88"/>
    </row>
    <row r="356" spans="1:5" x14ac:dyDescent="0.3">
      <c r="A356" s="70"/>
      <c r="B356" s="119"/>
      <c r="C356" s="119"/>
      <c r="D356" s="70"/>
      <c r="E356" s="60"/>
    </row>
    <row r="357" spans="1:5" ht="54" x14ac:dyDescent="0.3">
      <c r="A357" s="70"/>
      <c r="B357" s="117" t="s">
        <v>62</v>
      </c>
      <c r="C357" s="117"/>
      <c r="D357" s="52">
        <v>1146</v>
      </c>
      <c r="E357" s="38" t="s">
        <v>250</v>
      </c>
    </row>
    <row r="358" spans="1:5" x14ac:dyDescent="0.3">
      <c r="A358" s="70"/>
      <c r="B358" s="117" t="s">
        <v>65</v>
      </c>
      <c r="C358" s="117"/>
      <c r="D358" s="52">
        <v>11001</v>
      </c>
      <c r="E358" s="50" t="s">
        <v>8</v>
      </c>
    </row>
    <row r="359" spans="1:5" x14ac:dyDescent="0.3">
      <c r="A359" s="70"/>
      <c r="B359" s="117" t="s">
        <v>17</v>
      </c>
      <c r="C359" s="117"/>
      <c r="D359" s="75" t="s">
        <v>43</v>
      </c>
      <c r="E359" s="50"/>
    </row>
    <row r="360" spans="1:5" ht="54" x14ac:dyDescent="0.3">
      <c r="A360" s="70"/>
      <c r="B360" s="117" t="s">
        <v>67</v>
      </c>
      <c r="C360" s="117"/>
      <c r="D360" s="75" t="s">
        <v>170</v>
      </c>
      <c r="E360" s="50"/>
    </row>
    <row r="361" spans="1:5" x14ac:dyDescent="0.3">
      <c r="A361" s="70"/>
      <c r="B361" s="117" t="s">
        <v>21</v>
      </c>
      <c r="C361" s="117"/>
      <c r="D361" s="75" t="s">
        <v>68</v>
      </c>
      <c r="E361" s="50"/>
    </row>
    <row r="362" spans="1:5" ht="27" x14ac:dyDescent="0.3">
      <c r="A362" s="70"/>
      <c r="B362" s="117" t="s">
        <v>69</v>
      </c>
      <c r="C362" s="117"/>
      <c r="D362" s="75" t="s">
        <v>218</v>
      </c>
      <c r="E362" s="50"/>
    </row>
    <row r="363" spans="1:5" x14ac:dyDescent="0.3">
      <c r="A363" s="70"/>
      <c r="B363" s="117"/>
      <c r="C363" s="117"/>
      <c r="D363" s="52" t="s">
        <v>70</v>
      </c>
      <c r="E363" s="50"/>
    </row>
    <row r="364" spans="1:5" x14ac:dyDescent="0.3">
      <c r="A364" s="70"/>
      <c r="B364" s="117" t="s">
        <v>71</v>
      </c>
      <c r="C364" s="117"/>
      <c r="D364" s="117"/>
      <c r="E364" s="76">
        <v>-112</v>
      </c>
    </row>
    <row r="365" spans="1:5" x14ac:dyDescent="0.3">
      <c r="A365" s="70"/>
      <c r="B365" s="117" t="s">
        <v>74</v>
      </c>
      <c r="C365" s="117"/>
      <c r="D365" s="117"/>
      <c r="E365" s="50"/>
    </row>
    <row r="366" spans="1:5" x14ac:dyDescent="0.3">
      <c r="A366" s="70"/>
      <c r="B366" s="118" t="s">
        <v>226</v>
      </c>
      <c r="C366" s="118"/>
      <c r="D366" s="118"/>
      <c r="E366" s="54">
        <f>'Հավելված 3'!E53</f>
        <v>-18246.400000000001</v>
      </c>
    </row>
    <row r="367" spans="1:5" x14ac:dyDescent="0.3">
      <c r="A367" s="70"/>
      <c r="B367" s="121"/>
      <c r="C367" s="121"/>
      <c r="D367" s="70"/>
      <c r="E367" s="60"/>
    </row>
    <row r="368" spans="1:5" ht="81" x14ac:dyDescent="0.3">
      <c r="A368" s="70"/>
      <c r="B368" s="117" t="s">
        <v>62</v>
      </c>
      <c r="C368" s="117"/>
      <c r="D368" s="52">
        <v>1146</v>
      </c>
      <c r="E368" s="74" t="s">
        <v>195</v>
      </c>
    </row>
    <row r="369" spans="1:5" x14ac:dyDescent="0.3">
      <c r="A369" s="70"/>
      <c r="B369" s="117" t="s">
        <v>65</v>
      </c>
      <c r="C369" s="117"/>
      <c r="D369" s="52">
        <v>11002</v>
      </c>
      <c r="E369" s="50" t="s">
        <v>8</v>
      </c>
    </row>
    <row r="370" spans="1:5" x14ac:dyDescent="0.3">
      <c r="A370" s="70"/>
      <c r="B370" s="117" t="s">
        <v>83</v>
      </c>
      <c r="C370" s="117"/>
      <c r="D370" s="75" t="s">
        <v>59</v>
      </c>
      <c r="E370" s="50"/>
    </row>
    <row r="371" spans="1:5" ht="54" x14ac:dyDescent="0.3">
      <c r="A371" s="70"/>
      <c r="B371" s="117" t="s">
        <v>67</v>
      </c>
      <c r="C371" s="117"/>
      <c r="D371" s="75" t="s">
        <v>172</v>
      </c>
      <c r="E371" s="50"/>
    </row>
    <row r="372" spans="1:5" x14ac:dyDescent="0.3">
      <c r="A372" s="70"/>
      <c r="B372" s="117" t="s">
        <v>21</v>
      </c>
      <c r="C372" s="117"/>
      <c r="D372" s="75" t="s">
        <v>68</v>
      </c>
      <c r="E372" s="50"/>
    </row>
    <row r="373" spans="1:5" ht="27" x14ac:dyDescent="0.3">
      <c r="A373" s="70"/>
      <c r="B373" s="117" t="s">
        <v>69</v>
      </c>
      <c r="C373" s="117"/>
      <c r="D373" s="75" t="s">
        <v>218</v>
      </c>
      <c r="E373" s="50"/>
    </row>
    <row r="374" spans="1:5" x14ac:dyDescent="0.3">
      <c r="A374" s="70"/>
      <c r="B374" s="117"/>
      <c r="C374" s="117"/>
      <c r="D374" s="52" t="s">
        <v>70</v>
      </c>
      <c r="E374" s="50"/>
    </row>
    <row r="375" spans="1:5" x14ac:dyDescent="0.3">
      <c r="A375" s="70"/>
      <c r="B375" s="117" t="s">
        <v>75</v>
      </c>
      <c r="C375" s="117"/>
      <c r="D375" s="117"/>
      <c r="E375" s="76">
        <v>-50</v>
      </c>
    </row>
    <row r="376" spans="1:5" x14ac:dyDescent="0.3">
      <c r="A376" s="70"/>
      <c r="B376" s="117" t="s">
        <v>74</v>
      </c>
      <c r="C376" s="117"/>
      <c r="D376" s="117"/>
      <c r="E376" s="50"/>
    </row>
    <row r="377" spans="1:5" x14ac:dyDescent="0.3">
      <c r="A377" s="70"/>
      <c r="B377" s="83" t="s">
        <v>226</v>
      </c>
      <c r="C377" s="83"/>
      <c r="D377" s="83"/>
      <c r="E377" s="50">
        <f>'Հավելված 3'!E132</f>
        <v>14754.2</v>
      </c>
    </row>
    <row r="378" spans="1:5" x14ac:dyDescent="0.3">
      <c r="A378" s="70"/>
      <c r="B378" s="121"/>
      <c r="C378" s="121"/>
      <c r="D378" s="70"/>
      <c r="E378" s="60"/>
    </row>
    <row r="379" spans="1:5" ht="54" x14ac:dyDescent="0.3">
      <c r="A379" s="70"/>
      <c r="B379" s="117" t="s">
        <v>62</v>
      </c>
      <c r="C379" s="117"/>
      <c r="D379" s="52">
        <v>1146</v>
      </c>
      <c r="E379" s="38" t="s">
        <v>250</v>
      </c>
    </row>
    <row r="380" spans="1:5" x14ac:dyDescent="0.3">
      <c r="A380" s="70"/>
      <c r="B380" s="117" t="s">
        <v>65</v>
      </c>
      <c r="C380" s="117"/>
      <c r="D380" s="52">
        <v>11003</v>
      </c>
      <c r="E380" s="50" t="s">
        <v>8</v>
      </c>
    </row>
    <row r="381" spans="1:5" x14ac:dyDescent="0.3">
      <c r="A381" s="70"/>
      <c r="B381" s="117" t="s">
        <v>17</v>
      </c>
      <c r="C381" s="117"/>
      <c r="D381" s="75" t="s">
        <v>44</v>
      </c>
      <c r="E381" s="50"/>
    </row>
    <row r="382" spans="1:5" ht="54" x14ac:dyDescent="0.3">
      <c r="A382" s="70"/>
      <c r="B382" s="117" t="s">
        <v>67</v>
      </c>
      <c r="C382" s="117"/>
      <c r="D382" s="75" t="s">
        <v>174</v>
      </c>
      <c r="E382" s="50"/>
    </row>
    <row r="383" spans="1:5" x14ac:dyDescent="0.3">
      <c r="A383" s="70"/>
      <c r="B383" s="117" t="s">
        <v>21</v>
      </c>
      <c r="C383" s="117"/>
      <c r="D383" s="75" t="s">
        <v>68</v>
      </c>
      <c r="E383" s="50"/>
    </row>
    <row r="384" spans="1:5" ht="27" x14ac:dyDescent="0.3">
      <c r="A384" s="70"/>
      <c r="B384" s="117" t="s">
        <v>69</v>
      </c>
      <c r="C384" s="117"/>
      <c r="D384" s="75" t="s">
        <v>218</v>
      </c>
      <c r="E384" s="50"/>
    </row>
    <row r="385" spans="1:5" x14ac:dyDescent="0.3">
      <c r="A385" s="70"/>
      <c r="B385" s="117"/>
      <c r="C385" s="117"/>
      <c r="D385" s="52" t="s">
        <v>70</v>
      </c>
      <c r="E385" s="50"/>
    </row>
    <row r="386" spans="1:5" x14ac:dyDescent="0.3">
      <c r="A386" s="70"/>
      <c r="B386" s="117" t="s">
        <v>76</v>
      </c>
      <c r="C386" s="117"/>
      <c r="D386" s="117"/>
      <c r="E386" s="76">
        <v>-177</v>
      </c>
    </row>
    <row r="387" spans="1:5" x14ac:dyDescent="0.3">
      <c r="A387" s="70"/>
      <c r="B387" s="117" t="s">
        <v>74</v>
      </c>
      <c r="C387" s="117"/>
      <c r="D387" s="117"/>
      <c r="E387" s="50"/>
    </row>
    <row r="388" spans="1:5" x14ac:dyDescent="0.3">
      <c r="A388" s="70"/>
      <c r="B388" s="118" t="s">
        <v>226</v>
      </c>
      <c r="C388" s="118"/>
      <c r="D388" s="118"/>
      <c r="E388" s="54">
        <f>'Հավելված 3'!E218</f>
        <v>-37940.5</v>
      </c>
    </row>
    <row r="389" spans="1:5" x14ac:dyDescent="0.3">
      <c r="A389" s="70"/>
      <c r="B389" s="121"/>
      <c r="C389" s="121"/>
      <c r="D389" s="70"/>
      <c r="E389" s="60"/>
    </row>
    <row r="390" spans="1:5" ht="54" x14ac:dyDescent="0.3">
      <c r="A390" s="70"/>
      <c r="B390" s="117" t="s">
        <v>62</v>
      </c>
      <c r="C390" s="117"/>
      <c r="D390" s="52">
        <v>1146</v>
      </c>
      <c r="E390" s="74" t="s">
        <v>249</v>
      </c>
    </row>
    <row r="391" spans="1:5" x14ac:dyDescent="0.3">
      <c r="A391" s="70"/>
      <c r="B391" s="117" t="s">
        <v>65</v>
      </c>
      <c r="C391" s="117"/>
      <c r="D391" s="52">
        <v>11004</v>
      </c>
      <c r="E391" s="50" t="s">
        <v>8</v>
      </c>
    </row>
    <row r="392" spans="1:5" x14ac:dyDescent="0.3">
      <c r="A392" s="70"/>
      <c r="B392" s="117" t="s">
        <v>17</v>
      </c>
      <c r="C392" s="117"/>
      <c r="D392" s="75" t="s">
        <v>27</v>
      </c>
      <c r="E392" s="50"/>
    </row>
    <row r="393" spans="1:5" ht="40.5" x14ac:dyDescent="0.3">
      <c r="A393" s="70"/>
      <c r="B393" s="117" t="s">
        <v>67</v>
      </c>
      <c r="C393" s="117"/>
      <c r="D393" s="75" t="s">
        <v>175</v>
      </c>
      <c r="E393" s="50"/>
    </row>
    <row r="394" spans="1:5" x14ac:dyDescent="0.3">
      <c r="A394" s="70"/>
      <c r="B394" s="117" t="s">
        <v>21</v>
      </c>
      <c r="C394" s="117"/>
      <c r="D394" s="75" t="s">
        <v>68</v>
      </c>
      <c r="E394" s="50"/>
    </row>
    <row r="395" spans="1:5" ht="27" x14ac:dyDescent="0.3">
      <c r="A395" s="70"/>
      <c r="B395" s="117" t="s">
        <v>69</v>
      </c>
      <c r="C395" s="117"/>
      <c r="D395" s="75" t="s">
        <v>219</v>
      </c>
      <c r="E395" s="50"/>
    </row>
    <row r="396" spans="1:5" x14ac:dyDescent="0.3">
      <c r="A396" s="70"/>
      <c r="B396" s="117"/>
      <c r="C396" s="117"/>
      <c r="D396" s="52" t="s">
        <v>70</v>
      </c>
      <c r="E396" s="50"/>
    </row>
    <row r="397" spans="1:5" x14ac:dyDescent="0.3">
      <c r="A397" s="70"/>
      <c r="B397" s="117" t="s">
        <v>77</v>
      </c>
      <c r="C397" s="117"/>
      <c r="D397" s="117"/>
      <c r="E397" s="50">
        <v>5</v>
      </c>
    </row>
    <row r="398" spans="1:5" x14ac:dyDescent="0.3">
      <c r="A398" s="70"/>
      <c r="B398" s="117" t="s">
        <v>74</v>
      </c>
      <c r="C398" s="117"/>
      <c r="D398" s="117"/>
      <c r="E398" s="50"/>
    </row>
    <row r="399" spans="1:5" x14ac:dyDescent="0.3">
      <c r="A399" s="70"/>
      <c r="B399" s="118" t="s">
        <v>226</v>
      </c>
      <c r="C399" s="118"/>
      <c r="D399" s="118"/>
      <c r="E399" s="50">
        <f>'Հավելված 3'!E283</f>
        <v>239.5</v>
      </c>
    </row>
    <row r="400" spans="1:5" x14ac:dyDescent="0.3">
      <c r="A400" s="70"/>
      <c r="B400" s="121"/>
      <c r="C400" s="121"/>
      <c r="D400" s="70"/>
      <c r="E400" s="60"/>
    </row>
    <row r="401" spans="1:5" ht="54" x14ac:dyDescent="0.3">
      <c r="A401" s="70"/>
      <c r="B401" s="117" t="s">
        <v>62</v>
      </c>
      <c r="C401" s="117"/>
      <c r="D401" s="52">
        <v>1146</v>
      </c>
      <c r="E401" s="74" t="s">
        <v>249</v>
      </c>
    </row>
    <row r="402" spans="1:5" x14ac:dyDescent="0.3">
      <c r="A402" s="70"/>
      <c r="B402" s="117" t="s">
        <v>65</v>
      </c>
      <c r="C402" s="117"/>
      <c r="D402" s="52">
        <v>11007</v>
      </c>
      <c r="E402" s="50" t="s">
        <v>8</v>
      </c>
    </row>
    <row r="403" spans="1:5" x14ac:dyDescent="0.3">
      <c r="A403" s="70"/>
      <c r="B403" s="117" t="s">
        <v>17</v>
      </c>
      <c r="C403" s="117"/>
      <c r="D403" s="75" t="s">
        <v>31</v>
      </c>
      <c r="E403" s="50"/>
    </row>
    <row r="404" spans="1:5" ht="81" x14ac:dyDescent="0.3">
      <c r="A404" s="70"/>
      <c r="B404" s="117" t="s">
        <v>67</v>
      </c>
      <c r="C404" s="117"/>
      <c r="D404" s="75" t="s">
        <v>177</v>
      </c>
      <c r="E404" s="50"/>
    </row>
    <row r="405" spans="1:5" x14ac:dyDescent="0.3">
      <c r="A405" s="70"/>
      <c r="B405" s="117" t="s">
        <v>21</v>
      </c>
      <c r="C405" s="117"/>
      <c r="D405" s="75" t="s">
        <v>68</v>
      </c>
      <c r="E405" s="50"/>
    </row>
    <row r="406" spans="1:5" ht="40.5" x14ac:dyDescent="0.3">
      <c r="A406" s="70"/>
      <c r="B406" s="117" t="s">
        <v>69</v>
      </c>
      <c r="C406" s="117"/>
      <c r="D406" s="75" t="s">
        <v>221</v>
      </c>
      <c r="E406" s="50"/>
    </row>
    <row r="407" spans="1:5" x14ac:dyDescent="0.3">
      <c r="A407" s="77"/>
      <c r="B407" s="117"/>
      <c r="C407" s="117"/>
      <c r="D407" s="52" t="s">
        <v>70</v>
      </c>
      <c r="E407" s="50"/>
    </row>
    <row r="408" spans="1:5" x14ac:dyDescent="0.3">
      <c r="A408" s="70"/>
      <c r="B408" s="117" t="s">
        <v>77</v>
      </c>
      <c r="C408" s="117"/>
      <c r="D408" s="117"/>
      <c r="E408" s="50">
        <v>11</v>
      </c>
    </row>
    <row r="409" spans="1:5" x14ac:dyDescent="0.3">
      <c r="A409" s="70"/>
      <c r="B409" s="117" t="s">
        <v>74</v>
      </c>
      <c r="C409" s="117"/>
      <c r="D409" s="117"/>
      <c r="E409" s="50"/>
    </row>
    <row r="410" spans="1:5" x14ac:dyDescent="0.3">
      <c r="A410" s="70"/>
      <c r="B410" s="118" t="s">
        <v>226</v>
      </c>
      <c r="C410" s="118"/>
      <c r="D410" s="118"/>
      <c r="E410" s="50">
        <f>'Հավելված 3'!E343</f>
        <v>5828.9</v>
      </c>
    </row>
    <row r="411" spans="1:5" x14ac:dyDescent="0.3">
      <c r="A411" s="70"/>
      <c r="B411" s="121"/>
      <c r="C411" s="121"/>
      <c r="D411" s="70"/>
      <c r="E411" s="60"/>
    </row>
    <row r="412" spans="1:5" ht="54" x14ac:dyDescent="0.3">
      <c r="A412" s="70"/>
      <c r="B412" s="117" t="s">
        <v>62</v>
      </c>
      <c r="C412" s="117"/>
      <c r="D412" s="52">
        <v>1146</v>
      </c>
      <c r="E412" s="74" t="s">
        <v>249</v>
      </c>
    </row>
    <row r="413" spans="1:5" x14ac:dyDescent="0.3">
      <c r="A413" s="70"/>
      <c r="B413" s="117" t="s">
        <v>65</v>
      </c>
      <c r="C413" s="117"/>
      <c r="D413" s="52">
        <v>11008</v>
      </c>
      <c r="E413" s="50" t="s">
        <v>8</v>
      </c>
    </row>
    <row r="414" spans="1:5" x14ac:dyDescent="0.3">
      <c r="A414" s="70"/>
      <c r="B414" s="117" t="s">
        <v>17</v>
      </c>
      <c r="C414" s="117"/>
      <c r="D414" s="75" t="s">
        <v>33</v>
      </c>
      <c r="E414" s="50"/>
    </row>
    <row r="415" spans="1:5" ht="81" x14ac:dyDescent="0.3">
      <c r="A415" s="70"/>
      <c r="B415" s="117" t="s">
        <v>67</v>
      </c>
      <c r="C415" s="117"/>
      <c r="D415" s="75" t="s">
        <v>178</v>
      </c>
      <c r="E415" s="50"/>
    </row>
    <row r="416" spans="1:5" x14ac:dyDescent="0.3">
      <c r="A416" s="70"/>
      <c r="B416" s="117" t="s">
        <v>21</v>
      </c>
      <c r="C416" s="117"/>
      <c r="D416" s="75" t="s">
        <v>68</v>
      </c>
      <c r="E416" s="50"/>
    </row>
    <row r="417" spans="1:5" ht="40.5" x14ac:dyDescent="0.3">
      <c r="A417" s="70"/>
      <c r="B417" s="117" t="s">
        <v>69</v>
      </c>
      <c r="C417" s="117"/>
      <c r="D417" s="75" t="s">
        <v>221</v>
      </c>
      <c r="E417" s="50"/>
    </row>
    <row r="418" spans="1:5" x14ac:dyDescent="0.3">
      <c r="A418" s="70"/>
      <c r="B418" s="117"/>
      <c r="C418" s="117"/>
      <c r="D418" s="52" t="s">
        <v>70</v>
      </c>
      <c r="E418" s="50"/>
    </row>
    <row r="419" spans="1:5" x14ac:dyDescent="0.3">
      <c r="A419" s="70"/>
      <c r="B419" s="117" t="s">
        <v>77</v>
      </c>
      <c r="C419" s="117"/>
      <c r="D419" s="117"/>
      <c r="E419" s="76">
        <v>1</v>
      </c>
    </row>
    <row r="420" spans="1:5" x14ac:dyDescent="0.3">
      <c r="A420" s="70"/>
      <c r="B420" s="117" t="s">
        <v>74</v>
      </c>
      <c r="C420" s="117"/>
      <c r="D420" s="117"/>
      <c r="E420" s="50"/>
    </row>
    <row r="421" spans="1:5" x14ac:dyDescent="0.3">
      <c r="A421" s="70"/>
      <c r="B421" s="118" t="s">
        <v>226</v>
      </c>
      <c r="C421" s="118"/>
      <c r="D421" s="118"/>
      <c r="E421" s="54">
        <f>'Հավելված 3'!E380</f>
        <v>607.20000000000005</v>
      </c>
    </row>
    <row r="422" spans="1:5" x14ac:dyDescent="0.3">
      <c r="A422" s="70"/>
      <c r="B422" s="121"/>
      <c r="C422" s="121"/>
      <c r="D422" s="70"/>
      <c r="E422" s="60"/>
    </row>
    <row r="423" spans="1:5" ht="54" x14ac:dyDescent="0.3">
      <c r="A423" s="70"/>
      <c r="B423" s="117" t="s">
        <v>62</v>
      </c>
      <c r="C423" s="117"/>
      <c r="D423" s="52">
        <v>1146</v>
      </c>
      <c r="E423" s="74" t="s">
        <v>249</v>
      </c>
    </row>
    <row r="424" spans="1:5" x14ac:dyDescent="0.3">
      <c r="A424" s="70"/>
      <c r="B424" s="117" t="s">
        <v>65</v>
      </c>
      <c r="C424" s="117"/>
      <c r="D424" s="52">
        <v>11013</v>
      </c>
      <c r="E424" s="50" t="s">
        <v>8</v>
      </c>
    </row>
    <row r="425" spans="1:5" x14ac:dyDescent="0.3">
      <c r="A425" s="70"/>
      <c r="B425" s="117" t="s">
        <v>17</v>
      </c>
      <c r="C425" s="117"/>
      <c r="D425" s="75" t="s">
        <v>37</v>
      </c>
      <c r="E425" s="50"/>
    </row>
    <row r="426" spans="1:5" ht="67.5" x14ac:dyDescent="0.3">
      <c r="A426" s="70"/>
      <c r="B426" s="117" t="s">
        <v>67</v>
      </c>
      <c r="C426" s="117"/>
      <c r="D426" s="75" t="s">
        <v>180</v>
      </c>
      <c r="E426" s="50"/>
    </row>
    <row r="427" spans="1:5" x14ac:dyDescent="0.3">
      <c r="A427" s="70"/>
      <c r="B427" s="117" t="s">
        <v>21</v>
      </c>
      <c r="C427" s="117"/>
      <c r="D427" s="75" t="s">
        <v>68</v>
      </c>
      <c r="E427" s="50"/>
    </row>
    <row r="428" spans="1:5" ht="40.5" x14ac:dyDescent="0.3">
      <c r="A428" s="70"/>
      <c r="B428" s="117" t="s">
        <v>69</v>
      </c>
      <c r="C428" s="117"/>
      <c r="D428" s="75" t="s">
        <v>220</v>
      </c>
      <c r="E428" s="50"/>
    </row>
    <row r="429" spans="1:5" x14ac:dyDescent="0.3">
      <c r="A429" s="70"/>
      <c r="B429" s="117"/>
      <c r="C429" s="117"/>
      <c r="D429" s="52" t="s">
        <v>70</v>
      </c>
      <c r="E429" s="50"/>
    </row>
    <row r="430" spans="1:5" x14ac:dyDescent="0.3">
      <c r="A430" s="70"/>
      <c r="B430" s="117" t="s">
        <v>210</v>
      </c>
      <c r="C430" s="117"/>
      <c r="D430" s="117"/>
      <c r="E430" s="50">
        <v>23</v>
      </c>
    </row>
    <row r="431" spans="1:5" x14ac:dyDescent="0.3">
      <c r="A431" s="70"/>
      <c r="B431" s="118" t="s">
        <v>226</v>
      </c>
      <c r="C431" s="118"/>
      <c r="D431" s="118"/>
      <c r="E431" s="50">
        <f>'Հավելված 3'!E454</f>
        <v>3672.1</v>
      </c>
    </row>
    <row r="432" spans="1:5" x14ac:dyDescent="0.3">
      <c r="A432" s="70"/>
      <c r="B432" s="121"/>
      <c r="C432" s="121"/>
      <c r="D432" s="70"/>
      <c r="E432" s="60"/>
    </row>
    <row r="433" spans="1:5" x14ac:dyDescent="0.3">
      <c r="A433" s="70"/>
      <c r="B433" s="123" t="s">
        <v>86</v>
      </c>
      <c r="C433" s="123"/>
      <c r="D433" s="123"/>
      <c r="E433" s="123"/>
    </row>
    <row r="434" spans="1:5" x14ac:dyDescent="0.3">
      <c r="A434" s="72" t="s">
        <v>78</v>
      </c>
    </row>
    <row r="435" spans="1:5" x14ac:dyDescent="0.3">
      <c r="A435" s="70"/>
      <c r="B435" s="121"/>
      <c r="C435" s="121"/>
      <c r="D435" s="70"/>
      <c r="E435" s="60"/>
    </row>
    <row r="436" spans="1:5" x14ac:dyDescent="0.3">
      <c r="A436" s="70"/>
      <c r="B436" s="117" t="s">
        <v>62</v>
      </c>
      <c r="C436" s="117"/>
      <c r="D436" s="52" t="s">
        <v>63</v>
      </c>
      <c r="E436" s="60"/>
    </row>
    <row r="437" spans="1:5" x14ac:dyDescent="0.3">
      <c r="A437" s="70"/>
      <c r="B437" s="117">
        <v>1146</v>
      </c>
      <c r="C437" s="117"/>
      <c r="D437" s="73" t="s">
        <v>11</v>
      </c>
      <c r="E437" s="60"/>
    </row>
    <row r="438" spans="1:5" x14ac:dyDescent="0.3">
      <c r="A438" s="70"/>
      <c r="B438" s="119"/>
      <c r="C438" s="119"/>
      <c r="D438" s="70"/>
      <c r="E438" s="60"/>
    </row>
    <row r="439" spans="1:5" x14ac:dyDescent="0.3">
      <c r="A439" s="70"/>
      <c r="B439" s="120" t="s">
        <v>64</v>
      </c>
      <c r="C439" s="120"/>
      <c r="D439" s="70"/>
      <c r="E439" s="88"/>
    </row>
    <row r="440" spans="1:5" x14ac:dyDescent="0.3">
      <c r="A440" s="70"/>
      <c r="B440" s="119"/>
      <c r="C440" s="119"/>
      <c r="D440" s="70"/>
      <c r="E440" s="60"/>
    </row>
    <row r="441" spans="1:5" ht="81" x14ac:dyDescent="0.3">
      <c r="A441" s="70"/>
      <c r="B441" s="117" t="s">
        <v>62</v>
      </c>
      <c r="C441" s="117"/>
      <c r="D441" s="52">
        <v>1146</v>
      </c>
      <c r="E441" s="74" t="s">
        <v>195</v>
      </c>
    </row>
    <row r="442" spans="1:5" x14ac:dyDescent="0.3">
      <c r="A442" s="70"/>
      <c r="B442" s="117" t="s">
        <v>65</v>
      </c>
      <c r="C442" s="117"/>
      <c r="D442" s="52">
        <v>11001</v>
      </c>
      <c r="E442" s="50" t="s">
        <v>8</v>
      </c>
    </row>
    <row r="443" spans="1:5" x14ac:dyDescent="0.3">
      <c r="A443" s="70"/>
      <c r="B443" s="117" t="s">
        <v>17</v>
      </c>
      <c r="C443" s="117"/>
      <c r="D443" s="75" t="s">
        <v>43</v>
      </c>
      <c r="E443" s="50"/>
    </row>
    <row r="444" spans="1:5" ht="54" x14ac:dyDescent="0.3">
      <c r="A444" s="70"/>
      <c r="B444" s="117" t="s">
        <v>67</v>
      </c>
      <c r="C444" s="117"/>
      <c r="D444" s="75" t="s">
        <v>170</v>
      </c>
      <c r="E444" s="50"/>
    </row>
    <row r="445" spans="1:5" x14ac:dyDescent="0.3">
      <c r="A445" s="70"/>
      <c r="B445" s="117" t="s">
        <v>21</v>
      </c>
      <c r="C445" s="117"/>
      <c r="D445" s="75" t="s">
        <v>68</v>
      </c>
      <c r="E445" s="50"/>
    </row>
    <row r="446" spans="1:5" ht="27" x14ac:dyDescent="0.3">
      <c r="A446" s="70"/>
      <c r="B446" s="117" t="s">
        <v>69</v>
      </c>
      <c r="C446" s="117"/>
      <c r="D446" s="75" t="s">
        <v>218</v>
      </c>
      <c r="E446" s="50"/>
    </row>
    <row r="447" spans="1:5" x14ac:dyDescent="0.3">
      <c r="A447" s="70"/>
      <c r="B447" s="117"/>
      <c r="C447" s="117"/>
      <c r="D447" s="52" t="s">
        <v>70</v>
      </c>
      <c r="E447" s="50"/>
    </row>
    <row r="448" spans="1:5" x14ac:dyDescent="0.3">
      <c r="A448" s="70"/>
      <c r="B448" s="117" t="s">
        <v>213</v>
      </c>
      <c r="C448" s="117"/>
      <c r="D448" s="117"/>
      <c r="E448" s="76">
        <v>-111</v>
      </c>
    </row>
    <row r="449" spans="1:5" x14ac:dyDescent="0.3">
      <c r="A449" s="70"/>
      <c r="B449" s="117" t="s">
        <v>74</v>
      </c>
      <c r="C449" s="117"/>
      <c r="D449" s="117"/>
      <c r="E449" s="50"/>
    </row>
    <row r="450" spans="1:5" x14ac:dyDescent="0.3">
      <c r="A450" s="70"/>
      <c r="B450" s="118" t="s">
        <v>226</v>
      </c>
      <c r="C450" s="118"/>
      <c r="D450" s="118"/>
      <c r="E450" s="50">
        <f>'Հավելված 3'!E60</f>
        <v>4554.3</v>
      </c>
    </row>
    <row r="451" spans="1:5" x14ac:dyDescent="0.3">
      <c r="A451" s="70"/>
      <c r="B451" s="121"/>
      <c r="C451" s="121"/>
      <c r="D451" s="70"/>
      <c r="E451" s="60"/>
    </row>
    <row r="452" spans="1:5" ht="81" x14ac:dyDescent="0.3">
      <c r="A452" s="70"/>
      <c r="B452" s="117" t="s">
        <v>62</v>
      </c>
      <c r="C452" s="117"/>
      <c r="D452" s="52">
        <v>1146</v>
      </c>
      <c r="E452" s="74" t="s">
        <v>195</v>
      </c>
    </row>
    <row r="453" spans="1:5" x14ac:dyDescent="0.3">
      <c r="A453" s="70"/>
      <c r="B453" s="117" t="s">
        <v>65</v>
      </c>
      <c r="C453" s="117"/>
      <c r="D453" s="52">
        <v>11002</v>
      </c>
      <c r="E453" s="50" t="s">
        <v>8</v>
      </c>
    </row>
    <row r="454" spans="1:5" x14ac:dyDescent="0.3">
      <c r="A454" s="70"/>
      <c r="B454" s="117" t="s">
        <v>17</v>
      </c>
      <c r="C454" s="117"/>
      <c r="D454" s="75" t="s">
        <v>59</v>
      </c>
      <c r="E454" s="50"/>
    </row>
    <row r="455" spans="1:5" ht="54" x14ac:dyDescent="0.3">
      <c r="A455" s="70"/>
      <c r="B455" s="117" t="s">
        <v>67</v>
      </c>
      <c r="C455" s="117"/>
      <c r="D455" s="75" t="s">
        <v>172</v>
      </c>
      <c r="E455" s="50"/>
    </row>
    <row r="456" spans="1:5" x14ac:dyDescent="0.3">
      <c r="A456" s="70"/>
      <c r="B456" s="117" t="s">
        <v>21</v>
      </c>
      <c r="C456" s="117"/>
      <c r="D456" s="75" t="s">
        <v>68</v>
      </c>
      <c r="E456" s="50"/>
    </row>
    <row r="457" spans="1:5" ht="27" x14ac:dyDescent="0.3">
      <c r="A457" s="70"/>
      <c r="B457" s="117" t="s">
        <v>69</v>
      </c>
      <c r="C457" s="117"/>
      <c r="D457" s="75" t="s">
        <v>218</v>
      </c>
      <c r="E457" s="50"/>
    </row>
    <row r="458" spans="1:5" x14ac:dyDescent="0.3">
      <c r="A458" s="70"/>
      <c r="B458" s="117"/>
      <c r="C458" s="117"/>
      <c r="D458" s="52" t="s">
        <v>70</v>
      </c>
      <c r="E458" s="50"/>
    </row>
    <row r="459" spans="1:5" x14ac:dyDescent="0.3">
      <c r="A459" s="70"/>
      <c r="B459" s="117" t="s">
        <v>75</v>
      </c>
      <c r="C459" s="117"/>
      <c r="D459" s="117"/>
      <c r="E459" s="76">
        <v>-96</v>
      </c>
    </row>
    <row r="460" spans="1:5" x14ac:dyDescent="0.3">
      <c r="A460" s="70"/>
      <c r="B460" s="117" t="s">
        <v>74</v>
      </c>
      <c r="C460" s="117"/>
      <c r="D460" s="117"/>
      <c r="E460" s="50"/>
    </row>
    <row r="461" spans="1:5" x14ac:dyDescent="0.3">
      <c r="A461" s="70"/>
      <c r="B461" s="83" t="s">
        <v>226</v>
      </c>
      <c r="C461" s="83"/>
      <c r="D461" s="83"/>
      <c r="E461" s="50">
        <f>'Հավելված 3'!E139</f>
        <v>8753.7000000000007</v>
      </c>
    </row>
    <row r="462" spans="1:5" x14ac:dyDescent="0.3">
      <c r="A462" s="70"/>
      <c r="B462" s="121"/>
      <c r="C462" s="121"/>
      <c r="D462" s="70"/>
      <c r="E462" s="84"/>
    </row>
    <row r="463" spans="1:5" ht="54" x14ac:dyDescent="0.3">
      <c r="A463" s="70"/>
      <c r="B463" s="117" t="s">
        <v>62</v>
      </c>
      <c r="C463" s="117"/>
      <c r="D463" s="52">
        <v>1146</v>
      </c>
      <c r="E463" s="74" t="s">
        <v>250</v>
      </c>
    </row>
    <row r="464" spans="1:5" x14ac:dyDescent="0.3">
      <c r="A464" s="70"/>
      <c r="B464" s="117" t="s">
        <v>65</v>
      </c>
      <c r="C464" s="117"/>
      <c r="D464" s="52">
        <v>11003</v>
      </c>
      <c r="E464" s="50" t="s">
        <v>8</v>
      </c>
    </row>
    <row r="465" spans="1:5" x14ac:dyDescent="0.3">
      <c r="A465" s="70"/>
      <c r="B465" s="117" t="s">
        <v>17</v>
      </c>
      <c r="C465" s="117"/>
      <c r="D465" s="75" t="s">
        <v>44</v>
      </c>
      <c r="E465" s="50"/>
    </row>
    <row r="466" spans="1:5" ht="54" x14ac:dyDescent="0.3">
      <c r="A466" s="70"/>
      <c r="B466" s="117" t="s">
        <v>67</v>
      </c>
      <c r="C466" s="117"/>
      <c r="D466" s="75" t="s">
        <v>174</v>
      </c>
      <c r="E466" s="50"/>
    </row>
    <row r="467" spans="1:5" x14ac:dyDescent="0.3">
      <c r="A467" s="70"/>
      <c r="B467" s="117" t="s">
        <v>21</v>
      </c>
      <c r="C467" s="117"/>
      <c r="D467" s="75" t="s">
        <v>68</v>
      </c>
      <c r="E467" s="50"/>
    </row>
    <row r="468" spans="1:5" ht="27" x14ac:dyDescent="0.3">
      <c r="A468" s="70"/>
      <c r="B468" s="117" t="s">
        <v>69</v>
      </c>
      <c r="C468" s="117"/>
      <c r="D468" s="75" t="s">
        <v>218</v>
      </c>
      <c r="E468" s="50"/>
    </row>
    <row r="469" spans="1:5" x14ac:dyDescent="0.3">
      <c r="A469" s="70"/>
      <c r="B469" s="117"/>
      <c r="C469" s="117"/>
      <c r="D469" s="52" t="s">
        <v>70</v>
      </c>
      <c r="E469" s="50"/>
    </row>
    <row r="470" spans="1:5" x14ac:dyDescent="0.3">
      <c r="A470" s="70"/>
      <c r="B470" s="117" t="s">
        <v>76</v>
      </c>
      <c r="C470" s="117"/>
      <c r="D470" s="117"/>
      <c r="E470" s="76">
        <v>-170</v>
      </c>
    </row>
    <row r="471" spans="1:5" x14ac:dyDescent="0.3">
      <c r="A471" s="70"/>
      <c r="B471" s="117" t="s">
        <v>74</v>
      </c>
      <c r="C471" s="117"/>
      <c r="D471" s="117"/>
      <c r="E471" s="50"/>
    </row>
    <row r="472" spans="1:5" x14ac:dyDescent="0.3">
      <c r="A472" s="70"/>
      <c r="B472" s="118" t="s">
        <v>226</v>
      </c>
      <c r="C472" s="118"/>
      <c r="D472" s="118"/>
      <c r="E472" s="54">
        <f>'Հավելված 3'!E225</f>
        <v>-43279.5</v>
      </c>
    </row>
    <row r="473" spans="1:5" ht="17.25" thickBot="1" x14ac:dyDescent="0.35">
      <c r="A473" s="70"/>
      <c r="B473" s="125"/>
      <c r="C473" s="125"/>
      <c r="D473" s="70"/>
      <c r="E473" s="60"/>
    </row>
    <row r="474" spans="1:5" ht="54" x14ac:dyDescent="0.3">
      <c r="A474" s="70"/>
      <c r="B474" s="117" t="s">
        <v>62</v>
      </c>
      <c r="C474" s="117"/>
      <c r="D474" s="52">
        <v>1146</v>
      </c>
      <c r="E474" s="74" t="s">
        <v>250</v>
      </c>
    </row>
    <row r="475" spans="1:5" x14ac:dyDescent="0.3">
      <c r="A475" s="70"/>
      <c r="B475" s="117" t="s">
        <v>65</v>
      </c>
      <c r="C475" s="117"/>
      <c r="D475" s="52">
        <v>11013</v>
      </c>
      <c r="E475" s="50" t="s">
        <v>8</v>
      </c>
    </row>
    <row r="476" spans="1:5" x14ac:dyDescent="0.3">
      <c r="A476" s="70"/>
      <c r="B476" s="117" t="s">
        <v>17</v>
      </c>
      <c r="C476" s="117"/>
      <c r="D476" s="75" t="s">
        <v>37</v>
      </c>
      <c r="E476" s="50"/>
    </row>
    <row r="477" spans="1:5" ht="67.5" x14ac:dyDescent="0.3">
      <c r="A477" s="70"/>
      <c r="B477" s="117" t="s">
        <v>67</v>
      </c>
      <c r="C477" s="117"/>
      <c r="D477" s="75" t="s">
        <v>180</v>
      </c>
      <c r="E477" s="50"/>
    </row>
    <row r="478" spans="1:5" x14ac:dyDescent="0.3">
      <c r="A478" s="70"/>
      <c r="B478" s="117" t="s">
        <v>21</v>
      </c>
      <c r="C478" s="117"/>
      <c r="D478" s="75" t="s">
        <v>68</v>
      </c>
      <c r="E478" s="50"/>
    </row>
    <row r="479" spans="1:5" ht="40.5" x14ac:dyDescent="0.3">
      <c r="A479" s="70"/>
      <c r="B479" s="117" t="s">
        <v>69</v>
      </c>
      <c r="C479" s="117"/>
      <c r="D479" s="75" t="s">
        <v>220</v>
      </c>
      <c r="E479" s="50"/>
    </row>
    <row r="480" spans="1:5" x14ac:dyDescent="0.3">
      <c r="A480" s="70"/>
      <c r="B480" s="117"/>
      <c r="C480" s="117"/>
      <c r="D480" s="52" t="s">
        <v>70</v>
      </c>
      <c r="E480" s="50"/>
    </row>
    <row r="481" spans="1:5" x14ac:dyDescent="0.3">
      <c r="A481" s="70"/>
      <c r="B481" s="117" t="s">
        <v>181</v>
      </c>
      <c r="C481" s="117"/>
      <c r="D481" s="117"/>
      <c r="E481" s="76">
        <v>-66</v>
      </c>
    </row>
    <row r="482" spans="1:5" x14ac:dyDescent="0.3">
      <c r="A482" s="70"/>
      <c r="B482" s="118" t="s">
        <v>226</v>
      </c>
      <c r="C482" s="118"/>
      <c r="D482" s="118"/>
      <c r="E482" s="54">
        <f>'Հավելված 3'!E461</f>
        <v>-6990.7</v>
      </c>
    </row>
    <row r="483" spans="1:5" x14ac:dyDescent="0.3">
      <c r="A483" s="70"/>
      <c r="B483" s="121"/>
      <c r="C483" s="121"/>
      <c r="D483" s="70"/>
      <c r="E483" s="60"/>
    </row>
    <row r="484" spans="1:5" ht="81" x14ac:dyDescent="0.3">
      <c r="A484" s="70"/>
      <c r="B484" s="117" t="s">
        <v>62</v>
      </c>
      <c r="C484" s="117"/>
      <c r="D484" s="52">
        <v>1146</v>
      </c>
      <c r="E484" s="74" t="s">
        <v>195</v>
      </c>
    </row>
    <row r="485" spans="1:5" x14ac:dyDescent="0.3">
      <c r="A485" s="70"/>
      <c r="B485" s="117" t="s">
        <v>65</v>
      </c>
      <c r="C485" s="117"/>
      <c r="D485" s="52">
        <v>12004</v>
      </c>
      <c r="E485" s="50" t="s">
        <v>66</v>
      </c>
    </row>
    <row r="486" spans="1:5" ht="27" x14ac:dyDescent="0.3">
      <c r="A486" s="70"/>
      <c r="B486" s="117" t="s">
        <v>17</v>
      </c>
      <c r="C486" s="117"/>
      <c r="D486" s="75" t="s">
        <v>211</v>
      </c>
      <c r="E486" s="52"/>
    </row>
    <row r="487" spans="1:5" ht="54" x14ac:dyDescent="0.3">
      <c r="A487" s="70"/>
      <c r="B487" s="117" t="s">
        <v>67</v>
      </c>
      <c r="C487" s="117"/>
      <c r="D487" s="75" t="s">
        <v>183</v>
      </c>
      <c r="E487" s="52"/>
    </row>
    <row r="488" spans="1:5" x14ac:dyDescent="0.3">
      <c r="A488" s="70"/>
      <c r="B488" s="117" t="s">
        <v>21</v>
      </c>
      <c r="C488" s="117"/>
      <c r="D488" s="75" t="s">
        <v>184</v>
      </c>
      <c r="E488" s="52"/>
    </row>
    <row r="489" spans="1:5" ht="27" x14ac:dyDescent="0.3">
      <c r="A489" s="70"/>
      <c r="B489" s="117" t="s">
        <v>212</v>
      </c>
      <c r="C489" s="117"/>
      <c r="D489" s="75" t="s">
        <v>186</v>
      </c>
      <c r="E489" s="52"/>
    </row>
    <row r="490" spans="1:5" x14ac:dyDescent="0.3">
      <c r="A490" s="70"/>
      <c r="B490" s="117"/>
      <c r="C490" s="117"/>
      <c r="D490" s="75" t="s">
        <v>70</v>
      </c>
      <c r="E490" s="52"/>
    </row>
    <row r="491" spans="1:5" x14ac:dyDescent="0.3">
      <c r="A491" s="70"/>
      <c r="B491" s="117" t="s">
        <v>187</v>
      </c>
      <c r="C491" s="117"/>
      <c r="D491" s="117"/>
      <c r="E491" s="76">
        <v>47</v>
      </c>
    </row>
    <row r="492" spans="1:5" x14ac:dyDescent="0.3">
      <c r="A492" s="70"/>
      <c r="B492" s="118" t="s">
        <v>226</v>
      </c>
      <c r="C492" s="118"/>
      <c r="D492" s="118"/>
      <c r="E492" s="54">
        <f>'Հավելված 3'!E533</f>
        <v>-4103.8</v>
      </c>
    </row>
    <row r="493" spans="1:5" x14ac:dyDescent="0.3">
      <c r="A493" s="70"/>
      <c r="B493" s="124"/>
      <c r="C493" s="124"/>
      <c r="D493" s="70"/>
      <c r="E493" s="60"/>
    </row>
    <row r="494" spans="1:5" x14ac:dyDescent="0.3">
      <c r="A494" s="70"/>
      <c r="B494" s="123" t="s">
        <v>87</v>
      </c>
      <c r="C494" s="123"/>
      <c r="D494" s="123"/>
      <c r="E494" s="123"/>
    </row>
    <row r="495" spans="1:5" x14ac:dyDescent="0.3">
      <c r="A495" s="72" t="s">
        <v>78</v>
      </c>
    </row>
    <row r="496" spans="1:5" ht="17.25" thickBot="1" x14ac:dyDescent="0.35">
      <c r="A496" s="70"/>
      <c r="B496" s="125"/>
      <c r="C496" s="125"/>
      <c r="D496" s="70"/>
      <c r="E496" s="60"/>
    </row>
    <row r="497" spans="1:5" x14ac:dyDescent="0.3">
      <c r="A497" s="70"/>
      <c r="B497" s="117" t="s">
        <v>62</v>
      </c>
      <c r="C497" s="117"/>
      <c r="D497" s="52" t="s">
        <v>63</v>
      </c>
      <c r="E497" s="60"/>
    </row>
    <row r="498" spans="1:5" x14ac:dyDescent="0.3">
      <c r="A498" s="70"/>
      <c r="B498" s="117">
        <v>1146</v>
      </c>
      <c r="C498" s="117"/>
      <c r="D498" s="73" t="s">
        <v>11</v>
      </c>
      <c r="E498" s="60"/>
    </row>
    <row r="499" spans="1:5" x14ac:dyDescent="0.3">
      <c r="A499" s="70"/>
      <c r="B499" s="119"/>
      <c r="C499" s="119"/>
      <c r="D499" s="70"/>
      <c r="E499" s="60"/>
    </row>
    <row r="500" spans="1:5" x14ac:dyDescent="0.3">
      <c r="A500" s="70"/>
      <c r="B500" s="120" t="s">
        <v>64</v>
      </c>
      <c r="C500" s="120"/>
      <c r="D500" s="70"/>
      <c r="E500" s="88"/>
    </row>
    <row r="501" spans="1:5" ht="17.25" thickBot="1" x14ac:dyDescent="0.35">
      <c r="A501" s="70"/>
      <c r="B501" s="126"/>
      <c r="C501" s="126"/>
      <c r="D501" s="70"/>
      <c r="E501" s="60"/>
    </row>
    <row r="502" spans="1:5" ht="54" x14ac:dyDescent="0.3">
      <c r="A502" s="70"/>
      <c r="B502" s="117" t="s">
        <v>62</v>
      </c>
      <c r="C502" s="117"/>
      <c r="D502" s="52">
        <v>1146</v>
      </c>
      <c r="E502" s="74" t="s">
        <v>250</v>
      </c>
    </row>
    <row r="503" spans="1:5" x14ac:dyDescent="0.3">
      <c r="A503" s="70"/>
      <c r="B503" s="117" t="s">
        <v>65</v>
      </c>
      <c r="C503" s="117"/>
      <c r="D503" s="52">
        <v>11001</v>
      </c>
      <c r="E503" s="50" t="s">
        <v>8</v>
      </c>
    </row>
    <row r="504" spans="1:5" x14ac:dyDescent="0.3">
      <c r="A504" s="70"/>
      <c r="B504" s="117" t="s">
        <v>17</v>
      </c>
      <c r="C504" s="117"/>
      <c r="D504" s="75" t="s">
        <v>43</v>
      </c>
      <c r="E504" s="50"/>
    </row>
    <row r="505" spans="1:5" ht="54" x14ac:dyDescent="0.3">
      <c r="A505" s="70"/>
      <c r="B505" s="117" t="s">
        <v>67</v>
      </c>
      <c r="C505" s="117"/>
      <c r="D505" s="75" t="s">
        <v>170</v>
      </c>
      <c r="E505" s="50"/>
    </row>
    <row r="506" spans="1:5" x14ac:dyDescent="0.3">
      <c r="A506" s="70"/>
      <c r="B506" s="117" t="s">
        <v>21</v>
      </c>
      <c r="C506" s="117"/>
      <c r="D506" s="75" t="s">
        <v>68</v>
      </c>
      <c r="E506" s="50"/>
    </row>
    <row r="507" spans="1:5" ht="27" x14ac:dyDescent="0.3">
      <c r="A507" s="70"/>
      <c r="B507" s="117" t="s">
        <v>69</v>
      </c>
      <c r="C507" s="117"/>
      <c r="D507" s="75" t="s">
        <v>218</v>
      </c>
      <c r="E507" s="50"/>
    </row>
    <row r="508" spans="1:5" x14ac:dyDescent="0.3">
      <c r="A508" s="70"/>
      <c r="B508" s="117"/>
      <c r="C508" s="117"/>
      <c r="D508" s="52" t="s">
        <v>70</v>
      </c>
      <c r="E508" s="50"/>
    </row>
    <row r="509" spans="1:5" x14ac:dyDescent="0.3">
      <c r="A509" s="70"/>
      <c r="B509" s="117" t="s">
        <v>71</v>
      </c>
      <c r="C509" s="117"/>
      <c r="D509" s="117"/>
      <c r="E509" s="76">
        <v>-259</v>
      </c>
    </row>
    <row r="510" spans="1:5" x14ac:dyDescent="0.3">
      <c r="A510" s="70"/>
      <c r="B510" s="117" t="s">
        <v>74</v>
      </c>
      <c r="C510" s="117"/>
      <c r="D510" s="117"/>
      <c r="E510" s="50"/>
    </row>
    <row r="511" spans="1:5" x14ac:dyDescent="0.3">
      <c r="A511" s="70"/>
      <c r="B511" s="118" t="s">
        <v>226</v>
      </c>
      <c r="C511" s="118"/>
      <c r="D511" s="118"/>
      <c r="E511" s="54">
        <f>'Հավելված 3'!E67</f>
        <v>-8919.5</v>
      </c>
    </row>
    <row r="512" spans="1:5" ht="17.25" thickBot="1" x14ac:dyDescent="0.35">
      <c r="A512" s="70"/>
      <c r="B512" s="125"/>
      <c r="C512" s="125"/>
      <c r="D512" s="70"/>
      <c r="E512" s="60"/>
    </row>
    <row r="513" spans="1:5" ht="54" x14ac:dyDescent="0.3">
      <c r="A513" s="70"/>
      <c r="B513" s="117" t="s">
        <v>62</v>
      </c>
      <c r="C513" s="117"/>
      <c r="D513" s="52">
        <v>1146</v>
      </c>
      <c r="E513" s="74" t="s">
        <v>250</v>
      </c>
    </row>
    <row r="514" spans="1:5" x14ac:dyDescent="0.3">
      <c r="A514" s="70"/>
      <c r="B514" s="117" t="s">
        <v>65</v>
      </c>
      <c r="C514" s="117"/>
      <c r="D514" s="52">
        <v>11002</v>
      </c>
      <c r="E514" s="50" t="s">
        <v>8</v>
      </c>
    </row>
    <row r="515" spans="1:5" x14ac:dyDescent="0.3">
      <c r="A515" s="70"/>
      <c r="B515" s="117" t="s">
        <v>17</v>
      </c>
      <c r="C515" s="117"/>
      <c r="D515" s="75" t="s">
        <v>59</v>
      </c>
      <c r="E515" s="50"/>
    </row>
    <row r="516" spans="1:5" ht="54" x14ac:dyDescent="0.3">
      <c r="A516" s="70"/>
      <c r="B516" s="117" t="s">
        <v>67</v>
      </c>
      <c r="C516" s="117"/>
      <c r="D516" s="75" t="s">
        <v>172</v>
      </c>
      <c r="E516" s="50"/>
    </row>
    <row r="517" spans="1:5" x14ac:dyDescent="0.3">
      <c r="A517" s="70"/>
      <c r="B517" s="117" t="s">
        <v>21</v>
      </c>
      <c r="C517" s="117"/>
      <c r="D517" s="75" t="s">
        <v>68</v>
      </c>
      <c r="E517" s="50"/>
    </row>
    <row r="518" spans="1:5" ht="27" x14ac:dyDescent="0.3">
      <c r="A518" s="70"/>
      <c r="B518" s="117" t="s">
        <v>69</v>
      </c>
      <c r="C518" s="117"/>
      <c r="D518" s="75" t="s">
        <v>218</v>
      </c>
      <c r="E518" s="50"/>
    </row>
    <row r="519" spans="1:5" x14ac:dyDescent="0.3">
      <c r="A519" s="70"/>
      <c r="B519" s="117"/>
      <c r="C519" s="117"/>
      <c r="D519" s="52" t="s">
        <v>70</v>
      </c>
      <c r="E519" s="50"/>
    </row>
    <row r="520" spans="1:5" x14ac:dyDescent="0.3">
      <c r="A520" s="70"/>
      <c r="B520" s="117" t="s">
        <v>75</v>
      </c>
      <c r="C520" s="117"/>
      <c r="D520" s="117"/>
      <c r="E520" s="76">
        <v>-210</v>
      </c>
    </row>
    <row r="521" spans="1:5" x14ac:dyDescent="0.3">
      <c r="A521" s="70"/>
      <c r="B521" s="117" t="s">
        <v>74</v>
      </c>
      <c r="C521" s="117"/>
      <c r="D521" s="117"/>
      <c r="E521" s="50"/>
    </row>
    <row r="522" spans="1:5" x14ac:dyDescent="0.3">
      <c r="A522" s="70"/>
      <c r="B522" s="83" t="s">
        <v>226</v>
      </c>
      <c r="C522" s="83"/>
      <c r="D522" s="83"/>
      <c r="E522" s="54">
        <f>'Հավելված 3'!E146</f>
        <v>-7730.2</v>
      </c>
    </row>
    <row r="523" spans="1:5" ht="17.25" thickBot="1" x14ac:dyDescent="0.35">
      <c r="A523" s="70"/>
      <c r="B523" s="125"/>
      <c r="C523" s="125"/>
      <c r="D523" s="70"/>
      <c r="E523" s="84"/>
    </row>
    <row r="524" spans="1:5" ht="54" x14ac:dyDescent="0.3">
      <c r="A524" s="70"/>
      <c r="B524" s="117" t="s">
        <v>62</v>
      </c>
      <c r="C524" s="117"/>
      <c r="D524" s="52">
        <v>1146</v>
      </c>
      <c r="E524" s="74" t="s">
        <v>250</v>
      </c>
    </row>
    <row r="525" spans="1:5" x14ac:dyDescent="0.3">
      <c r="A525" s="70"/>
      <c r="B525" s="117" t="s">
        <v>65</v>
      </c>
      <c r="C525" s="117"/>
      <c r="D525" s="52">
        <v>11003</v>
      </c>
      <c r="E525" s="50" t="s">
        <v>8</v>
      </c>
    </row>
    <row r="526" spans="1:5" x14ac:dyDescent="0.3">
      <c r="A526" s="70"/>
      <c r="B526" s="117" t="s">
        <v>17</v>
      </c>
      <c r="C526" s="117"/>
      <c r="D526" s="75" t="s">
        <v>44</v>
      </c>
      <c r="E526" s="50"/>
    </row>
    <row r="527" spans="1:5" ht="54" x14ac:dyDescent="0.3">
      <c r="A527" s="70"/>
      <c r="B527" s="117" t="s">
        <v>67</v>
      </c>
      <c r="C527" s="117"/>
      <c r="D527" s="75" t="s">
        <v>174</v>
      </c>
      <c r="E527" s="50"/>
    </row>
    <row r="528" spans="1:5" x14ac:dyDescent="0.3">
      <c r="A528" s="70"/>
      <c r="B528" s="117" t="s">
        <v>21</v>
      </c>
      <c r="C528" s="117"/>
      <c r="D528" s="75" t="s">
        <v>68</v>
      </c>
      <c r="E528" s="50"/>
    </row>
    <row r="529" spans="1:5" ht="27" x14ac:dyDescent="0.3">
      <c r="A529" s="70"/>
      <c r="B529" s="117" t="s">
        <v>69</v>
      </c>
      <c r="C529" s="117"/>
      <c r="D529" s="75" t="s">
        <v>218</v>
      </c>
      <c r="E529" s="50"/>
    </row>
    <row r="530" spans="1:5" x14ac:dyDescent="0.3">
      <c r="A530" s="70"/>
      <c r="B530" s="117"/>
      <c r="C530" s="117"/>
      <c r="D530" s="52" t="s">
        <v>70</v>
      </c>
      <c r="E530" s="50"/>
    </row>
    <row r="531" spans="1:5" x14ac:dyDescent="0.3">
      <c r="A531" s="70"/>
      <c r="B531" s="117" t="s">
        <v>76</v>
      </c>
      <c r="C531" s="117"/>
      <c r="D531" s="117"/>
      <c r="E531" s="76">
        <v>-364</v>
      </c>
    </row>
    <row r="532" spans="1:5" x14ac:dyDescent="0.3">
      <c r="A532" s="70"/>
      <c r="B532" s="117" t="s">
        <v>74</v>
      </c>
      <c r="C532" s="117"/>
      <c r="D532" s="117"/>
      <c r="E532" s="50"/>
    </row>
    <row r="533" spans="1:5" x14ac:dyDescent="0.3">
      <c r="A533" s="70"/>
      <c r="B533" s="118" t="s">
        <v>226</v>
      </c>
      <c r="C533" s="118"/>
      <c r="D533" s="118"/>
      <c r="E533" s="54">
        <f>'Հավելված 3'!E232</f>
        <v>-70299.100000000006</v>
      </c>
    </row>
    <row r="534" spans="1:5" ht="17.25" thickBot="1" x14ac:dyDescent="0.35">
      <c r="A534" s="70"/>
      <c r="B534" s="125"/>
      <c r="C534" s="125"/>
      <c r="D534" s="70"/>
      <c r="E534" s="60"/>
    </row>
    <row r="535" spans="1:5" ht="54" x14ac:dyDescent="0.3">
      <c r="A535" s="70"/>
      <c r="B535" s="117" t="s">
        <v>62</v>
      </c>
      <c r="C535" s="117"/>
      <c r="D535" s="52">
        <v>1146</v>
      </c>
      <c r="E535" s="74" t="s">
        <v>249</v>
      </c>
    </row>
    <row r="536" spans="1:5" x14ac:dyDescent="0.3">
      <c r="A536" s="70"/>
      <c r="B536" s="117" t="s">
        <v>65</v>
      </c>
      <c r="C536" s="117"/>
      <c r="D536" s="52">
        <v>11004</v>
      </c>
      <c r="E536" s="50" t="s">
        <v>8</v>
      </c>
    </row>
    <row r="537" spans="1:5" x14ac:dyDescent="0.3">
      <c r="A537" s="70"/>
      <c r="B537" s="117" t="s">
        <v>17</v>
      </c>
      <c r="C537" s="117"/>
      <c r="D537" s="75" t="s">
        <v>27</v>
      </c>
      <c r="E537" s="50"/>
    </row>
    <row r="538" spans="1:5" ht="40.5" x14ac:dyDescent="0.3">
      <c r="A538" s="70"/>
      <c r="B538" s="117" t="s">
        <v>67</v>
      </c>
      <c r="C538" s="117"/>
      <c r="D538" s="75" t="s">
        <v>175</v>
      </c>
      <c r="E538" s="50"/>
    </row>
    <row r="539" spans="1:5" x14ac:dyDescent="0.3">
      <c r="A539" s="70"/>
      <c r="B539" s="117" t="s">
        <v>21</v>
      </c>
      <c r="C539" s="117"/>
      <c r="D539" s="75" t="s">
        <v>68</v>
      </c>
      <c r="E539" s="50"/>
    </row>
    <row r="540" spans="1:5" ht="27" x14ac:dyDescent="0.3">
      <c r="A540" s="70"/>
      <c r="B540" s="117" t="s">
        <v>69</v>
      </c>
      <c r="C540" s="117"/>
      <c r="D540" s="75" t="s">
        <v>219</v>
      </c>
      <c r="E540" s="50"/>
    </row>
    <row r="541" spans="1:5" x14ac:dyDescent="0.3">
      <c r="A541" s="70"/>
      <c r="B541" s="117"/>
      <c r="C541" s="117"/>
      <c r="D541" s="52" t="s">
        <v>70</v>
      </c>
      <c r="E541" s="50"/>
    </row>
    <row r="542" spans="1:5" x14ac:dyDescent="0.3">
      <c r="A542" s="70"/>
      <c r="B542" s="117" t="s">
        <v>77</v>
      </c>
      <c r="C542" s="117"/>
      <c r="D542" s="117"/>
      <c r="E542" s="50">
        <v>3</v>
      </c>
    </row>
    <row r="543" spans="1:5" x14ac:dyDescent="0.3">
      <c r="A543" s="70"/>
      <c r="B543" s="117" t="s">
        <v>74</v>
      </c>
      <c r="C543" s="117"/>
      <c r="D543" s="117"/>
      <c r="E543" s="50"/>
    </row>
    <row r="544" spans="1:5" x14ac:dyDescent="0.3">
      <c r="A544" s="70"/>
      <c r="B544" s="118" t="s">
        <v>226</v>
      </c>
      <c r="C544" s="118"/>
      <c r="D544" s="118"/>
      <c r="E544" s="50">
        <f>'Հավելված 3'!E290</f>
        <v>10432.700000000001</v>
      </c>
    </row>
    <row r="545" spans="1:5" ht="17.25" thickBot="1" x14ac:dyDescent="0.35">
      <c r="A545" s="70"/>
      <c r="B545" s="125"/>
      <c r="C545" s="125"/>
      <c r="D545" s="70"/>
      <c r="E545" s="60"/>
    </row>
    <row r="546" spans="1:5" ht="54" x14ac:dyDescent="0.3">
      <c r="A546" s="70"/>
      <c r="B546" s="117" t="s">
        <v>62</v>
      </c>
      <c r="C546" s="117"/>
      <c r="D546" s="52">
        <v>1146</v>
      </c>
      <c r="E546" s="74" t="s">
        <v>249</v>
      </c>
    </row>
    <row r="547" spans="1:5" x14ac:dyDescent="0.3">
      <c r="A547" s="70"/>
      <c r="B547" s="117" t="s">
        <v>65</v>
      </c>
      <c r="C547" s="117"/>
      <c r="D547" s="52">
        <v>11005</v>
      </c>
      <c r="E547" s="50" t="s">
        <v>8</v>
      </c>
    </row>
    <row r="548" spans="1:5" x14ac:dyDescent="0.3">
      <c r="A548" s="70"/>
      <c r="B548" s="117" t="s">
        <v>17</v>
      </c>
      <c r="C548" s="117"/>
      <c r="D548" s="75" t="s">
        <v>29</v>
      </c>
      <c r="E548" s="50"/>
    </row>
    <row r="549" spans="1:5" ht="40.5" x14ac:dyDescent="0.3">
      <c r="A549" s="70"/>
      <c r="B549" s="117" t="s">
        <v>67</v>
      </c>
      <c r="C549" s="117"/>
      <c r="D549" s="75" t="s">
        <v>176</v>
      </c>
      <c r="E549" s="50"/>
    </row>
    <row r="550" spans="1:5" x14ac:dyDescent="0.3">
      <c r="A550" s="70"/>
      <c r="B550" s="117" t="s">
        <v>21</v>
      </c>
      <c r="C550" s="117"/>
      <c r="D550" s="75" t="s">
        <v>68</v>
      </c>
      <c r="E550" s="50"/>
    </row>
    <row r="551" spans="1:5" ht="27" x14ac:dyDescent="0.3">
      <c r="A551" s="70"/>
      <c r="B551" s="117" t="s">
        <v>69</v>
      </c>
      <c r="C551" s="117"/>
      <c r="D551" s="75" t="s">
        <v>219</v>
      </c>
      <c r="E551" s="50"/>
    </row>
    <row r="552" spans="1:5" x14ac:dyDescent="0.3">
      <c r="A552" s="70"/>
      <c r="B552" s="117"/>
      <c r="C552" s="117"/>
      <c r="D552" s="52" t="s">
        <v>70</v>
      </c>
      <c r="E552" s="50"/>
    </row>
    <row r="553" spans="1:5" x14ac:dyDescent="0.3">
      <c r="A553" s="70"/>
      <c r="B553" s="117" t="s">
        <v>77</v>
      </c>
      <c r="C553" s="117"/>
      <c r="D553" s="117"/>
      <c r="E553" s="50">
        <v>5</v>
      </c>
    </row>
    <row r="554" spans="1:5" x14ac:dyDescent="0.3">
      <c r="A554" s="70"/>
      <c r="B554" s="117" t="s">
        <v>74</v>
      </c>
      <c r="C554" s="117"/>
      <c r="D554" s="117"/>
      <c r="E554" s="50"/>
    </row>
    <row r="555" spans="1:5" x14ac:dyDescent="0.3">
      <c r="A555" s="70"/>
      <c r="B555" s="118" t="s">
        <v>226</v>
      </c>
      <c r="C555" s="118"/>
      <c r="D555" s="118"/>
      <c r="E555" s="50">
        <f>'Հավելված 3'!E320</f>
        <v>7887.4</v>
      </c>
    </row>
    <row r="556" spans="1:5" ht="17.25" thickBot="1" x14ac:dyDescent="0.35">
      <c r="A556" s="70"/>
      <c r="B556" s="125"/>
      <c r="C556" s="125"/>
      <c r="D556" s="70"/>
      <c r="E556" s="60"/>
    </row>
    <row r="557" spans="1:5" ht="54" x14ac:dyDescent="0.3">
      <c r="A557" s="70"/>
      <c r="B557" s="117" t="s">
        <v>62</v>
      </c>
      <c r="C557" s="117"/>
      <c r="D557" s="52">
        <v>1146</v>
      </c>
      <c r="E557" s="74" t="s">
        <v>249</v>
      </c>
    </row>
    <row r="558" spans="1:5" x14ac:dyDescent="0.3">
      <c r="A558" s="70"/>
      <c r="B558" s="117" t="s">
        <v>65</v>
      </c>
      <c r="C558" s="117"/>
      <c r="D558" s="52">
        <v>11007</v>
      </c>
      <c r="E558" s="50" t="s">
        <v>8</v>
      </c>
    </row>
    <row r="559" spans="1:5" x14ac:dyDescent="0.3">
      <c r="A559" s="70"/>
      <c r="B559" s="117" t="s">
        <v>17</v>
      </c>
      <c r="C559" s="117"/>
      <c r="D559" s="75" t="s">
        <v>31</v>
      </c>
      <c r="E559" s="50"/>
    </row>
    <row r="560" spans="1:5" ht="81" x14ac:dyDescent="0.3">
      <c r="A560" s="70"/>
      <c r="B560" s="117" t="s">
        <v>67</v>
      </c>
      <c r="C560" s="117"/>
      <c r="D560" s="75" t="s">
        <v>177</v>
      </c>
      <c r="E560" s="50"/>
    </row>
    <row r="561" spans="1:5" x14ac:dyDescent="0.3">
      <c r="A561" s="70"/>
      <c r="B561" s="117" t="s">
        <v>21</v>
      </c>
      <c r="C561" s="117"/>
      <c r="D561" s="75" t="s">
        <v>68</v>
      </c>
      <c r="E561" s="50"/>
    </row>
    <row r="562" spans="1:5" ht="40.5" x14ac:dyDescent="0.3">
      <c r="A562" s="70"/>
      <c r="B562" s="117" t="s">
        <v>69</v>
      </c>
      <c r="C562" s="117"/>
      <c r="D562" s="75" t="s">
        <v>221</v>
      </c>
      <c r="E562" s="50"/>
    </row>
    <row r="563" spans="1:5" x14ac:dyDescent="0.3">
      <c r="A563" s="70"/>
      <c r="B563" s="117"/>
      <c r="C563" s="117"/>
      <c r="D563" s="52" t="s">
        <v>70</v>
      </c>
      <c r="E563" s="50"/>
    </row>
    <row r="564" spans="1:5" x14ac:dyDescent="0.3">
      <c r="A564" s="70"/>
      <c r="B564" s="117" t="s">
        <v>77</v>
      </c>
      <c r="C564" s="117"/>
      <c r="D564" s="117"/>
      <c r="E564" s="50">
        <v>18</v>
      </c>
    </row>
    <row r="565" spans="1:5" x14ac:dyDescent="0.3">
      <c r="A565" s="70"/>
      <c r="B565" s="117" t="s">
        <v>74</v>
      </c>
      <c r="C565" s="117"/>
      <c r="D565" s="117"/>
      <c r="E565" s="50"/>
    </row>
    <row r="566" spans="1:5" x14ac:dyDescent="0.3">
      <c r="A566" s="70"/>
      <c r="B566" s="118" t="s">
        <v>226</v>
      </c>
      <c r="C566" s="118"/>
      <c r="D566" s="118"/>
      <c r="E566" s="50">
        <f>'Հավելված 3'!E350</f>
        <v>8364.5</v>
      </c>
    </row>
    <row r="567" spans="1:5" ht="17.25" thickBot="1" x14ac:dyDescent="0.35">
      <c r="A567" s="70"/>
      <c r="B567" s="125"/>
      <c r="C567" s="125"/>
      <c r="D567" s="70"/>
      <c r="E567" s="60"/>
    </row>
    <row r="568" spans="1:5" ht="54" x14ac:dyDescent="0.3">
      <c r="A568" s="70"/>
      <c r="B568" s="117" t="s">
        <v>62</v>
      </c>
      <c r="C568" s="117"/>
      <c r="D568" s="52">
        <v>1146</v>
      </c>
      <c r="E568" s="74" t="s">
        <v>249</v>
      </c>
    </row>
    <row r="569" spans="1:5" x14ac:dyDescent="0.3">
      <c r="A569" s="70"/>
      <c r="B569" s="117" t="s">
        <v>65</v>
      </c>
      <c r="C569" s="117"/>
      <c r="D569" s="52">
        <v>11008</v>
      </c>
      <c r="E569" s="50" t="s">
        <v>8</v>
      </c>
    </row>
    <row r="570" spans="1:5" x14ac:dyDescent="0.3">
      <c r="A570" s="70"/>
      <c r="B570" s="117" t="s">
        <v>17</v>
      </c>
      <c r="C570" s="117"/>
      <c r="D570" s="75" t="s">
        <v>33</v>
      </c>
      <c r="E570" s="50"/>
    </row>
    <row r="571" spans="1:5" ht="81" x14ac:dyDescent="0.3">
      <c r="A571" s="70"/>
      <c r="B571" s="117" t="s">
        <v>67</v>
      </c>
      <c r="C571" s="117"/>
      <c r="D571" s="75" t="s">
        <v>178</v>
      </c>
      <c r="E571" s="50"/>
    </row>
    <row r="572" spans="1:5" x14ac:dyDescent="0.3">
      <c r="A572" s="70"/>
      <c r="B572" s="117" t="s">
        <v>21</v>
      </c>
      <c r="C572" s="117"/>
      <c r="D572" s="75" t="s">
        <v>68</v>
      </c>
      <c r="E572" s="50"/>
    </row>
    <row r="573" spans="1:5" ht="40.5" x14ac:dyDescent="0.3">
      <c r="A573" s="70"/>
      <c r="B573" s="117" t="s">
        <v>69</v>
      </c>
      <c r="C573" s="117"/>
      <c r="D573" s="75" t="s">
        <v>221</v>
      </c>
      <c r="E573" s="50"/>
    </row>
    <row r="574" spans="1:5" x14ac:dyDescent="0.3">
      <c r="A574" s="70"/>
      <c r="B574" s="117"/>
      <c r="C574" s="117"/>
      <c r="D574" s="52" t="s">
        <v>70</v>
      </c>
      <c r="E574" s="50"/>
    </row>
    <row r="575" spans="1:5" x14ac:dyDescent="0.3">
      <c r="A575" s="70"/>
      <c r="B575" s="117" t="s">
        <v>77</v>
      </c>
      <c r="C575" s="117"/>
      <c r="D575" s="117"/>
      <c r="E575" s="50">
        <v>3</v>
      </c>
    </row>
    <row r="576" spans="1:5" x14ac:dyDescent="0.3">
      <c r="A576" s="70"/>
      <c r="B576" s="117" t="s">
        <v>74</v>
      </c>
      <c r="C576" s="117"/>
      <c r="D576" s="117"/>
      <c r="E576" s="50"/>
    </row>
    <row r="577" spans="1:5" x14ac:dyDescent="0.3">
      <c r="A577" s="70"/>
      <c r="B577" s="118" t="s">
        <v>226</v>
      </c>
      <c r="C577" s="118"/>
      <c r="D577" s="118"/>
      <c r="E577" s="82">
        <f>'Հավելված 3'!E387</f>
        <v>340</v>
      </c>
    </row>
    <row r="578" spans="1:5" ht="17.25" thickBot="1" x14ac:dyDescent="0.35">
      <c r="A578" s="70"/>
      <c r="B578" s="125"/>
      <c r="C578" s="125"/>
      <c r="D578" s="70"/>
      <c r="E578" s="60"/>
    </row>
    <row r="579" spans="1:5" ht="54" x14ac:dyDescent="0.3">
      <c r="A579" s="70"/>
      <c r="B579" s="117" t="s">
        <v>62</v>
      </c>
      <c r="C579" s="117"/>
      <c r="D579" s="52">
        <v>1146</v>
      </c>
      <c r="E579" s="74" t="s">
        <v>249</v>
      </c>
    </row>
    <row r="580" spans="1:5" x14ac:dyDescent="0.3">
      <c r="A580" s="70"/>
      <c r="B580" s="117" t="s">
        <v>65</v>
      </c>
      <c r="C580" s="117"/>
      <c r="D580" s="52">
        <v>11009</v>
      </c>
      <c r="E580" s="50" t="s">
        <v>8</v>
      </c>
    </row>
    <row r="581" spans="1:5" x14ac:dyDescent="0.3">
      <c r="A581" s="70"/>
      <c r="B581" s="117" t="s">
        <v>17</v>
      </c>
      <c r="C581" s="117"/>
      <c r="D581" s="75" t="s">
        <v>35</v>
      </c>
      <c r="E581" s="50"/>
    </row>
    <row r="582" spans="1:5" ht="81" x14ac:dyDescent="0.3">
      <c r="A582" s="70"/>
      <c r="B582" s="117" t="s">
        <v>67</v>
      </c>
      <c r="C582" s="117"/>
      <c r="D582" s="75" t="s">
        <v>179</v>
      </c>
      <c r="E582" s="50"/>
    </row>
    <row r="583" spans="1:5" x14ac:dyDescent="0.3">
      <c r="A583" s="70"/>
      <c r="B583" s="117" t="s">
        <v>21</v>
      </c>
      <c r="C583" s="117"/>
      <c r="D583" s="75" t="s">
        <v>68</v>
      </c>
      <c r="E583" s="50"/>
    </row>
    <row r="584" spans="1:5" ht="40.5" x14ac:dyDescent="0.3">
      <c r="A584" s="70"/>
      <c r="B584" s="117" t="s">
        <v>69</v>
      </c>
      <c r="C584" s="117"/>
      <c r="D584" s="75" t="s">
        <v>221</v>
      </c>
      <c r="E584" s="50"/>
    </row>
    <row r="585" spans="1:5" x14ac:dyDescent="0.3">
      <c r="A585" s="70"/>
      <c r="B585" s="117"/>
      <c r="C585" s="117"/>
      <c r="D585" s="52" t="s">
        <v>70</v>
      </c>
      <c r="E585" s="50"/>
    </row>
    <row r="586" spans="1:5" x14ac:dyDescent="0.3">
      <c r="A586" s="70"/>
      <c r="B586" s="117" t="s">
        <v>77</v>
      </c>
      <c r="C586" s="117"/>
      <c r="D586" s="117"/>
      <c r="E586" s="50">
        <v>2</v>
      </c>
    </row>
    <row r="587" spans="1:5" x14ac:dyDescent="0.3">
      <c r="A587" s="70"/>
      <c r="B587" s="117" t="s">
        <v>74</v>
      </c>
      <c r="C587" s="117"/>
      <c r="D587" s="117"/>
      <c r="E587" s="50"/>
    </row>
    <row r="588" spans="1:5" x14ac:dyDescent="0.3">
      <c r="A588" s="70"/>
      <c r="B588" s="118" t="s">
        <v>226</v>
      </c>
      <c r="C588" s="118"/>
      <c r="D588" s="118"/>
      <c r="E588" s="50">
        <f>'Հավելված 3'!E410</f>
        <v>596.9</v>
      </c>
    </row>
    <row r="589" spans="1:5" ht="17.25" thickBot="1" x14ac:dyDescent="0.35">
      <c r="A589" s="70"/>
      <c r="B589" s="125"/>
      <c r="C589" s="125"/>
      <c r="D589" s="70"/>
      <c r="E589" s="60"/>
    </row>
    <row r="590" spans="1:5" ht="54" x14ac:dyDescent="0.3">
      <c r="A590" s="70"/>
      <c r="B590" s="117" t="s">
        <v>62</v>
      </c>
      <c r="C590" s="117"/>
      <c r="D590" s="52">
        <v>1146</v>
      </c>
      <c r="E590" s="74" t="s">
        <v>249</v>
      </c>
    </row>
    <row r="591" spans="1:5" x14ac:dyDescent="0.3">
      <c r="A591" s="70"/>
      <c r="B591" s="117" t="s">
        <v>65</v>
      </c>
      <c r="C591" s="117"/>
      <c r="D591" s="52">
        <v>11013</v>
      </c>
      <c r="E591" s="50" t="s">
        <v>8</v>
      </c>
    </row>
    <row r="592" spans="1:5" x14ac:dyDescent="0.3">
      <c r="A592" s="70"/>
      <c r="B592" s="117" t="s">
        <v>17</v>
      </c>
      <c r="C592" s="117"/>
      <c r="D592" s="75" t="s">
        <v>37</v>
      </c>
      <c r="E592" s="50"/>
    </row>
    <row r="593" spans="1:5" ht="67.5" x14ac:dyDescent="0.3">
      <c r="A593" s="70"/>
      <c r="B593" s="117" t="s">
        <v>67</v>
      </c>
      <c r="C593" s="117"/>
      <c r="D593" s="75" t="s">
        <v>180</v>
      </c>
      <c r="E593" s="50"/>
    </row>
    <row r="594" spans="1:5" x14ac:dyDescent="0.3">
      <c r="A594" s="70"/>
      <c r="B594" s="117" t="s">
        <v>21</v>
      </c>
      <c r="C594" s="117"/>
      <c r="D594" s="75" t="s">
        <v>68</v>
      </c>
      <c r="E594" s="50"/>
    </row>
    <row r="595" spans="1:5" ht="40.5" x14ac:dyDescent="0.3">
      <c r="A595" s="70"/>
      <c r="B595" s="117" t="s">
        <v>69</v>
      </c>
      <c r="C595" s="117"/>
      <c r="D595" s="75" t="s">
        <v>220</v>
      </c>
      <c r="E595" s="50"/>
    </row>
    <row r="596" spans="1:5" x14ac:dyDescent="0.3">
      <c r="A596" s="70"/>
      <c r="B596" s="117"/>
      <c r="C596" s="117"/>
      <c r="D596" s="52" t="s">
        <v>70</v>
      </c>
      <c r="E596" s="50"/>
    </row>
    <row r="597" spans="1:5" x14ac:dyDescent="0.3">
      <c r="A597" s="70"/>
      <c r="B597" s="117" t="s">
        <v>210</v>
      </c>
      <c r="C597" s="117"/>
      <c r="D597" s="117"/>
      <c r="E597" s="50">
        <v>7</v>
      </c>
    </row>
    <row r="598" spans="1:5" x14ac:dyDescent="0.3">
      <c r="A598" s="70"/>
      <c r="B598" s="118" t="s">
        <v>226</v>
      </c>
      <c r="C598" s="118"/>
      <c r="D598" s="118"/>
      <c r="E598" s="50">
        <f>'Հավելված 3'!E468</f>
        <v>2076.6</v>
      </c>
    </row>
    <row r="599" spans="1:5" x14ac:dyDescent="0.3">
      <c r="A599" s="70"/>
      <c r="B599" s="121"/>
      <c r="C599" s="121"/>
      <c r="D599" s="70"/>
      <c r="E599" s="60"/>
    </row>
    <row r="600" spans="1:5" ht="54" x14ac:dyDescent="0.3">
      <c r="A600" s="70"/>
      <c r="B600" s="117" t="s">
        <v>62</v>
      </c>
      <c r="C600" s="117"/>
      <c r="D600" s="52">
        <v>1146</v>
      </c>
      <c r="E600" s="74" t="s">
        <v>249</v>
      </c>
    </row>
    <row r="601" spans="1:5" x14ac:dyDescent="0.3">
      <c r="A601" s="70"/>
      <c r="B601" s="117" t="s">
        <v>65</v>
      </c>
      <c r="C601" s="117"/>
      <c r="D601" s="52">
        <v>12004</v>
      </c>
      <c r="E601" s="50" t="s">
        <v>66</v>
      </c>
    </row>
    <row r="602" spans="1:5" ht="27" x14ac:dyDescent="0.3">
      <c r="A602" s="70"/>
      <c r="B602" s="117" t="s">
        <v>17</v>
      </c>
      <c r="C602" s="117"/>
      <c r="D602" s="75" t="s">
        <v>211</v>
      </c>
      <c r="E602" s="52"/>
    </row>
    <row r="603" spans="1:5" ht="54" x14ac:dyDescent="0.3">
      <c r="A603" s="70"/>
      <c r="B603" s="117" t="s">
        <v>67</v>
      </c>
      <c r="C603" s="117"/>
      <c r="D603" s="75" t="s">
        <v>183</v>
      </c>
      <c r="E603" s="52"/>
    </row>
    <row r="604" spans="1:5" x14ac:dyDescent="0.3">
      <c r="A604" s="70"/>
      <c r="B604" s="117" t="s">
        <v>21</v>
      </c>
      <c r="C604" s="117"/>
      <c r="D604" s="75" t="s">
        <v>184</v>
      </c>
      <c r="E604" s="52"/>
    </row>
    <row r="605" spans="1:5" ht="27" x14ac:dyDescent="0.3">
      <c r="A605" s="70"/>
      <c r="B605" s="117" t="s">
        <v>212</v>
      </c>
      <c r="C605" s="117"/>
      <c r="D605" s="75" t="s">
        <v>186</v>
      </c>
      <c r="E605" s="52"/>
    </row>
    <row r="606" spans="1:5" x14ac:dyDescent="0.3">
      <c r="A606" s="70"/>
      <c r="B606" s="117"/>
      <c r="C606" s="117"/>
      <c r="D606" s="75" t="s">
        <v>70</v>
      </c>
      <c r="E606" s="52"/>
    </row>
    <row r="607" spans="1:5" x14ac:dyDescent="0.3">
      <c r="A607" s="70"/>
      <c r="B607" s="117" t="s">
        <v>187</v>
      </c>
      <c r="C607" s="117"/>
      <c r="D607" s="117"/>
      <c r="E607" s="50">
        <v>50</v>
      </c>
    </row>
    <row r="608" spans="1:5" x14ac:dyDescent="0.3">
      <c r="A608" s="70"/>
      <c r="B608" s="118" t="s">
        <v>226</v>
      </c>
      <c r="C608" s="118"/>
      <c r="D608" s="118"/>
      <c r="E608" s="50">
        <f>'Հավելված 3'!E540</f>
        <v>5477.2</v>
      </c>
    </row>
    <row r="609" spans="1:5" x14ac:dyDescent="0.3">
      <c r="A609" s="70"/>
      <c r="B609" s="124"/>
      <c r="C609" s="124"/>
      <c r="D609" s="70"/>
      <c r="E609" s="60"/>
    </row>
    <row r="610" spans="1:5" x14ac:dyDescent="0.3">
      <c r="A610" s="70"/>
      <c r="B610" s="123" t="s">
        <v>88</v>
      </c>
      <c r="C610" s="123"/>
      <c r="D610" s="123"/>
      <c r="E610" s="123"/>
    </row>
    <row r="611" spans="1:5" x14ac:dyDescent="0.3">
      <c r="A611" s="72" t="s">
        <v>78</v>
      </c>
    </row>
    <row r="612" spans="1:5" x14ac:dyDescent="0.3">
      <c r="A612" s="70"/>
      <c r="B612" s="121"/>
      <c r="C612" s="121"/>
      <c r="D612" s="70"/>
      <c r="E612" s="60"/>
    </row>
    <row r="613" spans="1:5" x14ac:dyDescent="0.3">
      <c r="A613" s="70"/>
      <c r="B613" s="117" t="s">
        <v>62</v>
      </c>
      <c r="C613" s="117"/>
      <c r="D613" s="52" t="s">
        <v>63</v>
      </c>
      <c r="E613" s="60"/>
    </row>
    <row r="614" spans="1:5" x14ac:dyDescent="0.3">
      <c r="A614" s="70"/>
      <c r="B614" s="117">
        <v>1146</v>
      </c>
      <c r="C614" s="117"/>
      <c r="D614" s="73" t="s">
        <v>11</v>
      </c>
      <c r="E614" s="60"/>
    </row>
    <row r="615" spans="1:5" x14ac:dyDescent="0.3">
      <c r="A615" s="70"/>
      <c r="B615" s="119"/>
      <c r="C615" s="119"/>
      <c r="D615" s="70"/>
      <c r="E615" s="88"/>
    </row>
    <row r="616" spans="1:5" x14ac:dyDescent="0.3">
      <c r="A616" s="70"/>
      <c r="B616" s="120" t="s">
        <v>64</v>
      </c>
      <c r="C616" s="120"/>
      <c r="D616" s="70"/>
      <c r="E616" s="60"/>
    </row>
    <row r="617" spans="1:5" x14ac:dyDescent="0.3">
      <c r="A617" s="70"/>
      <c r="B617" s="119"/>
      <c r="C617" s="119"/>
      <c r="D617" s="70"/>
      <c r="E617" s="60"/>
    </row>
    <row r="618" spans="1:5" ht="54" x14ac:dyDescent="0.3">
      <c r="A618" s="70"/>
      <c r="B618" s="117" t="s">
        <v>62</v>
      </c>
      <c r="C618" s="117"/>
      <c r="D618" s="52">
        <v>1146</v>
      </c>
      <c r="E618" s="74" t="s">
        <v>250</v>
      </c>
    </row>
    <row r="619" spans="1:5" x14ac:dyDescent="0.3">
      <c r="A619" s="70"/>
      <c r="B619" s="117" t="s">
        <v>65</v>
      </c>
      <c r="C619" s="117"/>
      <c r="D619" s="52">
        <v>11001</v>
      </c>
      <c r="E619" s="50" t="s">
        <v>8</v>
      </c>
    </row>
    <row r="620" spans="1:5" x14ac:dyDescent="0.3">
      <c r="A620" s="70"/>
      <c r="B620" s="117" t="s">
        <v>17</v>
      </c>
      <c r="C620" s="117"/>
      <c r="D620" s="75" t="s">
        <v>43</v>
      </c>
      <c r="E620" s="50"/>
    </row>
    <row r="621" spans="1:5" ht="54" x14ac:dyDescent="0.3">
      <c r="A621" s="70"/>
      <c r="B621" s="117" t="s">
        <v>67</v>
      </c>
      <c r="C621" s="117"/>
      <c r="D621" s="75" t="s">
        <v>170</v>
      </c>
      <c r="E621" s="50"/>
    </row>
    <row r="622" spans="1:5" x14ac:dyDescent="0.3">
      <c r="A622" s="70"/>
      <c r="B622" s="117" t="s">
        <v>21</v>
      </c>
      <c r="C622" s="117"/>
      <c r="D622" s="75" t="s">
        <v>68</v>
      </c>
      <c r="E622" s="50"/>
    </row>
    <row r="623" spans="1:5" ht="27" x14ac:dyDescent="0.3">
      <c r="A623" s="70"/>
      <c r="B623" s="117" t="s">
        <v>69</v>
      </c>
      <c r="C623" s="117"/>
      <c r="D623" s="75" t="s">
        <v>218</v>
      </c>
      <c r="E623" s="50"/>
    </row>
    <row r="624" spans="1:5" x14ac:dyDescent="0.3">
      <c r="A624" s="70"/>
      <c r="B624" s="117"/>
      <c r="C624" s="117"/>
      <c r="D624" s="52" t="s">
        <v>70</v>
      </c>
      <c r="E624" s="50"/>
    </row>
    <row r="625" spans="1:5" x14ac:dyDescent="0.3">
      <c r="A625" s="70"/>
      <c r="B625" s="117" t="s">
        <v>71</v>
      </c>
      <c r="C625" s="117"/>
      <c r="D625" s="117"/>
      <c r="E625" s="76">
        <v>-211</v>
      </c>
    </row>
    <row r="626" spans="1:5" x14ac:dyDescent="0.3">
      <c r="A626" s="70"/>
      <c r="B626" s="117" t="s">
        <v>74</v>
      </c>
      <c r="C626" s="117"/>
      <c r="D626" s="117"/>
      <c r="E626" s="50"/>
    </row>
    <row r="627" spans="1:5" x14ac:dyDescent="0.3">
      <c r="A627" s="70"/>
      <c r="B627" s="118" t="s">
        <v>226</v>
      </c>
      <c r="C627" s="118"/>
      <c r="D627" s="118"/>
      <c r="E627" s="54">
        <f>'Հավելված 3'!E74</f>
        <v>-34636</v>
      </c>
    </row>
    <row r="628" spans="1:5" x14ac:dyDescent="0.3">
      <c r="A628" s="70"/>
      <c r="B628" s="121"/>
      <c r="C628" s="121"/>
      <c r="D628" s="70"/>
      <c r="E628" s="60"/>
    </row>
    <row r="629" spans="1:5" ht="54" x14ac:dyDescent="0.3">
      <c r="A629" s="70"/>
      <c r="B629" s="117" t="s">
        <v>62</v>
      </c>
      <c r="C629" s="117"/>
      <c r="D629" s="52">
        <v>1146</v>
      </c>
      <c r="E629" s="74" t="s">
        <v>250</v>
      </c>
    </row>
    <row r="630" spans="1:5" x14ac:dyDescent="0.3">
      <c r="A630" s="70"/>
      <c r="B630" s="117" t="s">
        <v>65</v>
      </c>
      <c r="C630" s="117"/>
      <c r="D630" s="52">
        <v>11002</v>
      </c>
      <c r="E630" s="50" t="s">
        <v>8</v>
      </c>
    </row>
    <row r="631" spans="1:5" x14ac:dyDescent="0.3">
      <c r="A631" s="70"/>
      <c r="B631" s="117" t="s">
        <v>17</v>
      </c>
      <c r="C631" s="117"/>
      <c r="D631" s="75" t="s">
        <v>59</v>
      </c>
      <c r="E631" s="50"/>
    </row>
    <row r="632" spans="1:5" ht="54" x14ac:dyDescent="0.3">
      <c r="A632" s="70"/>
      <c r="B632" s="117" t="s">
        <v>67</v>
      </c>
      <c r="C632" s="117"/>
      <c r="D632" s="75" t="s">
        <v>172</v>
      </c>
      <c r="E632" s="50"/>
    </row>
    <row r="633" spans="1:5" x14ac:dyDescent="0.3">
      <c r="A633" s="70"/>
      <c r="B633" s="117" t="s">
        <v>21</v>
      </c>
      <c r="C633" s="117"/>
      <c r="D633" s="75" t="s">
        <v>68</v>
      </c>
      <c r="E633" s="50"/>
    </row>
    <row r="634" spans="1:5" ht="27" x14ac:dyDescent="0.3">
      <c r="A634" s="70"/>
      <c r="B634" s="117" t="s">
        <v>69</v>
      </c>
      <c r="C634" s="117"/>
      <c r="D634" s="75" t="s">
        <v>218</v>
      </c>
      <c r="E634" s="50"/>
    </row>
    <row r="635" spans="1:5" x14ac:dyDescent="0.3">
      <c r="A635" s="70"/>
      <c r="B635" s="117"/>
      <c r="C635" s="117"/>
      <c r="D635" s="52" t="s">
        <v>70</v>
      </c>
      <c r="E635" s="50"/>
    </row>
    <row r="636" spans="1:5" x14ac:dyDescent="0.3">
      <c r="A636" s="70"/>
      <c r="B636" s="117" t="s">
        <v>75</v>
      </c>
      <c r="C636" s="117"/>
      <c r="D636" s="117"/>
      <c r="E636" s="76">
        <v>-27</v>
      </c>
    </row>
    <row r="637" spans="1:5" x14ac:dyDescent="0.3">
      <c r="A637" s="70"/>
      <c r="B637" s="117" t="s">
        <v>74</v>
      </c>
      <c r="C637" s="117"/>
      <c r="D637" s="117"/>
      <c r="E637" s="50"/>
    </row>
    <row r="638" spans="1:5" x14ac:dyDescent="0.3">
      <c r="A638" s="70"/>
      <c r="B638" s="83" t="s">
        <v>226</v>
      </c>
      <c r="C638" s="83"/>
      <c r="D638" s="83"/>
      <c r="E638" s="54">
        <f>'Հավելված 3'!E153</f>
        <v>-16747.900000000001</v>
      </c>
    </row>
    <row r="639" spans="1:5" x14ac:dyDescent="0.3">
      <c r="A639" s="70"/>
      <c r="B639" s="121"/>
      <c r="C639" s="121"/>
      <c r="D639" s="70"/>
      <c r="E639" s="84"/>
    </row>
    <row r="640" spans="1:5" ht="54" x14ac:dyDescent="0.3">
      <c r="A640" s="70"/>
      <c r="B640" s="117" t="s">
        <v>62</v>
      </c>
      <c r="C640" s="117"/>
      <c r="D640" s="52">
        <v>1146</v>
      </c>
      <c r="E640" s="74" t="s">
        <v>250</v>
      </c>
    </row>
    <row r="641" spans="1:5" x14ac:dyDescent="0.3">
      <c r="A641" s="70"/>
      <c r="B641" s="117" t="s">
        <v>65</v>
      </c>
      <c r="C641" s="117"/>
      <c r="D641" s="52">
        <v>11003</v>
      </c>
      <c r="E641" s="50" t="s">
        <v>8</v>
      </c>
    </row>
    <row r="642" spans="1:5" x14ac:dyDescent="0.3">
      <c r="A642" s="70"/>
      <c r="B642" s="117" t="s">
        <v>17</v>
      </c>
      <c r="C642" s="117"/>
      <c r="D642" s="75" t="s">
        <v>44</v>
      </c>
      <c r="E642" s="50"/>
    </row>
    <row r="643" spans="1:5" ht="54" x14ac:dyDescent="0.3">
      <c r="A643" s="70"/>
      <c r="B643" s="117" t="s">
        <v>67</v>
      </c>
      <c r="C643" s="117"/>
      <c r="D643" s="75" t="s">
        <v>174</v>
      </c>
      <c r="E643" s="50"/>
    </row>
    <row r="644" spans="1:5" x14ac:dyDescent="0.3">
      <c r="A644" s="77"/>
      <c r="B644" s="117" t="s">
        <v>21</v>
      </c>
      <c r="C644" s="117"/>
      <c r="D644" s="75" t="s">
        <v>68</v>
      </c>
      <c r="E644" s="50"/>
    </row>
    <row r="645" spans="1:5" ht="27" x14ac:dyDescent="0.3">
      <c r="A645" s="70"/>
      <c r="B645" s="117" t="s">
        <v>69</v>
      </c>
      <c r="C645" s="117"/>
      <c r="D645" s="75" t="s">
        <v>218</v>
      </c>
      <c r="E645" s="50"/>
    </row>
    <row r="646" spans="1:5" x14ac:dyDescent="0.3">
      <c r="A646" s="70"/>
      <c r="B646" s="117"/>
      <c r="C646" s="117"/>
      <c r="D646" s="52" t="s">
        <v>70</v>
      </c>
      <c r="E646" s="50"/>
    </row>
    <row r="647" spans="1:5" x14ac:dyDescent="0.3">
      <c r="A647" s="70"/>
      <c r="B647" s="117" t="s">
        <v>76</v>
      </c>
      <c r="C647" s="117"/>
      <c r="D647" s="117"/>
      <c r="E647" s="76">
        <v>-209</v>
      </c>
    </row>
    <row r="648" spans="1:5" x14ac:dyDescent="0.3">
      <c r="A648" s="70"/>
      <c r="B648" s="117" t="s">
        <v>74</v>
      </c>
      <c r="C648" s="117"/>
      <c r="D648" s="117"/>
      <c r="E648" s="50"/>
    </row>
    <row r="649" spans="1:5" x14ac:dyDescent="0.3">
      <c r="A649" s="70"/>
      <c r="B649" s="118" t="s">
        <v>226</v>
      </c>
      <c r="C649" s="118"/>
      <c r="D649" s="118"/>
      <c r="E649" s="54">
        <f>'Հավելված 3'!E239</f>
        <v>-29595.000000000004</v>
      </c>
    </row>
    <row r="650" spans="1:5" x14ac:dyDescent="0.3">
      <c r="A650" s="70"/>
      <c r="B650" s="121"/>
      <c r="C650" s="121"/>
      <c r="D650" s="70"/>
      <c r="E650" s="60"/>
    </row>
    <row r="651" spans="1:5" ht="54" x14ac:dyDescent="0.3">
      <c r="A651" s="70"/>
      <c r="B651" s="117" t="s">
        <v>62</v>
      </c>
      <c r="C651" s="117"/>
      <c r="D651" s="52">
        <v>1146</v>
      </c>
      <c r="E651" s="74" t="s">
        <v>250</v>
      </c>
    </row>
    <row r="652" spans="1:5" x14ac:dyDescent="0.3">
      <c r="A652" s="70"/>
      <c r="B652" s="117" t="s">
        <v>65</v>
      </c>
      <c r="C652" s="117"/>
      <c r="D652" s="52">
        <v>11004</v>
      </c>
      <c r="E652" s="50" t="s">
        <v>8</v>
      </c>
    </row>
    <row r="653" spans="1:5" x14ac:dyDescent="0.3">
      <c r="A653" s="70"/>
      <c r="B653" s="117" t="s">
        <v>17</v>
      </c>
      <c r="C653" s="117"/>
      <c r="D653" s="75" t="s">
        <v>214</v>
      </c>
      <c r="E653" s="50"/>
    </row>
    <row r="654" spans="1:5" ht="40.5" x14ac:dyDescent="0.3">
      <c r="A654" s="70"/>
      <c r="B654" s="117" t="s">
        <v>67</v>
      </c>
      <c r="C654" s="117"/>
      <c r="D654" s="75" t="s">
        <v>175</v>
      </c>
      <c r="E654" s="50"/>
    </row>
    <row r="655" spans="1:5" x14ac:dyDescent="0.3">
      <c r="A655" s="77"/>
      <c r="B655" s="117" t="s">
        <v>21</v>
      </c>
      <c r="C655" s="117"/>
      <c r="D655" s="75" t="s">
        <v>68</v>
      </c>
      <c r="E655" s="50"/>
    </row>
    <row r="656" spans="1:5" ht="27" x14ac:dyDescent="0.3">
      <c r="A656" s="70"/>
      <c r="B656" s="117" t="s">
        <v>69</v>
      </c>
      <c r="C656" s="117"/>
      <c r="D656" s="75" t="s">
        <v>219</v>
      </c>
      <c r="E656" s="50"/>
    </row>
    <row r="657" spans="1:5" x14ac:dyDescent="0.3">
      <c r="A657" s="70"/>
      <c r="B657" s="117"/>
      <c r="C657" s="117"/>
      <c r="D657" s="52" t="s">
        <v>70</v>
      </c>
      <c r="E657" s="50"/>
    </row>
    <row r="658" spans="1:5" x14ac:dyDescent="0.3">
      <c r="A658" s="70"/>
      <c r="B658" s="117" t="s">
        <v>208</v>
      </c>
      <c r="C658" s="117"/>
      <c r="D658" s="117"/>
      <c r="E658" s="76">
        <v>-1</v>
      </c>
    </row>
    <row r="659" spans="1:5" x14ac:dyDescent="0.3">
      <c r="A659" s="70"/>
      <c r="B659" s="117" t="s">
        <v>74</v>
      </c>
      <c r="C659" s="117"/>
      <c r="D659" s="117"/>
      <c r="E659" s="50"/>
    </row>
    <row r="660" spans="1:5" x14ac:dyDescent="0.3">
      <c r="A660" s="70"/>
      <c r="B660" s="118" t="s">
        <v>226</v>
      </c>
      <c r="C660" s="118"/>
      <c r="D660" s="118"/>
      <c r="E660" s="54">
        <f>'Հավելված 3'!E297</f>
        <v>-1008.3</v>
      </c>
    </row>
    <row r="661" spans="1:5" x14ac:dyDescent="0.3">
      <c r="A661" s="70"/>
      <c r="B661" s="80"/>
      <c r="C661" s="77"/>
      <c r="D661" s="77"/>
      <c r="E661" s="85"/>
    </row>
    <row r="662" spans="1:5" ht="54" x14ac:dyDescent="0.3">
      <c r="A662" s="70"/>
      <c r="B662" s="117" t="s">
        <v>62</v>
      </c>
      <c r="C662" s="117"/>
      <c r="D662" s="52">
        <v>1146</v>
      </c>
      <c r="E662" s="74" t="s">
        <v>250</v>
      </c>
    </row>
    <row r="663" spans="1:5" x14ac:dyDescent="0.3">
      <c r="A663" s="70"/>
      <c r="B663" s="117" t="s">
        <v>65</v>
      </c>
      <c r="C663" s="117"/>
      <c r="D663" s="52">
        <v>11005</v>
      </c>
      <c r="E663" s="50" t="s">
        <v>8</v>
      </c>
    </row>
    <row r="664" spans="1:5" x14ac:dyDescent="0.3">
      <c r="A664" s="70"/>
      <c r="B664" s="117" t="s">
        <v>17</v>
      </c>
      <c r="C664" s="117"/>
      <c r="D664" s="75" t="s">
        <v>224</v>
      </c>
      <c r="E664" s="50"/>
    </row>
    <row r="665" spans="1:5" ht="40.5" x14ac:dyDescent="0.3">
      <c r="A665" s="70"/>
      <c r="B665" s="117" t="s">
        <v>67</v>
      </c>
      <c r="C665" s="117"/>
      <c r="D665" s="75" t="s">
        <v>176</v>
      </c>
      <c r="E665" s="50"/>
    </row>
    <row r="666" spans="1:5" x14ac:dyDescent="0.3">
      <c r="A666" s="77"/>
      <c r="B666" s="117" t="s">
        <v>21</v>
      </c>
      <c r="C666" s="117"/>
      <c r="D666" s="75" t="s">
        <v>68</v>
      </c>
      <c r="E666" s="50"/>
    </row>
    <row r="667" spans="1:5" ht="27" x14ac:dyDescent="0.3">
      <c r="A667" s="70"/>
      <c r="B667" s="117" t="s">
        <v>69</v>
      </c>
      <c r="C667" s="117"/>
      <c r="D667" s="75" t="s">
        <v>219</v>
      </c>
      <c r="E667" s="50"/>
    </row>
    <row r="668" spans="1:5" x14ac:dyDescent="0.3">
      <c r="A668" s="70"/>
      <c r="B668" s="117"/>
      <c r="C668" s="117"/>
      <c r="D668" s="52" t="s">
        <v>70</v>
      </c>
      <c r="E668" s="50"/>
    </row>
    <row r="669" spans="1:5" x14ac:dyDescent="0.3">
      <c r="A669" s="70"/>
      <c r="B669" s="117" t="s">
        <v>208</v>
      </c>
      <c r="C669" s="117"/>
      <c r="D669" s="117"/>
      <c r="E669" s="76">
        <v>-3</v>
      </c>
    </row>
    <row r="670" spans="1:5" x14ac:dyDescent="0.3">
      <c r="A670" s="70"/>
      <c r="B670" s="117" t="s">
        <v>74</v>
      </c>
      <c r="C670" s="117"/>
      <c r="D670" s="117"/>
      <c r="E670" s="50"/>
    </row>
    <row r="671" spans="1:5" x14ac:dyDescent="0.3">
      <c r="A671" s="70"/>
      <c r="B671" s="118" t="s">
        <v>226</v>
      </c>
      <c r="C671" s="118"/>
      <c r="D671" s="118"/>
      <c r="E671" s="54">
        <f>'Հավելված 3'!E327</f>
        <v>-1984.7</v>
      </c>
    </row>
    <row r="672" spans="1:5" x14ac:dyDescent="0.3">
      <c r="A672" s="70"/>
      <c r="B672" s="80"/>
      <c r="C672" s="77"/>
      <c r="D672" s="77"/>
      <c r="E672" s="85"/>
    </row>
    <row r="673" spans="1:5" ht="81" x14ac:dyDescent="0.3">
      <c r="A673" s="70"/>
      <c r="B673" s="117" t="s">
        <v>62</v>
      </c>
      <c r="C673" s="117"/>
      <c r="D673" s="52">
        <v>1146</v>
      </c>
      <c r="E673" s="74" t="s">
        <v>195</v>
      </c>
    </row>
    <row r="674" spans="1:5" x14ac:dyDescent="0.3">
      <c r="A674" s="70"/>
      <c r="B674" s="117" t="s">
        <v>65</v>
      </c>
      <c r="C674" s="117"/>
      <c r="D674" s="52">
        <v>11007</v>
      </c>
      <c r="E674" s="50" t="s">
        <v>8</v>
      </c>
    </row>
    <row r="675" spans="1:5" x14ac:dyDescent="0.3">
      <c r="A675" s="70"/>
      <c r="B675" s="117" t="s">
        <v>17</v>
      </c>
      <c r="C675" s="117"/>
      <c r="D675" s="75" t="s">
        <v>215</v>
      </c>
      <c r="E675" s="50"/>
    </row>
    <row r="676" spans="1:5" ht="81" x14ac:dyDescent="0.3">
      <c r="A676" s="70"/>
      <c r="B676" s="117" t="s">
        <v>67</v>
      </c>
      <c r="C676" s="117"/>
      <c r="D676" s="75" t="s">
        <v>177</v>
      </c>
      <c r="E676" s="50"/>
    </row>
    <row r="677" spans="1:5" x14ac:dyDescent="0.3">
      <c r="A677" s="77"/>
      <c r="B677" s="117" t="s">
        <v>21</v>
      </c>
      <c r="C677" s="117"/>
      <c r="D677" s="75" t="s">
        <v>68</v>
      </c>
      <c r="E677" s="50"/>
    </row>
    <row r="678" spans="1:5" ht="40.5" x14ac:dyDescent="0.3">
      <c r="A678" s="70"/>
      <c r="B678" s="117" t="s">
        <v>69</v>
      </c>
      <c r="C678" s="117"/>
      <c r="D678" s="75" t="s">
        <v>221</v>
      </c>
      <c r="E678" s="50"/>
    </row>
    <row r="679" spans="1:5" x14ac:dyDescent="0.3">
      <c r="A679" s="70"/>
      <c r="B679" s="117"/>
      <c r="C679" s="117"/>
      <c r="D679" s="52" t="s">
        <v>70</v>
      </c>
      <c r="E679" s="50"/>
    </row>
    <row r="680" spans="1:5" x14ac:dyDescent="0.3">
      <c r="A680" s="70"/>
      <c r="B680" s="117" t="s">
        <v>208</v>
      </c>
      <c r="C680" s="117"/>
      <c r="D680" s="117"/>
      <c r="E680" s="50">
        <v>34</v>
      </c>
    </row>
    <row r="681" spans="1:5" x14ac:dyDescent="0.3">
      <c r="A681" s="70"/>
      <c r="B681" s="117" t="s">
        <v>74</v>
      </c>
      <c r="C681" s="117"/>
      <c r="D681" s="117"/>
      <c r="E681" s="50"/>
    </row>
    <row r="682" spans="1:5" x14ac:dyDescent="0.3">
      <c r="A682" s="70"/>
      <c r="B682" s="118" t="s">
        <v>226</v>
      </c>
      <c r="C682" s="118"/>
      <c r="D682" s="118"/>
      <c r="E682" s="54">
        <f>'Հավելված 3'!E357</f>
        <v>-4231</v>
      </c>
    </row>
    <row r="683" spans="1:5" x14ac:dyDescent="0.3">
      <c r="A683" s="70"/>
      <c r="B683" s="80"/>
      <c r="C683" s="77"/>
      <c r="D683" s="77"/>
      <c r="E683" s="85"/>
    </row>
    <row r="684" spans="1:5" ht="54" x14ac:dyDescent="0.3">
      <c r="A684" s="70"/>
      <c r="B684" s="117" t="s">
        <v>62</v>
      </c>
      <c r="C684" s="117"/>
      <c r="D684" s="52">
        <v>1146</v>
      </c>
      <c r="E684" s="74" t="s">
        <v>250</v>
      </c>
    </row>
    <row r="685" spans="1:5" x14ac:dyDescent="0.3">
      <c r="A685" s="70"/>
      <c r="B685" s="117" t="s">
        <v>65</v>
      </c>
      <c r="C685" s="117"/>
      <c r="D685" s="52">
        <v>11008</v>
      </c>
      <c r="E685" s="50" t="s">
        <v>8</v>
      </c>
    </row>
    <row r="686" spans="1:5" x14ac:dyDescent="0.3">
      <c r="A686" s="70"/>
      <c r="B686" s="117" t="s">
        <v>17</v>
      </c>
      <c r="C686" s="117"/>
      <c r="D686" s="75" t="s">
        <v>216</v>
      </c>
      <c r="E686" s="50"/>
    </row>
    <row r="687" spans="1:5" ht="81" x14ac:dyDescent="0.3">
      <c r="A687" s="70"/>
      <c r="B687" s="117" t="s">
        <v>67</v>
      </c>
      <c r="C687" s="117"/>
      <c r="D687" s="75" t="s">
        <v>178</v>
      </c>
      <c r="E687" s="50"/>
    </row>
    <row r="688" spans="1:5" x14ac:dyDescent="0.3">
      <c r="A688" s="77"/>
      <c r="B688" s="117" t="s">
        <v>21</v>
      </c>
      <c r="C688" s="117"/>
      <c r="D688" s="75" t="s">
        <v>68</v>
      </c>
      <c r="E688" s="50"/>
    </row>
    <row r="689" spans="1:5" ht="40.5" x14ac:dyDescent="0.3">
      <c r="A689" s="70"/>
      <c r="B689" s="117" t="s">
        <v>69</v>
      </c>
      <c r="C689" s="117"/>
      <c r="D689" s="75" t="s">
        <v>221</v>
      </c>
      <c r="E689" s="50"/>
    </row>
    <row r="690" spans="1:5" x14ac:dyDescent="0.3">
      <c r="A690" s="70"/>
      <c r="B690" s="117"/>
      <c r="C690" s="117"/>
      <c r="D690" s="52" t="s">
        <v>70</v>
      </c>
      <c r="E690" s="50"/>
    </row>
    <row r="691" spans="1:5" x14ac:dyDescent="0.3">
      <c r="A691" s="70"/>
      <c r="B691" s="117" t="s">
        <v>208</v>
      </c>
      <c r="C691" s="117"/>
      <c r="D691" s="117"/>
      <c r="E691" s="76">
        <v>-29</v>
      </c>
    </row>
    <row r="692" spans="1:5" x14ac:dyDescent="0.3">
      <c r="A692" s="70"/>
      <c r="B692" s="117" t="s">
        <v>74</v>
      </c>
      <c r="C692" s="117"/>
      <c r="D692" s="117"/>
      <c r="E692" s="50"/>
    </row>
    <row r="693" spans="1:5" x14ac:dyDescent="0.3">
      <c r="A693" s="70"/>
      <c r="B693" s="118" t="s">
        <v>226</v>
      </c>
      <c r="C693" s="118"/>
      <c r="D693" s="118"/>
      <c r="E693" s="54">
        <f>'Հավելված 3'!E394</f>
        <v>-39673.199999999997</v>
      </c>
    </row>
    <row r="694" spans="1:5" x14ac:dyDescent="0.3">
      <c r="A694" s="70"/>
      <c r="B694" s="80"/>
      <c r="C694" s="77"/>
      <c r="D694" s="77"/>
      <c r="E694" s="85"/>
    </row>
    <row r="695" spans="1:5" ht="81" x14ac:dyDescent="0.3">
      <c r="A695" s="70"/>
      <c r="B695" s="117" t="s">
        <v>62</v>
      </c>
      <c r="C695" s="117"/>
      <c r="D695" s="52">
        <v>1146</v>
      </c>
      <c r="E695" s="74" t="s">
        <v>195</v>
      </c>
    </row>
    <row r="696" spans="1:5" x14ac:dyDescent="0.3">
      <c r="A696" s="70"/>
      <c r="B696" s="117" t="s">
        <v>65</v>
      </c>
      <c r="C696" s="117"/>
      <c r="D696" s="52">
        <v>11009</v>
      </c>
      <c r="E696" s="50" t="s">
        <v>8</v>
      </c>
    </row>
    <row r="697" spans="1:5" x14ac:dyDescent="0.3">
      <c r="A697" s="70"/>
      <c r="B697" s="117" t="s">
        <v>17</v>
      </c>
      <c r="C697" s="117"/>
      <c r="D697" s="75" t="s">
        <v>217</v>
      </c>
      <c r="E697" s="50"/>
    </row>
    <row r="698" spans="1:5" ht="81" x14ac:dyDescent="0.3">
      <c r="A698" s="70"/>
      <c r="B698" s="117" t="s">
        <v>67</v>
      </c>
      <c r="C698" s="117"/>
      <c r="D698" s="75" t="s">
        <v>179</v>
      </c>
      <c r="E698" s="50"/>
    </row>
    <row r="699" spans="1:5" x14ac:dyDescent="0.3">
      <c r="A699" s="77"/>
      <c r="B699" s="117" t="s">
        <v>21</v>
      </c>
      <c r="C699" s="117"/>
      <c r="D699" s="75" t="s">
        <v>68</v>
      </c>
      <c r="E699" s="50"/>
    </row>
    <row r="700" spans="1:5" ht="40.5" x14ac:dyDescent="0.3">
      <c r="A700" s="70"/>
      <c r="B700" s="117" t="s">
        <v>69</v>
      </c>
      <c r="C700" s="117"/>
      <c r="D700" s="75" t="s">
        <v>221</v>
      </c>
      <c r="E700" s="50"/>
    </row>
    <row r="701" spans="1:5" x14ac:dyDescent="0.3">
      <c r="A701" s="70"/>
      <c r="B701" s="117"/>
      <c r="C701" s="117"/>
      <c r="D701" s="52" t="s">
        <v>70</v>
      </c>
      <c r="E701" s="50"/>
    </row>
    <row r="702" spans="1:5" x14ac:dyDescent="0.3">
      <c r="A702" s="70"/>
      <c r="B702" s="117" t="s">
        <v>208</v>
      </c>
      <c r="C702" s="117"/>
      <c r="D702" s="117"/>
      <c r="E702" s="50">
        <v>1</v>
      </c>
    </row>
    <row r="703" spans="1:5" x14ac:dyDescent="0.3">
      <c r="A703" s="70"/>
      <c r="B703" s="117" t="s">
        <v>74</v>
      </c>
      <c r="C703" s="117"/>
      <c r="D703" s="117"/>
      <c r="E703" s="50"/>
    </row>
    <row r="704" spans="1:5" x14ac:dyDescent="0.3">
      <c r="A704" s="70"/>
      <c r="B704" s="118" t="s">
        <v>226</v>
      </c>
      <c r="C704" s="118"/>
      <c r="D704" s="118"/>
      <c r="E704" s="54">
        <f>'Հավելված 3'!E417</f>
        <v>-920</v>
      </c>
    </row>
    <row r="705" spans="1:5" x14ac:dyDescent="0.3">
      <c r="A705" s="70"/>
      <c r="B705" s="80"/>
      <c r="C705" s="77"/>
      <c r="D705" s="77"/>
      <c r="E705" s="85"/>
    </row>
    <row r="706" spans="1:5" ht="54" x14ac:dyDescent="0.3">
      <c r="A706" s="70"/>
      <c r="B706" s="117" t="s">
        <v>62</v>
      </c>
      <c r="C706" s="117"/>
      <c r="D706" s="52">
        <v>1146</v>
      </c>
      <c r="E706" s="74" t="s">
        <v>250</v>
      </c>
    </row>
    <row r="707" spans="1:5" x14ac:dyDescent="0.3">
      <c r="A707" s="70"/>
      <c r="B707" s="117" t="s">
        <v>65</v>
      </c>
      <c r="C707" s="117"/>
      <c r="D707" s="52">
        <v>11013</v>
      </c>
      <c r="E707" s="50" t="s">
        <v>8</v>
      </c>
    </row>
    <row r="708" spans="1:5" x14ac:dyDescent="0.3">
      <c r="A708" s="70"/>
      <c r="B708" s="117" t="s">
        <v>17</v>
      </c>
      <c r="C708" s="117"/>
      <c r="D708" s="75" t="s">
        <v>37</v>
      </c>
      <c r="E708" s="50"/>
    </row>
    <row r="709" spans="1:5" ht="67.5" x14ac:dyDescent="0.3">
      <c r="A709" s="70"/>
      <c r="B709" s="117" t="s">
        <v>67</v>
      </c>
      <c r="C709" s="117"/>
      <c r="D709" s="75" t="s">
        <v>180</v>
      </c>
      <c r="E709" s="50"/>
    </row>
    <row r="710" spans="1:5" x14ac:dyDescent="0.3">
      <c r="A710" s="70"/>
      <c r="B710" s="117" t="s">
        <v>21</v>
      </c>
      <c r="C710" s="117"/>
      <c r="D710" s="75" t="s">
        <v>68</v>
      </c>
      <c r="E710" s="50"/>
    </row>
    <row r="711" spans="1:5" ht="40.5" x14ac:dyDescent="0.3">
      <c r="A711" s="70"/>
      <c r="B711" s="117" t="s">
        <v>69</v>
      </c>
      <c r="C711" s="117"/>
      <c r="D711" s="75" t="s">
        <v>220</v>
      </c>
      <c r="E711" s="50"/>
    </row>
    <row r="712" spans="1:5" x14ac:dyDescent="0.3">
      <c r="A712" s="70"/>
      <c r="B712" s="117"/>
      <c r="C712" s="117"/>
      <c r="D712" s="52" t="s">
        <v>70</v>
      </c>
      <c r="E712" s="50"/>
    </row>
    <row r="713" spans="1:5" x14ac:dyDescent="0.3">
      <c r="A713" s="70"/>
      <c r="B713" s="117" t="s">
        <v>181</v>
      </c>
      <c r="C713" s="117"/>
      <c r="D713" s="117"/>
      <c r="E713" s="76">
        <v>-25</v>
      </c>
    </row>
    <row r="714" spans="1:5" x14ac:dyDescent="0.3">
      <c r="A714" s="70"/>
      <c r="B714" s="118" t="s">
        <v>226</v>
      </c>
      <c r="C714" s="118"/>
      <c r="D714" s="118"/>
      <c r="E714" s="54">
        <f>'Հավելված 3'!E475</f>
        <v>-3664.4</v>
      </c>
    </row>
    <row r="715" spans="1:5" x14ac:dyDescent="0.3">
      <c r="A715" s="70"/>
      <c r="B715" s="121"/>
      <c r="C715" s="121"/>
      <c r="D715" s="70"/>
      <c r="E715" s="60"/>
    </row>
    <row r="716" spans="1:5" ht="54" x14ac:dyDescent="0.3">
      <c r="A716" s="70"/>
      <c r="B716" s="117" t="s">
        <v>62</v>
      </c>
      <c r="C716" s="117"/>
      <c r="D716" s="52">
        <v>1146</v>
      </c>
      <c r="E716" s="74" t="s">
        <v>249</v>
      </c>
    </row>
    <row r="717" spans="1:5" x14ac:dyDescent="0.3">
      <c r="A717" s="70"/>
      <c r="B717" s="117" t="s">
        <v>65</v>
      </c>
      <c r="C717" s="117"/>
      <c r="D717" s="52">
        <v>12004</v>
      </c>
      <c r="E717" s="50" t="s">
        <v>66</v>
      </c>
    </row>
    <row r="718" spans="1:5" ht="27" x14ac:dyDescent="0.3">
      <c r="A718" s="70"/>
      <c r="B718" s="117" t="s">
        <v>17</v>
      </c>
      <c r="C718" s="117"/>
      <c r="D718" s="75" t="s">
        <v>211</v>
      </c>
      <c r="E718" s="52"/>
    </row>
    <row r="719" spans="1:5" ht="54" x14ac:dyDescent="0.3">
      <c r="A719" s="70"/>
      <c r="B719" s="117" t="s">
        <v>67</v>
      </c>
      <c r="C719" s="117"/>
      <c r="D719" s="75" t="s">
        <v>183</v>
      </c>
      <c r="E719" s="52"/>
    </row>
    <row r="720" spans="1:5" x14ac:dyDescent="0.3">
      <c r="A720" s="70"/>
      <c r="B720" s="117" t="s">
        <v>21</v>
      </c>
      <c r="C720" s="117"/>
      <c r="D720" s="75" t="s">
        <v>184</v>
      </c>
      <c r="E720" s="52"/>
    </row>
    <row r="721" spans="1:5" ht="27" x14ac:dyDescent="0.3">
      <c r="A721" s="70"/>
      <c r="B721" s="117" t="s">
        <v>212</v>
      </c>
      <c r="C721" s="117"/>
      <c r="D721" s="75" t="s">
        <v>186</v>
      </c>
      <c r="E721" s="52"/>
    </row>
    <row r="722" spans="1:5" x14ac:dyDescent="0.3">
      <c r="A722" s="70"/>
      <c r="B722" s="117"/>
      <c r="C722" s="117"/>
      <c r="D722" s="75" t="s">
        <v>70</v>
      </c>
      <c r="E722" s="52"/>
    </row>
    <row r="723" spans="1:5" x14ac:dyDescent="0.3">
      <c r="A723" s="70"/>
      <c r="B723" s="117" t="s">
        <v>187</v>
      </c>
      <c r="C723" s="117"/>
      <c r="D723" s="117"/>
      <c r="E723" s="50">
        <v>8</v>
      </c>
    </row>
    <row r="724" spans="1:5" x14ac:dyDescent="0.3">
      <c r="A724" s="70"/>
      <c r="B724" s="118" t="s">
        <v>226</v>
      </c>
      <c r="C724" s="118"/>
      <c r="D724" s="118"/>
      <c r="E724" s="50">
        <f>'Հավելված 3'!E547</f>
        <v>1056.2</v>
      </c>
    </row>
    <row r="725" spans="1:5" x14ac:dyDescent="0.3">
      <c r="A725" s="70"/>
      <c r="B725" s="124"/>
      <c r="C725" s="124"/>
      <c r="D725" s="70"/>
      <c r="E725" s="60"/>
    </row>
    <row r="726" spans="1:5" x14ac:dyDescent="0.3">
      <c r="A726" s="70"/>
      <c r="B726" s="123" t="s">
        <v>89</v>
      </c>
      <c r="C726" s="123"/>
      <c r="D726" s="123"/>
      <c r="E726" s="123"/>
    </row>
    <row r="727" spans="1:5" x14ac:dyDescent="0.3">
      <c r="A727" s="72" t="s">
        <v>78</v>
      </c>
    </row>
    <row r="728" spans="1:5" x14ac:dyDescent="0.3">
      <c r="A728" s="70"/>
      <c r="B728" s="121"/>
      <c r="C728" s="121"/>
      <c r="D728" s="70"/>
      <c r="E728" s="60"/>
    </row>
    <row r="729" spans="1:5" x14ac:dyDescent="0.3">
      <c r="A729" s="70"/>
      <c r="B729" s="117" t="s">
        <v>62</v>
      </c>
      <c r="C729" s="117"/>
      <c r="D729" s="52" t="s">
        <v>63</v>
      </c>
      <c r="E729" s="60"/>
    </row>
    <row r="730" spans="1:5" x14ac:dyDescent="0.3">
      <c r="A730" s="70"/>
      <c r="B730" s="117">
        <v>1146</v>
      </c>
      <c r="C730" s="117"/>
      <c r="D730" s="73" t="s">
        <v>11</v>
      </c>
      <c r="E730" s="60"/>
    </row>
    <row r="731" spans="1:5" x14ac:dyDescent="0.3">
      <c r="A731" s="70"/>
      <c r="B731" s="119"/>
      <c r="C731" s="119"/>
      <c r="D731" s="70"/>
      <c r="E731" s="60"/>
    </row>
    <row r="732" spans="1:5" x14ac:dyDescent="0.3">
      <c r="A732" s="70"/>
      <c r="B732" s="120" t="s">
        <v>64</v>
      </c>
      <c r="C732" s="120"/>
      <c r="D732" s="70"/>
      <c r="E732" s="88"/>
    </row>
    <row r="733" spans="1:5" x14ac:dyDescent="0.3">
      <c r="A733" s="70"/>
      <c r="B733" s="119"/>
      <c r="C733" s="119"/>
      <c r="D733" s="70"/>
      <c r="E733" s="60"/>
    </row>
    <row r="734" spans="1:5" ht="81" x14ac:dyDescent="0.3">
      <c r="A734" s="70"/>
      <c r="B734" s="117" t="s">
        <v>62</v>
      </c>
      <c r="C734" s="117"/>
      <c r="D734" s="52">
        <v>1146</v>
      </c>
      <c r="E734" s="74" t="s">
        <v>195</v>
      </c>
    </row>
    <row r="735" spans="1:5" x14ac:dyDescent="0.3">
      <c r="A735" s="70"/>
      <c r="B735" s="117" t="s">
        <v>65</v>
      </c>
      <c r="C735" s="117"/>
      <c r="D735" s="52">
        <v>11001</v>
      </c>
      <c r="E735" s="50" t="s">
        <v>8</v>
      </c>
    </row>
    <row r="736" spans="1:5" x14ac:dyDescent="0.3">
      <c r="A736" s="70"/>
      <c r="B736" s="117" t="s">
        <v>17</v>
      </c>
      <c r="C736" s="117"/>
      <c r="D736" s="75" t="s">
        <v>43</v>
      </c>
      <c r="E736" s="50"/>
    </row>
    <row r="737" spans="1:5" ht="54" x14ac:dyDescent="0.3">
      <c r="A737" s="70"/>
      <c r="B737" s="117" t="s">
        <v>67</v>
      </c>
      <c r="C737" s="117"/>
      <c r="D737" s="75" t="s">
        <v>170</v>
      </c>
      <c r="E737" s="50"/>
    </row>
    <row r="738" spans="1:5" x14ac:dyDescent="0.3">
      <c r="A738" s="70"/>
      <c r="B738" s="117" t="s">
        <v>21</v>
      </c>
      <c r="C738" s="117"/>
      <c r="D738" s="75" t="s">
        <v>68</v>
      </c>
      <c r="E738" s="50"/>
    </row>
    <row r="739" spans="1:5" ht="27" x14ac:dyDescent="0.3">
      <c r="A739" s="70"/>
      <c r="B739" s="117" t="s">
        <v>69</v>
      </c>
      <c r="C739" s="117"/>
      <c r="D739" s="75" t="s">
        <v>218</v>
      </c>
      <c r="E739" s="50"/>
    </row>
    <row r="740" spans="1:5" x14ac:dyDescent="0.3">
      <c r="A740" s="70"/>
      <c r="B740" s="117"/>
      <c r="C740" s="117"/>
      <c r="D740" s="52" t="s">
        <v>70</v>
      </c>
      <c r="E740" s="50"/>
    </row>
    <row r="741" spans="1:5" x14ac:dyDescent="0.3">
      <c r="A741" s="70"/>
      <c r="B741" s="117" t="s">
        <v>71</v>
      </c>
      <c r="C741" s="117"/>
      <c r="D741" s="117"/>
      <c r="E741" s="50">
        <v>4</v>
      </c>
    </row>
    <row r="742" spans="1:5" x14ac:dyDescent="0.3">
      <c r="A742" s="70"/>
      <c r="B742" s="117" t="s">
        <v>74</v>
      </c>
      <c r="C742" s="117"/>
      <c r="D742" s="117"/>
      <c r="E742" s="50"/>
    </row>
    <row r="743" spans="1:5" x14ac:dyDescent="0.3">
      <c r="A743" s="70"/>
      <c r="B743" s="118" t="s">
        <v>226</v>
      </c>
      <c r="C743" s="118"/>
      <c r="D743" s="118"/>
      <c r="E743" s="54">
        <f>'Հավելված 3'!E81</f>
        <v>-11161.9</v>
      </c>
    </row>
    <row r="744" spans="1:5" x14ac:dyDescent="0.3">
      <c r="A744" s="70"/>
      <c r="B744" s="121"/>
      <c r="C744" s="121"/>
      <c r="D744" s="70"/>
      <c r="E744" s="60"/>
    </row>
    <row r="745" spans="1:5" ht="54" x14ac:dyDescent="0.3">
      <c r="A745" s="70"/>
      <c r="B745" s="117" t="s">
        <v>62</v>
      </c>
      <c r="C745" s="117"/>
      <c r="D745" s="52">
        <v>1146</v>
      </c>
      <c r="E745" s="74" t="s">
        <v>250</v>
      </c>
    </row>
    <row r="746" spans="1:5" x14ac:dyDescent="0.3">
      <c r="A746" s="70"/>
      <c r="B746" s="117" t="s">
        <v>65</v>
      </c>
      <c r="C746" s="117"/>
      <c r="D746" s="52">
        <v>11002</v>
      </c>
      <c r="E746" s="50" t="s">
        <v>8</v>
      </c>
    </row>
    <row r="747" spans="1:5" x14ac:dyDescent="0.3">
      <c r="A747" s="70"/>
      <c r="B747" s="117" t="s">
        <v>17</v>
      </c>
      <c r="C747" s="117"/>
      <c r="D747" s="75" t="s">
        <v>59</v>
      </c>
      <c r="E747" s="50"/>
    </row>
    <row r="748" spans="1:5" ht="54" x14ac:dyDescent="0.3">
      <c r="A748" s="70"/>
      <c r="B748" s="117" t="s">
        <v>67</v>
      </c>
      <c r="C748" s="117"/>
      <c r="D748" s="75" t="s">
        <v>172</v>
      </c>
      <c r="E748" s="50"/>
    </row>
    <row r="749" spans="1:5" x14ac:dyDescent="0.3">
      <c r="A749" s="70"/>
      <c r="B749" s="117" t="s">
        <v>21</v>
      </c>
      <c r="C749" s="117"/>
      <c r="D749" s="75" t="s">
        <v>68</v>
      </c>
      <c r="E749" s="50"/>
    </row>
    <row r="750" spans="1:5" ht="27" x14ac:dyDescent="0.3">
      <c r="A750" s="70"/>
      <c r="B750" s="117" t="s">
        <v>69</v>
      </c>
      <c r="C750" s="117"/>
      <c r="D750" s="75" t="s">
        <v>218</v>
      </c>
      <c r="E750" s="50"/>
    </row>
    <row r="751" spans="1:5" x14ac:dyDescent="0.3">
      <c r="A751" s="70"/>
      <c r="B751" s="117"/>
      <c r="C751" s="117"/>
      <c r="D751" s="52" t="s">
        <v>70</v>
      </c>
      <c r="E751" s="50"/>
    </row>
    <row r="752" spans="1:5" x14ac:dyDescent="0.3">
      <c r="A752" s="70"/>
      <c r="B752" s="117" t="s">
        <v>75</v>
      </c>
      <c r="C752" s="117"/>
      <c r="D752" s="117"/>
      <c r="E752" s="76">
        <v>-38</v>
      </c>
    </row>
    <row r="753" spans="1:5" x14ac:dyDescent="0.3">
      <c r="A753" s="70"/>
      <c r="B753" s="117" t="s">
        <v>74</v>
      </c>
      <c r="C753" s="117"/>
      <c r="D753" s="117"/>
      <c r="E753" s="50"/>
    </row>
    <row r="754" spans="1:5" x14ac:dyDescent="0.3">
      <c r="A754" s="70"/>
      <c r="B754" s="83" t="s">
        <v>226</v>
      </c>
      <c r="C754" s="83"/>
      <c r="D754" s="83"/>
      <c r="E754" s="54">
        <f>'Հավելված 3'!E160</f>
        <v>-3618.8</v>
      </c>
    </row>
    <row r="755" spans="1:5" x14ac:dyDescent="0.3">
      <c r="A755" s="70"/>
      <c r="B755" s="121"/>
      <c r="C755" s="121"/>
      <c r="D755" s="70"/>
      <c r="E755" s="84"/>
    </row>
    <row r="756" spans="1:5" ht="54" x14ac:dyDescent="0.3">
      <c r="A756" s="70"/>
      <c r="B756" s="117" t="s">
        <v>62</v>
      </c>
      <c r="C756" s="117"/>
      <c r="D756" s="52">
        <v>1146</v>
      </c>
      <c r="E756" s="74" t="s">
        <v>250</v>
      </c>
    </row>
    <row r="757" spans="1:5" x14ac:dyDescent="0.3">
      <c r="A757" s="70"/>
      <c r="B757" s="117" t="s">
        <v>65</v>
      </c>
      <c r="C757" s="117"/>
      <c r="D757" s="52">
        <v>11003</v>
      </c>
      <c r="E757" s="50" t="s">
        <v>8</v>
      </c>
    </row>
    <row r="758" spans="1:5" x14ac:dyDescent="0.3">
      <c r="A758" s="70"/>
      <c r="B758" s="117" t="s">
        <v>17</v>
      </c>
      <c r="C758" s="117"/>
      <c r="D758" s="75" t="s">
        <v>44</v>
      </c>
      <c r="E758" s="50"/>
    </row>
    <row r="759" spans="1:5" ht="54" x14ac:dyDescent="0.3">
      <c r="A759" s="70"/>
      <c r="B759" s="117" t="s">
        <v>67</v>
      </c>
      <c r="C759" s="117"/>
      <c r="D759" s="75" t="s">
        <v>174</v>
      </c>
      <c r="E759" s="50"/>
    </row>
    <row r="760" spans="1:5" x14ac:dyDescent="0.3">
      <c r="A760" s="70"/>
      <c r="B760" s="117" t="s">
        <v>21</v>
      </c>
      <c r="C760" s="117"/>
      <c r="D760" s="75" t="s">
        <v>68</v>
      </c>
      <c r="E760" s="50"/>
    </row>
    <row r="761" spans="1:5" ht="27" x14ac:dyDescent="0.3">
      <c r="A761" s="70"/>
      <c r="B761" s="117" t="s">
        <v>69</v>
      </c>
      <c r="C761" s="117"/>
      <c r="D761" s="75" t="s">
        <v>218</v>
      </c>
      <c r="E761" s="50"/>
    </row>
    <row r="762" spans="1:5" x14ac:dyDescent="0.3">
      <c r="A762" s="70"/>
      <c r="B762" s="117"/>
      <c r="C762" s="117"/>
      <c r="D762" s="52" t="s">
        <v>70</v>
      </c>
      <c r="E762" s="50"/>
    </row>
    <row r="763" spans="1:5" x14ac:dyDescent="0.3">
      <c r="A763" s="70"/>
      <c r="B763" s="117" t="s">
        <v>76</v>
      </c>
      <c r="C763" s="117"/>
      <c r="D763" s="117"/>
      <c r="E763" s="76">
        <v>-112</v>
      </c>
    </row>
    <row r="764" spans="1:5" x14ac:dyDescent="0.3">
      <c r="A764" s="70"/>
      <c r="B764" s="117" t="s">
        <v>74</v>
      </c>
      <c r="C764" s="117"/>
      <c r="D764" s="117"/>
      <c r="E764" s="50"/>
    </row>
    <row r="765" spans="1:5" x14ac:dyDescent="0.3">
      <c r="A765" s="70"/>
      <c r="B765" s="118" t="s">
        <v>226</v>
      </c>
      <c r="C765" s="118"/>
      <c r="D765" s="118"/>
      <c r="E765" s="54">
        <f>'Հավելված 3'!E246</f>
        <v>-16794.900000000001</v>
      </c>
    </row>
    <row r="766" spans="1:5" x14ac:dyDescent="0.3">
      <c r="A766" s="70"/>
      <c r="B766" s="121"/>
      <c r="C766" s="121"/>
      <c r="D766" s="70"/>
      <c r="E766" s="60"/>
    </row>
    <row r="767" spans="1:5" ht="54" x14ac:dyDescent="0.3">
      <c r="A767" s="70"/>
      <c r="B767" s="117" t="s">
        <v>62</v>
      </c>
      <c r="C767" s="117"/>
      <c r="D767" s="52">
        <v>1146</v>
      </c>
      <c r="E767" s="74" t="s">
        <v>249</v>
      </c>
    </row>
    <row r="768" spans="1:5" x14ac:dyDescent="0.3">
      <c r="A768" s="70"/>
      <c r="B768" s="117" t="s">
        <v>65</v>
      </c>
      <c r="C768" s="117"/>
      <c r="D768" s="52">
        <v>11013</v>
      </c>
      <c r="E768" s="50" t="s">
        <v>8</v>
      </c>
    </row>
    <row r="769" spans="1:5" x14ac:dyDescent="0.3">
      <c r="A769" s="70"/>
      <c r="B769" s="117" t="s">
        <v>17</v>
      </c>
      <c r="C769" s="117"/>
      <c r="D769" s="75" t="s">
        <v>37</v>
      </c>
      <c r="E769" s="50"/>
    </row>
    <row r="770" spans="1:5" ht="67.5" x14ac:dyDescent="0.3">
      <c r="A770" s="70"/>
      <c r="B770" s="117" t="s">
        <v>67</v>
      </c>
      <c r="C770" s="117"/>
      <c r="D770" s="75" t="s">
        <v>180</v>
      </c>
      <c r="E770" s="50"/>
    </row>
    <row r="771" spans="1:5" x14ac:dyDescent="0.3">
      <c r="A771" s="70"/>
      <c r="B771" s="117" t="s">
        <v>21</v>
      </c>
      <c r="C771" s="117"/>
      <c r="D771" s="75" t="s">
        <v>68</v>
      </c>
      <c r="E771" s="50"/>
    </row>
    <row r="772" spans="1:5" ht="40.5" x14ac:dyDescent="0.3">
      <c r="A772" s="70"/>
      <c r="B772" s="117" t="s">
        <v>69</v>
      </c>
      <c r="C772" s="117"/>
      <c r="D772" s="75" t="s">
        <v>220</v>
      </c>
      <c r="E772" s="50"/>
    </row>
    <row r="773" spans="1:5" x14ac:dyDescent="0.3">
      <c r="A773" s="70"/>
      <c r="B773" s="117"/>
      <c r="C773" s="117"/>
      <c r="D773" s="52" t="s">
        <v>70</v>
      </c>
      <c r="E773" s="50"/>
    </row>
    <row r="774" spans="1:5" x14ac:dyDescent="0.3">
      <c r="A774" s="70"/>
      <c r="B774" s="117" t="s">
        <v>210</v>
      </c>
      <c r="C774" s="117"/>
      <c r="D774" s="117"/>
      <c r="E774" s="50">
        <v>8</v>
      </c>
    </row>
    <row r="775" spans="1:5" x14ac:dyDescent="0.3">
      <c r="A775" s="70"/>
      <c r="B775" s="118" t="s">
        <v>228</v>
      </c>
      <c r="C775" s="118"/>
      <c r="D775" s="118"/>
      <c r="E775" s="50">
        <f>'Հավելված 3'!E482</f>
        <v>964.6</v>
      </c>
    </row>
    <row r="776" spans="1:5" x14ac:dyDescent="0.3">
      <c r="A776" s="70"/>
      <c r="B776" s="121"/>
      <c r="C776" s="121"/>
      <c r="D776" s="70"/>
      <c r="E776" s="60"/>
    </row>
    <row r="777" spans="1:5" ht="54" x14ac:dyDescent="0.3">
      <c r="A777" s="70"/>
      <c r="B777" s="117" t="s">
        <v>62</v>
      </c>
      <c r="C777" s="117"/>
      <c r="D777" s="52">
        <v>1146</v>
      </c>
      <c r="E777" s="74" t="s">
        <v>250</v>
      </c>
    </row>
    <row r="778" spans="1:5" x14ac:dyDescent="0.3">
      <c r="A778" s="70"/>
      <c r="B778" s="117" t="s">
        <v>65</v>
      </c>
      <c r="C778" s="117"/>
      <c r="D778" s="52">
        <v>12004</v>
      </c>
      <c r="E778" s="50" t="s">
        <v>66</v>
      </c>
    </row>
    <row r="779" spans="1:5" ht="27" x14ac:dyDescent="0.3">
      <c r="A779" s="70"/>
      <c r="B779" s="117" t="s">
        <v>17</v>
      </c>
      <c r="C779" s="117"/>
      <c r="D779" s="75" t="s">
        <v>211</v>
      </c>
      <c r="E779" s="52"/>
    </row>
    <row r="780" spans="1:5" ht="54" x14ac:dyDescent="0.3">
      <c r="A780" s="70"/>
      <c r="B780" s="117" t="s">
        <v>67</v>
      </c>
      <c r="C780" s="117"/>
      <c r="D780" s="75" t="s">
        <v>183</v>
      </c>
      <c r="E780" s="52"/>
    </row>
    <row r="781" spans="1:5" x14ac:dyDescent="0.3">
      <c r="A781" s="70"/>
      <c r="B781" s="117" t="s">
        <v>21</v>
      </c>
      <c r="C781" s="117"/>
      <c r="D781" s="75" t="s">
        <v>184</v>
      </c>
      <c r="E781" s="52"/>
    </row>
    <row r="782" spans="1:5" ht="27" x14ac:dyDescent="0.3">
      <c r="A782" s="70"/>
      <c r="B782" s="117" t="s">
        <v>212</v>
      </c>
      <c r="C782" s="117"/>
      <c r="D782" s="75" t="s">
        <v>186</v>
      </c>
      <c r="E782" s="52"/>
    </row>
    <row r="783" spans="1:5" x14ac:dyDescent="0.3">
      <c r="A783" s="70"/>
      <c r="B783" s="117"/>
      <c r="C783" s="117"/>
      <c r="D783" s="75" t="s">
        <v>70</v>
      </c>
      <c r="E783" s="52"/>
    </row>
    <row r="784" spans="1:5" x14ac:dyDescent="0.3">
      <c r="A784" s="70"/>
      <c r="B784" s="117" t="s">
        <v>187</v>
      </c>
      <c r="C784" s="117"/>
      <c r="D784" s="117"/>
      <c r="E784" s="76">
        <v>-20</v>
      </c>
    </row>
    <row r="785" spans="1:5" x14ac:dyDescent="0.3">
      <c r="A785" s="70"/>
      <c r="B785" s="118" t="s">
        <v>226</v>
      </c>
      <c r="C785" s="118"/>
      <c r="D785" s="118"/>
      <c r="E785" s="54">
        <f>'Հավելված 3'!E554</f>
        <v>-2904.9</v>
      </c>
    </row>
    <row r="786" spans="1:5" x14ac:dyDescent="0.3">
      <c r="A786" s="70"/>
      <c r="B786" s="77"/>
      <c r="C786" s="77"/>
      <c r="D786" s="77"/>
      <c r="E786" s="78"/>
    </row>
    <row r="787" spans="1:5" x14ac:dyDescent="0.3">
      <c r="A787" s="70"/>
      <c r="B787" s="123" t="s">
        <v>90</v>
      </c>
      <c r="C787" s="123"/>
      <c r="D787" s="123"/>
      <c r="E787" s="123"/>
    </row>
    <row r="788" spans="1:5" x14ac:dyDescent="0.3">
      <c r="A788" s="72" t="s">
        <v>78</v>
      </c>
    </row>
    <row r="789" spans="1:5" x14ac:dyDescent="0.3">
      <c r="A789" s="70"/>
      <c r="B789" s="121"/>
      <c r="C789" s="121"/>
      <c r="D789" s="70"/>
      <c r="E789" s="60"/>
    </row>
    <row r="790" spans="1:5" x14ac:dyDescent="0.3">
      <c r="A790" s="70"/>
      <c r="B790" s="117" t="s">
        <v>62</v>
      </c>
      <c r="C790" s="117"/>
      <c r="D790" s="52" t="s">
        <v>63</v>
      </c>
      <c r="E790" s="60"/>
    </row>
    <row r="791" spans="1:5" x14ac:dyDescent="0.3">
      <c r="A791" s="70"/>
      <c r="B791" s="117">
        <v>1146</v>
      </c>
      <c r="C791" s="117"/>
      <c r="D791" s="73" t="s">
        <v>11</v>
      </c>
      <c r="E791" s="60"/>
    </row>
    <row r="792" spans="1:5" x14ac:dyDescent="0.3">
      <c r="A792" s="70"/>
      <c r="B792" s="119"/>
      <c r="C792" s="119"/>
      <c r="D792" s="70"/>
      <c r="E792" s="60"/>
    </row>
    <row r="793" spans="1:5" x14ac:dyDescent="0.3">
      <c r="A793" s="70"/>
      <c r="B793" s="120" t="s">
        <v>64</v>
      </c>
      <c r="C793" s="120"/>
      <c r="D793" s="70"/>
      <c r="E793" s="88"/>
    </row>
    <row r="794" spans="1:5" x14ac:dyDescent="0.3">
      <c r="A794" s="70"/>
      <c r="B794" s="119"/>
      <c r="C794" s="119"/>
      <c r="D794" s="70"/>
      <c r="E794" s="60"/>
    </row>
    <row r="795" spans="1:5" ht="54" x14ac:dyDescent="0.3">
      <c r="A795" s="70"/>
      <c r="B795" s="117" t="s">
        <v>62</v>
      </c>
      <c r="C795" s="117"/>
      <c r="D795" s="52">
        <v>1146</v>
      </c>
      <c r="E795" s="74" t="s">
        <v>250</v>
      </c>
    </row>
    <row r="796" spans="1:5" x14ac:dyDescent="0.3">
      <c r="A796" s="70"/>
      <c r="B796" s="117" t="s">
        <v>65</v>
      </c>
      <c r="C796" s="117"/>
      <c r="D796" s="52">
        <v>11001</v>
      </c>
      <c r="E796" s="50" t="s">
        <v>8</v>
      </c>
    </row>
    <row r="797" spans="1:5" x14ac:dyDescent="0.3">
      <c r="A797" s="70"/>
      <c r="B797" s="117" t="s">
        <v>17</v>
      </c>
      <c r="C797" s="117"/>
      <c r="D797" s="75" t="s">
        <v>43</v>
      </c>
      <c r="E797" s="50"/>
    </row>
    <row r="798" spans="1:5" ht="54" x14ac:dyDescent="0.3">
      <c r="A798" s="70"/>
      <c r="B798" s="117" t="s">
        <v>67</v>
      </c>
      <c r="C798" s="117"/>
      <c r="D798" s="75" t="s">
        <v>170</v>
      </c>
      <c r="E798" s="50"/>
    </row>
    <row r="799" spans="1:5" x14ac:dyDescent="0.3">
      <c r="A799" s="70"/>
      <c r="B799" s="117" t="s">
        <v>21</v>
      </c>
      <c r="C799" s="117"/>
      <c r="D799" s="75" t="s">
        <v>68</v>
      </c>
      <c r="E799" s="50"/>
    </row>
    <row r="800" spans="1:5" ht="27" x14ac:dyDescent="0.3">
      <c r="A800" s="70"/>
      <c r="B800" s="117" t="s">
        <v>69</v>
      </c>
      <c r="C800" s="117"/>
      <c r="D800" s="75" t="s">
        <v>218</v>
      </c>
      <c r="E800" s="50"/>
    </row>
    <row r="801" spans="1:5" x14ac:dyDescent="0.3">
      <c r="A801" s="77"/>
      <c r="B801" s="117"/>
      <c r="C801" s="117"/>
      <c r="D801" s="52" t="s">
        <v>70</v>
      </c>
      <c r="E801" s="50"/>
    </row>
    <row r="802" spans="1:5" x14ac:dyDescent="0.3">
      <c r="A802" s="77"/>
      <c r="B802" s="117" t="s">
        <v>71</v>
      </c>
      <c r="C802" s="117"/>
      <c r="D802" s="117"/>
      <c r="E802" s="76">
        <v>-59</v>
      </c>
    </row>
    <row r="803" spans="1:5" x14ac:dyDescent="0.3">
      <c r="A803" s="70"/>
      <c r="B803" s="117" t="s">
        <v>74</v>
      </c>
      <c r="C803" s="117"/>
      <c r="D803" s="117"/>
      <c r="E803" s="50"/>
    </row>
    <row r="804" spans="1:5" x14ac:dyDescent="0.3">
      <c r="A804" s="70"/>
      <c r="B804" s="118" t="s">
        <v>226</v>
      </c>
      <c r="C804" s="118"/>
      <c r="D804" s="118"/>
      <c r="E804" s="54">
        <f>'Հավելված 3'!E88</f>
        <v>-22329.7</v>
      </c>
    </row>
    <row r="805" spans="1:5" x14ac:dyDescent="0.3">
      <c r="A805" s="70"/>
      <c r="B805" s="121"/>
      <c r="C805" s="121"/>
      <c r="D805" s="70"/>
      <c r="E805" s="60"/>
    </row>
    <row r="806" spans="1:5" ht="81" x14ac:dyDescent="0.3">
      <c r="A806" s="70"/>
      <c r="B806" s="117" t="s">
        <v>62</v>
      </c>
      <c r="C806" s="117"/>
      <c r="D806" s="52">
        <v>1146</v>
      </c>
      <c r="E806" s="74" t="s">
        <v>195</v>
      </c>
    </row>
    <row r="807" spans="1:5" x14ac:dyDescent="0.3">
      <c r="A807" s="70"/>
      <c r="B807" s="117" t="s">
        <v>65</v>
      </c>
      <c r="C807" s="117"/>
      <c r="D807" s="52">
        <v>11002</v>
      </c>
      <c r="E807" s="50" t="s">
        <v>8</v>
      </c>
    </row>
    <row r="808" spans="1:5" x14ac:dyDescent="0.3">
      <c r="A808" s="70"/>
      <c r="B808" s="117" t="s">
        <v>17</v>
      </c>
      <c r="C808" s="117"/>
      <c r="D808" s="75" t="s">
        <v>59</v>
      </c>
      <c r="E808" s="50"/>
    </row>
    <row r="809" spans="1:5" ht="54" x14ac:dyDescent="0.3">
      <c r="A809" s="70"/>
      <c r="B809" s="117" t="s">
        <v>67</v>
      </c>
      <c r="C809" s="117"/>
      <c r="D809" s="75" t="s">
        <v>172</v>
      </c>
      <c r="E809" s="50"/>
    </row>
    <row r="810" spans="1:5" x14ac:dyDescent="0.3">
      <c r="A810" s="70"/>
      <c r="B810" s="117" t="s">
        <v>21</v>
      </c>
      <c r="C810" s="117"/>
      <c r="D810" s="75" t="s">
        <v>68</v>
      </c>
      <c r="E810" s="50"/>
    </row>
    <row r="811" spans="1:5" ht="27" x14ac:dyDescent="0.3">
      <c r="A811" s="70"/>
      <c r="B811" s="117" t="s">
        <v>69</v>
      </c>
      <c r="C811" s="117"/>
      <c r="D811" s="75" t="s">
        <v>218</v>
      </c>
      <c r="E811" s="50"/>
    </row>
    <row r="812" spans="1:5" x14ac:dyDescent="0.3">
      <c r="A812" s="70"/>
      <c r="B812" s="117"/>
      <c r="C812" s="117"/>
      <c r="D812" s="52" t="s">
        <v>70</v>
      </c>
      <c r="E812" s="50"/>
    </row>
    <row r="813" spans="1:5" x14ac:dyDescent="0.3">
      <c r="A813" s="70"/>
      <c r="B813" s="117" t="s">
        <v>75</v>
      </c>
      <c r="C813" s="117"/>
      <c r="D813" s="117"/>
      <c r="E813" s="76">
        <v>-37</v>
      </c>
    </row>
    <row r="814" spans="1:5" x14ac:dyDescent="0.3">
      <c r="A814" s="70"/>
      <c r="B814" s="117" t="s">
        <v>74</v>
      </c>
      <c r="C814" s="117"/>
      <c r="D814" s="117"/>
      <c r="E814" s="50"/>
    </row>
    <row r="815" spans="1:5" x14ac:dyDescent="0.3">
      <c r="A815" s="70"/>
      <c r="B815" s="83" t="s">
        <v>226</v>
      </c>
      <c r="C815" s="83"/>
      <c r="D815" s="83"/>
      <c r="E815" s="50">
        <f>'Հավելված 3'!E167</f>
        <v>7118.8</v>
      </c>
    </row>
    <row r="816" spans="1:5" x14ac:dyDescent="0.3">
      <c r="A816" s="70"/>
      <c r="B816" s="121"/>
      <c r="C816" s="121"/>
      <c r="D816" s="70"/>
      <c r="E816" s="84"/>
    </row>
    <row r="817" spans="1:5" ht="54" x14ac:dyDescent="0.3">
      <c r="A817" s="70"/>
      <c r="B817" s="117" t="s">
        <v>62</v>
      </c>
      <c r="C817" s="117"/>
      <c r="D817" s="52">
        <v>1146</v>
      </c>
      <c r="E817" s="74" t="s">
        <v>250</v>
      </c>
    </row>
    <row r="818" spans="1:5" x14ac:dyDescent="0.3">
      <c r="A818" s="70"/>
      <c r="B818" s="117" t="s">
        <v>65</v>
      </c>
      <c r="C818" s="117"/>
      <c r="D818" s="52">
        <v>11003</v>
      </c>
      <c r="E818" s="50" t="s">
        <v>8</v>
      </c>
    </row>
    <row r="819" spans="1:5" x14ac:dyDescent="0.3">
      <c r="A819" s="70"/>
      <c r="B819" s="117" t="s">
        <v>17</v>
      </c>
      <c r="C819" s="117"/>
      <c r="D819" s="75" t="s">
        <v>44</v>
      </c>
      <c r="E819" s="50"/>
    </row>
    <row r="820" spans="1:5" ht="54" x14ac:dyDescent="0.3">
      <c r="A820" s="70"/>
      <c r="B820" s="117" t="s">
        <v>67</v>
      </c>
      <c r="C820" s="117"/>
      <c r="D820" s="75" t="s">
        <v>174</v>
      </c>
      <c r="E820" s="50"/>
    </row>
    <row r="821" spans="1:5" x14ac:dyDescent="0.3">
      <c r="A821" s="70"/>
      <c r="B821" s="117" t="s">
        <v>21</v>
      </c>
      <c r="C821" s="117"/>
      <c r="D821" s="75" t="s">
        <v>68</v>
      </c>
      <c r="E821" s="50"/>
    </row>
    <row r="822" spans="1:5" ht="27" x14ac:dyDescent="0.3">
      <c r="A822" s="70"/>
      <c r="B822" s="117" t="s">
        <v>69</v>
      </c>
      <c r="C822" s="117"/>
      <c r="D822" s="75" t="s">
        <v>218</v>
      </c>
      <c r="E822" s="50"/>
    </row>
    <row r="823" spans="1:5" x14ac:dyDescent="0.3">
      <c r="A823" s="70"/>
      <c r="B823" s="117"/>
      <c r="C823" s="117"/>
      <c r="D823" s="52" t="s">
        <v>70</v>
      </c>
      <c r="E823" s="50"/>
    </row>
    <row r="824" spans="1:5" x14ac:dyDescent="0.3">
      <c r="A824" s="70"/>
      <c r="B824" s="117" t="s">
        <v>76</v>
      </c>
      <c r="C824" s="117"/>
      <c r="D824" s="117"/>
      <c r="E824" s="76">
        <v>-37</v>
      </c>
    </row>
    <row r="825" spans="1:5" x14ac:dyDescent="0.3">
      <c r="A825" s="70"/>
      <c r="B825" s="117" t="s">
        <v>74</v>
      </c>
      <c r="C825" s="117"/>
      <c r="D825" s="117"/>
      <c r="E825" s="50"/>
    </row>
    <row r="826" spans="1:5" x14ac:dyDescent="0.3">
      <c r="A826" s="70"/>
      <c r="B826" s="118" t="s">
        <v>226</v>
      </c>
      <c r="C826" s="118"/>
      <c r="D826" s="118"/>
      <c r="E826" s="54">
        <f>'Հավելված 3'!E253</f>
        <v>-5556.2</v>
      </c>
    </row>
    <row r="827" spans="1:5" x14ac:dyDescent="0.3">
      <c r="A827" s="70"/>
      <c r="B827" s="121"/>
      <c r="C827" s="121"/>
      <c r="D827" s="70"/>
      <c r="E827" s="60"/>
    </row>
    <row r="828" spans="1:5" ht="54" x14ac:dyDescent="0.3">
      <c r="A828" s="70"/>
      <c r="B828" s="117" t="s">
        <v>62</v>
      </c>
      <c r="C828" s="117"/>
      <c r="D828" s="52">
        <v>1146</v>
      </c>
      <c r="E828" s="74" t="s">
        <v>250</v>
      </c>
    </row>
    <row r="829" spans="1:5" x14ac:dyDescent="0.3">
      <c r="A829" s="70"/>
      <c r="B829" s="117" t="s">
        <v>65</v>
      </c>
      <c r="C829" s="117"/>
      <c r="D829" s="52">
        <v>11007</v>
      </c>
      <c r="E829" s="50" t="s">
        <v>8</v>
      </c>
    </row>
    <row r="830" spans="1:5" x14ac:dyDescent="0.3">
      <c r="A830" s="70"/>
      <c r="B830" s="117" t="s">
        <v>17</v>
      </c>
      <c r="C830" s="117"/>
      <c r="D830" s="75" t="s">
        <v>31</v>
      </c>
      <c r="E830" s="50"/>
    </row>
    <row r="831" spans="1:5" ht="81" x14ac:dyDescent="0.3">
      <c r="A831" s="70"/>
      <c r="B831" s="117" t="s">
        <v>67</v>
      </c>
      <c r="C831" s="117"/>
      <c r="D831" s="75" t="s">
        <v>177</v>
      </c>
      <c r="E831" s="50"/>
    </row>
    <row r="832" spans="1:5" x14ac:dyDescent="0.3">
      <c r="A832" s="70"/>
      <c r="B832" s="117" t="s">
        <v>21</v>
      </c>
      <c r="C832" s="117"/>
      <c r="D832" s="75" t="s">
        <v>68</v>
      </c>
      <c r="E832" s="50"/>
    </row>
    <row r="833" spans="1:5" ht="40.5" x14ac:dyDescent="0.3">
      <c r="A833" s="70"/>
      <c r="B833" s="117" t="s">
        <v>69</v>
      </c>
      <c r="C833" s="117"/>
      <c r="D833" s="75" t="s">
        <v>221</v>
      </c>
      <c r="E833" s="50"/>
    </row>
    <row r="834" spans="1:5" x14ac:dyDescent="0.3">
      <c r="A834" s="70"/>
      <c r="B834" s="117"/>
      <c r="C834" s="117"/>
      <c r="D834" s="52" t="s">
        <v>70</v>
      </c>
      <c r="E834" s="50"/>
    </row>
    <row r="835" spans="1:5" x14ac:dyDescent="0.3">
      <c r="A835" s="70"/>
      <c r="B835" s="117" t="s">
        <v>77</v>
      </c>
      <c r="C835" s="117"/>
      <c r="D835" s="117"/>
      <c r="E835" s="76">
        <v>-2</v>
      </c>
    </row>
    <row r="836" spans="1:5" x14ac:dyDescent="0.3">
      <c r="A836" s="70"/>
      <c r="B836" s="117" t="s">
        <v>74</v>
      </c>
      <c r="C836" s="117"/>
      <c r="D836" s="117"/>
      <c r="E836" s="50"/>
    </row>
    <row r="837" spans="1:5" x14ac:dyDescent="0.3">
      <c r="A837" s="70"/>
      <c r="B837" s="118" t="s">
        <v>226</v>
      </c>
      <c r="C837" s="118"/>
      <c r="D837" s="118"/>
      <c r="E837" s="54">
        <f>'Հավելված 3'!E364</f>
        <v>-1075.9000000000001</v>
      </c>
    </row>
    <row r="838" spans="1:5" x14ac:dyDescent="0.3">
      <c r="A838" s="70"/>
      <c r="B838" s="70"/>
      <c r="C838" s="121"/>
      <c r="D838" s="121"/>
      <c r="E838" s="60"/>
    </row>
    <row r="839" spans="1:5" ht="54" x14ac:dyDescent="0.3">
      <c r="A839" s="70"/>
      <c r="B839" s="117" t="s">
        <v>62</v>
      </c>
      <c r="C839" s="117"/>
      <c r="D839" s="52">
        <v>1146</v>
      </c>
      <c r="E839" s="74" t="s">
        <v>250</v>
      </c>
    </row>
    <row r="840" spans="1:5" x14ac:dyDescent="0.3">
      <c r="A840" s="70"/>
      <c r="B840" s="117" t="s">
        <v>65</v>
      </c>
      <c r="C840" s="117"/>
      <c r="D840" s="52">
        <v>11013</v>
      </c>
      <c r="E840" s="50" t="s">
        <v>8</v>
      </c>
    </row>
    <row r="841" spans="1:5" x14ac:dyDescent="0.3">
      <c r="A841" s="70"/>
      <c r="B841" s="117" t="s">
        <v>17</v>
      </c>
      <c r="C841" s="117"/>
      <c r="D841" s="75" t="s">
        <v>37</v>
      </c>
      <c r="E841" s="50"/>
    </row>
    <row r="842" spans="1:5" ht="67.5" x14ac:dyDescent="0.3">
      <c r="A842" s="70"/>
      <c r="B842" s="117" t="s">
        <v>67</v>
      </c>
      <c r="C842" s="117"/>
      <c r="D842" s="75" t="s">
        <v>180</v>
      </c>
      <c r="E842" s="50"/>
    </row>
    <row r="843" spans="1:5" x14ac:dyDescent="0.3">
      <c r="A843" s="70"/>
      <c r="B843" s="117" t="s">
        <v>21</v>
      </c>
      <c r="C843" s="117"/>
      <c r="D843" s="75" t="s">
        <v>68</v>
      </c>
      <c r="E843" s="50"/>
    </row>
    <row r="844" spans="1:5" ht="40.5" x14ac:dyDescent="0.3">
      <c r="A844" s="70"/>
      <c r="B844" s="117" t="s">
        <v>69</v>
      </c>
      <c r="C844" s="117"/>
      <c r="D844" s="75" t="s">
        <v>220</v>
      </c>
      <c r="E844" s="50"/>
    </row>
    <row r="845" spans="1:5" x14ac:dyDescent="0.3">
      <c r="A845" s="70"/>
      <c r="B845" s="117"/>
      <c r="C845" s="117"/>
      <c r="D845" s="52" t="s">
        <v>70</v>
      </c>
      <c r="E845" s="50"/>
    </row>
    <row r="846" spans="1:5" x14ac:dyDescent="0.3">
      <c r="A846" s="70"/>
      <c r="B846" s="117" t="s">
        <v>181</v>
      </c>
      <c r="C846" s="117"/>
      <c r="D846" s="117"/>
      <c r="E846" s="76">
        <v>-6</v>
      </c>
    </row>
    <row r="847" spans="1:5" x14ac:dyDescent="0.3">
      <c r="A847" s="70"/>
      <c r="B847" s="118" t="s">
        <v>226</v>
      </c>
      <c r="C847" s="118"/>
      <c r="D847" s="118"/>
      <c r="E847" s="54">
        <f>'Հավելված 3'!E489</f>
        <v>-884.3</v>
      </c>
    </row>
    <row r="848" spans="1:5" x14ac:dyDescent="0.3">
      <c r="A848" s="70"/>
      <c r="B848" s="121"/>
      <c r="C848" s="121"/>
      <c r="D848" s="70"/>
      <c r="E848" s="60"/>
    </row>
    <row r="849" spans="1:5" ht="54" x14ac:dyDescent="0.3">
      <c r="A849" s="70"/>
      <c r="B849" s="117" t="s">
        <v>62</v>
      </c>
      <c r="C849" s="117"/>
      <c r="D849" s="52">
        <v>1146</v>
      </c>
      <c r="E849" s="74" t="s">
        <v>250</v>
      </c>
    </row>
    <row r="850" spans="1:5" x14ac:dyDescent="0.3">
      <c r="A850" s="70"/>
      <c r="B850" s="117" t="s">
        <v>65</v>
      </c>
      <c r="C850" s="117"/>
      <c r="D850" s="52">
        <v>12004</v>
      </c>
      <c r="E850" s="50" t="s">
        <v>66</v>
      </c>
    </row>
    <row r="851" spans="1:5" ht="27" x14ac:dyDescent="0.3">
      <c r="A851" s="70"/>
      <c r="B851" s="117" t="s">
        <v>17</v>
      </c>
      <c r="C851" s="117"/>
      <c r="D851" s="75" t="s">
        <v>211</v>
      </c>
      <c r="E851" s="52"/>
    </row>
    <row r="852" spans="1:5" ht="54" x14ac:dyDescent="0.3">
      <c r="A852" s="70"/>
      <c r="B852" s="117" t="s">
        <v>67</v>
      </c>
      <c r="C852" s="117"/>
      <c r="D852" s="75" t="s">
        <v>183</v>
      </c>
      <c r="E852" s="52"/>
    </row>
    <row r="853" spans="1:5" x14ac:dyDescent="0.3">
      <c r="A853" s="70"/>
      <c r="B853" s="117" t="s">
        <v>21</v>
      </c>
      <c r="C853" s="117"/>
      <c r="D853" s="75" t="s">
        <v>184</v>
      </c>
      <c r="E853" s="52"/>
    </row>
    <row r="854" spans="1:5" ht="27" x14ac:dyDescent="0.3">
      <c r="A854" s="70"/>
      <c r="B854" s="117" t="s">
        <v>212</v>
      </c>
      <c r="C854" s="117"/>
      <c r="D854" s="75" t="s">
        <v>186</v>
      </c>
      <c r="E854" s="52"/>
    </row>
    <row r="855" spans="1:5" x14ac:dyDescent="0.3">
      <c r="A855" s="70"/>
      <c r="B855" s="117"/>
      <c r="C855" s="117"/>
      <c r="D855" s="75" t="s">
        <v>70</v>
      </c>
      <c r="E855" s="52"/>
    </row>
    <row r="856" spans="1:5" x14ac:dyDescent="0.3">
      <c r="A856" s="70"/>
      <c r="B856" s="117" t="s">
        <v>187</v>
      </c>
      <c r="C856" s="117"/>
      <c r="D856" s="117"/>
      <c r="E856" s="76">
        <v>-12</v>
      </c>
    </row>
    <row r="857" spans="1:5" x14ac:dyDescent="0.3">
      <c r="A857" s="70"/>
      <c r="B857" s="118" t="s">
        <v>226</v>
      </c>
      <c r="C857" s="118"/>
      <c r="D857" s="118"/>
      <c r="E857" s="54">
        <f>'Հավելված 3'!E561</f>
        <v>-1862.8</v>
      </c>
    </row>
    <row r="858" spans="1:5" x14ac:dyDescent="0.3">
      <c r="A858" s="70"/>
      <c r="B858" s="124"/>
      <c r="C858" s="124"/>
      <c r="D858" s="70"/>
      <c r="E858" s="60"/>
    </row>
    <row r="859" spans="1:5" x14ac:dyDescent="0.3">
      <c r="A859" s="70"/>
      <c r="B859" s="123" t="s">
        <v>91</v>
      </c>
      <c r="C859" s="123"/>
      <c r="D859" s="123"/>
      <c r="E859" s="123"/>
    </row>
    <row r="860" spans="1:5" x14ac:dyDescent="0.3">
      <c r="A860" s="72" t="s">
        <v>78</v>
      </c>
    </row>
    <row r="861" spans="1:5" x14ac:dyDescent="0.3">
      <c r="A861" s="70"/>
      <c r="B861" s="121"/>
      <c r="C861" s="121"/>
      <c r="D861" s="70"/>
      <c r="E861" s="60"/>
    </row>
    <row r="862" spans="1:5" x14ac:dyDescent="0.3">
      <c r="A862" s="70"/>
      <c r="B862" s="117" t="s">
        <v>62</v>
      </c>
      <c r="C862" s="117"/>
      <c r="D862" s="52" t="s">
        <v>63</v>
      </c>
      <c r="E862" s="60"/>
    </row>
    <row r="863" spans="1:5" x14ac:dyDescent="0.3">
      <c r="A863" s="70"/>
      <c r="B863" s="117">
        <v>1146</v>
      </c>
      <c r="C863" s="117"/>
      <c r="D863" s="73" t="s">
        <v>11</v>
      </c>
      <c r="E863" s="60"/>
    </row>
    <row r="864" spans="1:5" x14ac:dyDescent="0.3">
      <c r="A864" s="70"/>
      <c r="B864" s="119"/>
      <c r="C864" s="119"/>
      <c r="D864" s="70"/>
      <c r="E864" s="60"/>
    </row>
    <row r="865" spans="1:5" x14ac:dyDescent="0.3">
      <c r="A865" s="70"/>
      <c r="B865" s="120" t="s">
        <v>64</v>
      </c>
      <c r="C865" s="120"/>
      <c r="D865" s="70"/>
      <c r="E865" s="88"/>
    </row>
    <row r="866" spans="1:5" x14ac:dyDescent="0.3">
      <c r="A866" s="70"/>
      <c r="B866" s="119"/>
      <c r="C866" s="119"/>
      <c r="D866" s="70"/>
      <c r="E866" s="60"/>
    </row>
    <row r="867" spans="1:5" ht="54" x14ac:dyDescent="0.3">
      <c r="A867" s="70"/>
      <c r="B867" s="117" t="s">
        <v>62</v>
      </c>
      <c r="C867" s="117"/>
      <c r="D867" s="52">
        <v>1146</v>
      </c>
      <c r="E867" s="74" t="s">
        <v>250</v>
      </c>
    </row>
    <row r="868" spans="1:5" x14ac:dyDescent="0.3">
      <c r="A868" s="70"/>
      <c r="B868" s="117" t="s">
        <v>65</v>
      </c>
      <c r="C868" s="117"/>
      <c r="D868" s="52">
        <v>11001</v>
      </c>
      <c r="E868" s="50" t="s">
        <v>8</v>
      </c>
    </row>
    <row r="869" spans="1:5" x14ac:dyDescent="0.3">
      <c r="A869" s="70"/>
      <c r="B869" s="117" t="s">
        <v>17</v>
      </c>
      <c r="C869" s="117"/>
      <c r="D869" s="75" t="s">
        <v>43</v>
      </c>
      <c r="E869" s="50"/>
    </row>
    <row r="870" spans="1:5" ht="54" x14ac:dyDescent="0.3">
      <c r="A870" s="70"/>
      <c r="B870" s="117" t="s">
        <v>67</v>
      </c>
      <c r="C870" s="117"/>
      <c r="D870" s="75" t="s">
        <v>170</v>
      </c>
      <c r="E870" s="50"/>
    </row>
    <row r="871" spans="1:5" x14ac:dyDescent="0.3">
      <c r="A871" s="70"/>
      <c r="B871" s="117" t="s">
        <v>21</v>
      </c>
      <c r="C871" s="117"/>
      <c r="D871" s="75" t="s">
        <v>68</v>
      </c>
      <c r="E871" s="50"/>
    </row>
    <row r="872" spans="1:5" ht="27" x14ac:dyDescent="0.3">
      <c r="A872" s="70"/>
      <c r="B872" s="117" t="s">
        <v>69</v>
      </c>
      <c r="C872" s="117"/>
      <c r="D872" s="75" t="s">
        <v>218</v>
      </c>
      <c r="E872" s="50"/>
    </row>
    <row r="873" spans="1:5" x14ac:dyDescent="0.3">
      <c r="A873" s="70"/>
      <c r="B873" s="117"/>
      <c r="C873" s="117"/>
      <c r="D873" s="52" t="s">
        <v>70</v>
      </c>
      <c r="E873" s="50"/>
    </row>
    <row r="874" spans="1:5" x14ac:dyDescent="0.3">
      <c r="A874" s="70"/>
      <c r="B874" s="117" t="s">
        <v>71</v>
      </c>
      <c r="C874" s="117"/>
      <c r="D874" s="117"/>
      <c r="E874" s="76">
        <v>-62</v>
      </c>
    </row>
    <row r="875" spans="1:5" x14ac:dyDescent="0.3">
      <c r="A875" s="70"/>
      <c r="B875" s="117" t="s">
        <v>74</v>
      </c>
      <c r="C875" s="117"/>
      <c r="D875" s="117"/>
      <c r="E875" s="50"/>
    </row>
    <row r="876" spans="1:5" x14ac:dyDescent="0.3">
      <c r="A876" s="70"/>
      <c r="B876" s="118" t="s">
        <v>226</v>
      </c>
      <c r="C876" s="118"/>
      <c r="D876" s="118"/>
      <c r="E876" s="54">
        <f>'Հավելված 3'!E95</f>
        <v>-9473.4</v>
      </c>
    </row>
    <row r="877" spans="1:5" x14ac:dyDescent="0.3">
      <c r="A877" s="70"/>
      <c r="B877" s="121"/>
      <c r="C877" s="121"/>
      <c r="D877" s="70"/>
      <c r="E877" s="60"/>
    </row>
    <row r="878" spans="1:5" ht="81" x14ac:dyDescent="0.3">
      <c r="A878" s="70"/>
      <c r="B878" s="117" t="s">
        <v>62</v>
      </c>
      <c r="C878" s="117"/>
      <c r="D878" s="52">
        <v>1146</v>
      </c>
      <c r="E878" s="74" t="s">
        <v>195</v>
      </c>
    </row>
    <row r="879" spans="1:5" x14ac:dyDescent="0.3">
      <c r="A879" s="70"/>
      <c r="B879" s="117" t="s">
        <v>65</v>
      </c>
      <c r="C879" s="117"/>
      <c r="D879" s="52">
        <v>11002</v>
      </c>
      <c r="E879" s="50" t="s">
        <v>8</v>
      </c>
    </row>
    <row r="880" spans="1:5" x14ac:dyDescent="0.3">
      <c r="A880" s="70"/>
      <c r="B880" s="117" t="s">
        <v>17</v>
      </c>
      <c r="C880" s="117"/>
      <c r="D880" s="75" t="s">
        <v>59</v>
      </c>
      <c r="E880" s="50"/>
    </row>
    <row r="881" spans="1:5" ht="54" x14ac:dyDescent="0.3">
      <c r="A881" s="70"/>
      <c r="B881" s="117" t="s">
        <v>67</v>
      </c>
      <c r="C881" s="117"/>
      <c r="D881" s="75" t="s">
        <v>172</v>
      </c>
      <c r="E881" s="50"/>
    </row>
    <row r="882" spans="1:5" x14ac:dyDescent="0.3">
      <c r="A882" s="70"/>
      <c r="B882" s="117" t="s">
        <v>21</v>
      </c>
      <c r="C882" s="117"/>
      <c r="D882" s="75" t="s">
        <v>68</v>
      </c>
      <c r="E882" s="50"/>
    </row>
    <row r="883" spans="1:5" ht="27" x14ac:dyDescent="0.3">
      <c r="A883" s="70"/>
      <c r="B883" s="117" t="s">
        <v>69</v>
      </c>
      <c r="C883" s="117"/>
      <c r="D883" s="75" t="s">
        <v>218</v>
      </c>
      <c r="E883" s="50"/>
    </row>
    <row r="884" spans="1:5" x14ac:dyDescent="0.3">
      <c r="A884" s="70"/>
      <c r="B884" s="117"/>
      <c r="C884" s="117"/>
      <c r="D884" s="52" t="s">
        <v>70</v>
      </c>
      <c r="E884" s="50"/>
    </row>
    <row r="885" spans="1:5" x14ac:dyDescent="0.3">
      <c r="A885" s="70"/>
      <c r="B885" s="117" t="s">
        <v>75</v>
      </c>
      <c r="C885" s="117"/>
      <c r="D885" s="117"/>
      <c r="E885" s="76">
        <v>-50</v>
      </c>
    </row>
    <row r="886" spans="1:5" x14ac:dyDescent="0.3">
      <c r="A886" s="70"/>
      <c r="B886" s="117" t="s">
        <v>74</v>
      </c>
      <c r="C886" s="117"/>
      <c r="D886" s="117"/>
      <c r="E886" s="50"/>
    </row>
    <row r="887" spans="1:5" x14ac:dyDescent="0.3">
      <c r="A887" s="70"/>
      <c r="B887" s="83" t="s">
        <v>226</v>
      </c>
      <c r="C887" s="83"/>
      <c r="D887" s="83"/>
      <c r="E887" s="50">
        <f>'Հավելված 3'!E174</f>
        <v>7096.9</v>
      </c>
    </row>
    <row r="888" spans="1:5" x14ac:dyDescent="0.3">
      <c r="A888" s="70"/>
      <c r="B888" s="121"/>
      <c r="C888" s="121"/>
      <c r="D888" s="70"/>
      <c r="E888" s="84"/>
    </row>
    <row r="889" spans="1:5" ht="54" x14ac:dyDescent="0.3">
      <c r="A889" s="70"/>
      <c r="B889" s="117" t="s">
        <v>62</v>
      </c>
      <c r="C889" s="117"/>
      <c r="D889" s="52">
        <v>1146</v>
      </c>
      <c r="E889" s="74" t="s">
        <v>250</v>
      </c>
    </row>
    <row r="890" spans="1:5" x14ac:dyDescent="0.3">
      <c r="A890" s="70"/>
      <c r="B890" s="117" t="s">
        <v>65</v>
      </c>
      <c r="C890" s="117"/>
      <c r="D890" s="52">
        <v>11003</v>
      </c>
      <c r="E890" s="50" t="s">
        <v>8</v>
      </c>
    </row>
    <row r="891" spans="1:5" x14ac:dyDescent="0.3">
      <c r="A891" s="70"/>
      <c r="B891" s="117" t="s">
        <v>17</v>
      </c>
      <c r="C891" s="117"/>
      <c r="D891" s="75" t="s">
        <v>44</v>
      </c>
      <c r="E891" s="50"/>
    </row>
    <row r="892" spans="1:5" ht="54" x14ac:dyDescent="0.3">
      <c r="A892" s="70"/>
      <c r="B892" s="117" t="s">
        <v>67</v>
      </c>
      <c r="C892" s="117"/>
      <c r="D892" s="75" t="s">
        <v>174</v>
      </c>
      <c r="E892" s="50"/>
    </row>
    <row r="893" spans="1:5" x14ac:dyDescent="0.3">
      <c r="A893" s="70"/>
      <c r="B893" s="117" t="s">
        <v>21</v>
      </c>
      <c r="C893" s="117"/>
      <c r="D893" s="75" t="s">
        <v>68</v>
      </c>
      <c r="E893" s="50"/>
    </row>
    <row r="894" spans="1:5" ht="27" x14ac:dyDescent="0.3">
      <c r="A894" s="70"/>
      <c r="B894" s="117" t="s">
        <v>69</v>
      </c>
      <c r="C894" s="117"/>
      <c r="D894" s="75" t="s">
        <v>218</v>
      </c>
      <c r="E894" s="50"/>
    </row>
    <row r="895" spans="1:5" x14ac:dyDescent="0.3">
      <c r="A895" s="70"/>
      <c r="B895" s="117"/>
      <c r="C895" s="117"/>
      <c r="D895" s="52" t="s">
        <v>70</v>
      </c>
      <c r="E895" s="50"/>
    </row>
    <row r="896" spans="1:5" x14ac:dyDescent="0.3">
      <c r="A896" s="70"/>
      <c r="B896" s="117" t="s">
        <v>76</v>
      </c>
      <c r="C896" s="117"/>
      <c r="D896" s="117"/>
      <c r="E896" s="76">
        <v>-86</v>
      </c>
    </row>
    <row r="897" spans="1:5" x14ac:dyDescent="0.3">
      <c r="A897" s="70"/>
      <c r="B897" s="117" t="s">
        <v>74</v>
      </c>
      <c r="C897" s="117"/>
      <c r="D897" s="117"/>
      <c r="E897" s="50"/>
    </row>
    <row r="898" spans="1:5" x14ac:dyDescent="0.3">
      <c r="A898" s="70"/>
      <c r="B898" s="118" t="s">
        <v>226</v>
      </c>
      <c r="C898" s="118"/>
      <c r="D898" s="118"/>
      <c r="E898" s="54">
        <f>'Հավելված 3'!E260</f>
        <v>-20014.2</v>
      </c>
    </row>
    <row r="899" spans="1:5" x14ac:dyDescent="0.3">
      <c r="A899" s="70"/>
      <c r="B899" s="121"/>
      <c r="C899" s="121"/>
      <c r="D899" s="70"/>
      <c r="E899" s="60"/>
    </row>
    <row r="900" spans="1:5" ht="54" x14ac:dyDescent="0.3">
      <c r="A900" s="70"/>
      <c r="B900" s="117" t="s">
        <v>62</v>
      </c>
      <c r="C900" s="117"/>
      <c r="D900" s="52">
        <v>1146</v>
      </c>
      <c r="E900" s="74" t="s">
        <v>250</v>
      </c>
    </row>
    <row r="901" spans="1:5" x14ac:dyDescent="0.3">
      <c r="A901" s="70"/>
      <c r="B901" s="117" t="s">
        <v>65</v>
      </c>
      <c r="C901" s="117"/>
      <c r="D901" s="52">
        <v>11013</v>
      </c>
      <c r="E901" s="50" t="s">
        <v>66</v>
      </c>
    </row>
    <row r="902" spans="1:5" x14ac:dyDescent="0.3">
      <c r="A902" s="70"/>
      <c r="B902" s="117" t="s">
        <v>17</v>
      </c>
      <c r="C902" s="117"/>
      <c r="D902" s="75" t="s">
        <v>37</v>
      </c>
      <c r="E902" s="52"/>
    </row>
    <row r="903" spans="1:5" ht="67.5" x14ac:dyDescent="0.3">
      <c r="A903" s="70"/>
      <c r="B903" s="117" t="s">
        <v>67</v>
      </c>
      <c r="C903" s="117"/>
      <c r="D903" s="75" t="s">
        <v>180</v>
      </c>
      <c r="E903" s="52"/>
    </row>
    <row r="904" spans="1:5" x14ac:dyDescent="0.3">
      <c r="A904" s="70"/>
      <c r="B904" s="117" t="s">
        <v>21</v>
      </c>
      <c r="C904" s="117"/>
      <c r="D904" s="75" t="s">
        <v>68</v>
      </c>
      <c r="E904" s="52"/>
    </row>
    <row r="905" spans="1:5" ht="40.5" x14ac:dyDescent="0.3">
      <c r="A905" s="70"/>
      <c r="B905" s="117" t="s">
        <v>69</v>
      </c>
      <c r="C905" s="117"/>
      <c r="D905" s="75" t="s">
        <v>220</v>
      </c>
      <c r="E905" s="52"/>
    </row>
    <row r="906" spans="1:5" x14ac:dyDescent="0.3">
      <c r="A906" s="70"/>
      <c r="B906" s="117"/>
      <c r="C906" s="117"/>
      <c r="D906" s="52" t="s">
        <v>70</v>
      </c>
      <c r="E906" s="52"/>
    </row>
    <row r="907" spans="1:5" x14ac:dyDescent="0.3">
      <c r="A907" s="70"/>
      <c r="B907" s="117" t="s">
        <v>210</v>
      </c>
      <c r="C907" s="117"/>
      <c r="D907" s="117"/>
      <c r="E907" s="76">
        <v>-7</v>
      </c>
    </row>
    <row r="908" spans="1:5" x14ac:dyDescent="0.3">
      <c r="A908" s="70"/>
      <c r="B908" s="118" t="s">
        <v>226</v>
      </c>
      <c r="C908" s="118"/>
      <c r="D908" s="118"/>
      <c r="E908" s="54">
        <f>'Հավելված 3'!E496</f>
        <v>-1068.2</v>
      </c>
    </row>
    <row r="909" spans="1:5" x14ac:dyDescent="0.3">
      <c r="A909" s="86"/>
      <c r="B909" s="86"/>
      <c r="C909" s="86"/>
      <c r="D909" s="86"/>
      <c r="E909" s="86"/>
    </row>
    <row r="910" spans="1:5" ht="54" x14ac:dyDescent="0.3">
      <c r="A910" s="70"/>
      <c r="B910" s="117" t="s">
        <v>62</v>
      </c>
      <c r="C910" s="117"/>
      <c r="D910" s="52">
        <v>1146</v>
      </c>
      <c r="E910" s="74" t="s">
        <v>249</v>
      </c>
    </row>
    <row r="911" spans="1:5" x14ac:dyDescent="0.3">
      <c r="A911" s="70"/>
      <c r="B911" s="117" t="s">
        <v>65</v>
      </c>
      <c r="C911" s="117"/>
      <c r="D911" s="52">
        <v>12004</v>
      </c>
      <c r="E911" s="50" t="s">
        <v>66</v>
      </c>
    </row>
    <row r="912" spans="1:5" ht="27" x14ac:dyDescent="0.3">
      <c r="A912" s="70"/>
      <c r="B912" s="117" t="s">
        <v>17</v>
      </c>
      <c r="C912" s="117"/>
      <c r="D912" s="75" t="s">
        <v>211</v>
      </c>
      <c r="E912" s="52"/>
    </row>
    <row r="913" spans="1:5" ht="54" x14ac:dyDescent="0.3">
      <c r="A913" s="70"/>
      <c r="B913" s="117" t="s">
        <v>67</v>
      </c>
      <c r="C913" s="117"/>
      <c r="D913" s="75" t="s">
        <v>183</v>
      </c>
      <c r="E913" s="52"/>
    </row>
    <row r="914" spans="1:5" x14ac:dyDescent="0.3">
      <c r="A914" s="70"/>
      <c r="B914" s="117" t="s">
        <v>21</v>
      </c>
      <c r="C914" s="117"/>
      <c r="D914" s="75" t="s">
        <v>184</v>
      </c>
      <c r="E914" s="52"/>
    </row>
    <row r="915" spans="1:5" ht="27" x14ac:dyDescent="0.3">
      <c r="A915" s="70"/>
      <c r="B915" s="117" t="s">
        <v>212</v>
      </c>
      <c r="C915" s="117"/>
      <c r="D915" s="75" t="s">
        <v>186</v>
      </c>
      <c r="E915" s="52"/>
    </row>
    <row r="916" spans="1:5" x14ac:dyDescent="0.3">
      <c r="A916" s="70"/>
      <c r="B916" s="117"/>
      <c r="C916" s="117"/>
      <c r="D916" s="75" t="s">
        <v>70</v>
      </c>
      <c r="E916" s="52"/>
    </row>
    <row r="917" spans="1:5" x14ac:dyDescent="0.3">
      <c r="A917" s="70"/>
      <c r="B917" s="117" t="s">
        <v>187</v>
      </c>
      <c r="C917" s="117"/>
      <c r="D917" s="117"/>
      <c r="E917" s="50">
        <v>15</v>
      </c>
    </row>
    <row r="918" spans="1:5" x14ac:dyDescent="0.3">
      <c r="A918" s="70"/>
      <c r="B918" s="118" t="s">
        <v>226</v>
      </c>
      <c r="C918" s="118"/>
      <c r="D918" s="118"/>
      <c r="E918" s="50">
        <f>'Հավելված 3'!E568</f>
        <v>1856.3</v>
      </c>
    </row>
    <row r="919" spans="1:5" x14ac:dyDescent="0.3">
      <c r="A919" s="48"/>
    </row>
    <row r="920" spans="1:5" x14ac:dyDescent="0.3">
      <c r="A920" s="70"/>
      <c r="B920" s="123" t="s">
        <v>188</v>
      </c>
      <c r="C920" s="123"/>
      <c r="D920" s="123"/>
      <c r="E920" s="123"/>
    </row>
    <row r="921" spans="1:5" x14ac:dyDescent="0.3">
      <c r="A921" s="72" t="s">
        <v>78</v>
      </c>
    </row>
    <row r="922" spans="1:5" x14ac:dyDescent="0.3">
      <c r="A922" s="70"/>
      <c r="B922" s="121"/>
      <c r="C922" s="121"/>
      <c r="D922" s="70"/>
      <c r="E922" s="60"/>
    </row>
    <row r="923" spans="1:5" x14ac:dyDescent="0.3">
      <c r="A923" s="70"/>
      <c r="B923" s="117" t="s">
        <v>62</v>
      </c>
      <c r="C923" s="117"/>
      <c r="D923" s="52" t="s">
        <v>63</v>
      </c>
      <c r="E923" s="60"/>
    </row>
    <row r="924" spans="1:5" x14ac:dyDescent="0.3">
      <c r="A924" s="70"/>
      <c r="B924" s="117">
        <v>1139</v>
      </c>
      <c r="C924" s="117"/>
      <c r="D924" s="73" t="s">
        <v>189</v>
      </c>
      <c r="E924" s="60"/>
    </row>
    <row r="925" spans="1:5" x14ac:dyDescent="0.3">
      <c r="A925" s="70"/>
      <c r="B925" s="119"/>
      <c r="C925" s="119"/>
      <c r="D925" s="70"/>
      <c r="E925" s="60"/>
    </row>
    <row r="926" spans="1:5" x14ac:dyDescent="0.3">
      <c r="A926" s="70"/>
      <c r="B926" s="120" t="s">
        <v>64</v>
      </c>
      <c r="C926" s="120"/>
      <c r="D926" s="70"/>
      <c r="E926" s="60"/>
    </row>
    <row r="927" spans="1:5" x14ac:dyDescent="0.3">
      <c r="A927" s="70"/>
      <c r="B927" s="119"/>
      <c r="C927" s="119"/>
      <c r="D927" s="70"/>
      <c r="E927" s="60"/>
    </row>
    <row r="928" spans="1:5" ht="54" x14ac:dyDescent="0.3">
      <c r="A928" s="70"/>
      <c r="B928" s="117" t="s">
        <v>62</v>
      </c>
      <c r="C928" s="117"/>
      <c r="D928" s="52">
        <v>1139</v>
      </c>
      <c r="E928" s="74" t="s">
        <v>249</v>
      </c>
    </row>
    <row r="929" spans="1:5" x14ac:dyDescent="0.3">
      <c r="A929" s="70"/>
      <c r="B929" s="117" t="s">
        <v>65</v>
      </c>
      <c r="C929" s="117"/>
      <c r="D929" s="52">
        <v>11001</v>
      </c>
      <c r="E929" s="50" t="s">
        <v>8</v>
      </c>
    </row>
    <row r="930" spans="1:5" x14ac:dyDescent="0.3">
      <c r="A930" s="70"/>
      <c r="B930" s="117" t="s">
        <v>17</v>
      </c>
      <c r="C930" s="117"/>
      <c r="D930" s="75" t="s">
        <v>189</v>
      </c>
      <c r="E930" s="50"/>
    </row>
    <row r="931" spans="1:5" ht="67.5" x14ac:dyDescent="0.3">
      <c r="A931" s="70"/>
      <c r="B931" s="117" t="s">
        <v>67</v>
      </c>
      <c r="C931" s="117"/>
      <c r="D931" s="75" t="s">
        <v>191</v>
      </c>
      <c r="E931" s="50"/>
    </row>
    <row r="932" spans="1:5" x14ac:dyDescent="0.3">
      <c r="A932" s="70"/>
      <c r="B932" s="117" t="s">
        <v>21</v>
      </c>
      <c r="C932" s="117"/>
      <c r="D932" s="75" t="s">
        <v>68</v>
      </c>
      <c r="E932" s="50"/>
    </row>
    <row r="933" spans="1:5" x14ac:dyDescent="0.3">
      <c r="A933" s="70"/>
      <c r="B933" s="117" t="s">
        <v>69</v>
      </c>
      <c r="C933" s="117"/>
      <c r="D933" s="75" t="s">
        <v>225</v>
      </c>
      <c r="E933" s="50"/>
    </row>
    <row r="934" spans="1:5" x14ac:dyDescent="0.3">
      <c r="A934" s="70"/>
      <c r="B934" s="117"/>
      <c r="C934" s="117"/>
      <c r="D934" s="52" t="s">
        <v>70</v>
      </c>
      <c r="E934" s="50"/>
    </row>
    <row r="935" spans="1:5" x14ac:dyDescent="0.3">
      <c r="A935" s="70"/>
      <c r="B935" s="118" t="s">
        <v>226</v>
      </c>
      <c r="C935" s="118"/>
      <c r="D935" s="118"/>
      <c r="E935" s="90">
        <f>'Հավելված 4'!D148</f>
        <v>1159864.6000000003</v>
      </c>
    </row>
  </sheetData>
  <mergeCells count="894">
    <mergeCell ref="B8:E8"/>
    <mergeCell ref="B920:E920"/>
    <mergeCell ref="B922:C922"/>
    <mergeCell ref="B923:C923"/>
    <mergeCell ref="B924:C924"/>
    <mergeCell ref="B696:C696"/>
    <mergeCell ref="B697:C697"/>
    <mergeCell ref="B698:C698"/>
    <mergeCell ref="B699:C699"/>
    <mergeCell ref="B700:C700"/>
    <mergeCell ref="B701:C701"/>
    <mergeCell ref="B702:D702"/>
    <mergeCell ref="B703:D703"/>
    <mergeCell ref="B704:D704"/>
    <mergeCell ref="B686:C686"/>
    <mergeCell ref="B687:C687"/>
    <mergeCell ref="B688:C688"/>
    <mergeCell ref="B691:D691"/>
    <mergeCell ref="B692:D692"/>
    <mergeCell ref="B693:D693"/>
    <mergeCell ref="B695:C695"/>
    <mergeCell ref="B913:C913"/>
    <mergeCell ref="B914:C914"/>
    <mergeCell ref="B720:C720"/>
    <mergeCell ref="B934:C934"/>
    <mergeCell ref="B935:D935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721:C721"/>
    <mergeCell ref="B722:C722"/>
    <mergeCell ref="B723:D723"/>
    <mergeCell ref="B724:D724"/>
    <mergeCell ref="B777:C777"/>
    <mergeCell ref="B778:C778"/>
    <mergeCell ref="B779:C779"/>
    <mergeCell ref="B892:C892"/>
    <mergeCell ref="B893:C893"/>
    <mergeCell ref="B891:C891"/>
    <mergeCell ref="B881:C881"/>
    <mergeCell ref="B882:C882"/>
    <mergeCell ref="B883:C883"/>
    <mergeCell ref="B884:C884"/>
    <mergeCell ref="B885:D885"/>
    <mergeCell ref="B886:D886"/>
    <mergeCell ref="B869:C869"/>
    <mergeCell ref="B870:C870"/>
    <mergeCell ref="B871:C871"/>
    <mergeCell ref="B872:C872"/>
    <mergeCell ref="B873:C873"/>
    <mergeCell ref="B874:D874"/>
    <mergeCell ref="B863:C863"/>
    <mergeCell ref="B864:C864"/>
    <mergeCell ref="B894:C894"/>
    <mergeCell ref="B895:C895"/>
    <mergeCell ref="B896:D896"/>
    <mergeCell ref="B897:D897"/>
    <mergeCell ref="B908:D908"/>
    <mergeCell ref="B902:C902"/>
    <mergeCell ref="B903:C903"/>
    <mergeCell ref="B904:C904"/>
    <mergeCell ref="B905:C905"/>
    <mergeCell ref="B906:C906"/>
    <mergeCell ref="B907:D907"/>
    <mergeCell ref="B900:C900"/>
    <mergeCell ref="B901:C901"/>
    <mergeCell ref="B910:C910"/>
    <mergeCell ref="B911:C911"/>
    <mergeCell ref="B912:C912"/>
    <mergeCell ref="B719:C719"/>
    <mergeCell ref="B676:C676"/>
    <mergeCell ref="B677:C677"/>
    <mergeCell ref="B678:C678"/>
    <mergeCell ref="B679:C679"/>
    <mergeCell ref="B680:D680"/>
    <mergeCell ref="B681:D681"/>
    <mergeCell ref="B682:D682"/>
    <mergeCell ref="B684:C684"/>
    <mergeCell ref="B685:C685"/>
    <mergeCell ref="B875:D875"/>
    <mergeCell ref="B876:D876"/>
    <mergeCell ref="B877:C877"/>
    <mergeCell ref="B878:C878"/>
    <mergeCell ref="B879:C879"/>
    <mergeCell ref="B880:C880"/>
    <mergeCell ref="B888:C888"/>
    <mergeCell ref="B889:C889"/>
    <mergeCell ref="B890:C890"/>
    <mergeCell ref="B898:D898"/>
    <mergeCell ref="B899:C899"/>
    <mergeCell ref="B915:C915"/>
    <mergeCell ref="B916:C916"/>
    <mergeCell ref="B917:D917"/>
    <mergeCell ref="B918:D918"/>
    <mergeCell ref="B651:C651"/>
    <mergeCell ref="B652:C652"/>
    <mergeCell ref="B653:C653"/>
    <mergeCell ref="B654:C654"/>
    <mergeCell ref="B655:C655"/>
    <mergeCell ref="B656:C656"/>
    <mergeCell ref="B657:C657"/>
    <mergeCell ref="B658:D658"/>
    <mergeCell ref="B659:D659"/>
    <mergeCell ref="B660:D660"/>
    <mergeCell ref="B662:C662"/>
    <mergeCell ref="B663:C663"/>
    <mergeCell ref="B664:C664"/>
    <mergeCell ref="B665:C665"/>
    <mergeCell ref="B666:C666"/>
    <mergeCell ref="B667:C667"/>
    <mergeCell ref="B668:C668"/>
    <mergeCell ref="B669:D669"/>
    <mergeCell ref="B852:C852"/>
    <mergeCell ref="B853:C853"/>
    <mergeCell ref="B865:C865"/>
    <mergeCell ref="B866:C866"/>
    <mergeCell ref="B867:C867"/>
    <mergeCell ref="B868:C868"/>
    <mergeCell ref="B845:C845"/>
    <mergeCell ref="B848:C848"/>
    <mergeCell ref="B858:C858"/>
    <mergeCell ref="B859:E859"/>
    <mergeCell ref="B861:C861"/>
    <mergeCell ref="B862:C862"/>
    <mergeCell ref="B855:C855"/>
    <mergeCell ref="B856:D856"/>
    <mergeCell ref="B857:D857"/>
    <mergeCell ref="B833:C833"/>
    <mergeCell ref="B834:C834"/>
    <mergeCell ref="B835:D835"/>
    <mergeCell ref="B849:C849"/>
    <mergeCell ref="B850:C850"/>
    <mergeCell ref="B851:C851"/>
    <mergeCell ref="B846:D846"/>
    <mergeCell ref="B847:D847"/>
    <mergeCell ref="B854:C854"/>
    <mergeCell ref="B839:C839"/>
    <mergeCell ref="B840:C840"/>
    <mergeCell ref="B841:C841"/>
    <mergeCell ref="B842:C842"/>
    <mergeCell ref="B836:D836"/>
    <mergeCell ref="B837:D837"/>
    <mergeCell ref="C838:D838"/>
    <mergeCell ref="B843:C843"/>
    <mergeCell ref="B844:C844"/>
    <mergeCell ref="B799:C799"/>
    <mergeCell ref="B800:C800"/>
    <mergeCell ref="B801:C801"/>
    <mergeCell ref="B790:C790"/>
    <mergeCell ref="B791:C791"/>
    <mergeCell ref="B792:C792"/>
    <mergeCell ref="B825:D825"/>
    <mergeCell ref="B826:D826"/>
    <mergeCell ref="B827:C827"/>
    <mergeCell ref="B819:C819"/>
    <mergeCell ref="B820:C820"/>
    <mergeCell ref="B821:C821"/>
    <mergeCell ref="B822:C822"/>
    <mergeCell ref="B823:C823"/>
    <mergeCell ref="B824:D824"/>
    <mergeCell ref="B802:D802"/>
    <mergeCell ref="B803:D803"/>
    <mergeCell ref="B804:D804"/>
    <mergeCell ref="B805:C805"/>
    <mergeCell ref="B806:C806"/>
    <mergeCell ref="B807:C807"/>
    <mergeCell ref="B796:C796"/>
    <mergeCell ref="B797:C797"/>
    <mergeCell ref="B794:C794"/>
    <mergeCell ref="B830:C830"/>
    <mergeCell ref="B831:C831"/>
    <mergeCell ref="B832:C832"/>
    <mergeCell ref="B814:D814"/>
    <mergeCell ref="B816:C816"/>
    <mergeCell ref="B817:C817"/>
    <mergeCell ref="B818:C818"/>
    <mergeCell ref="B808:C808"/>
    <mergeCell ref="B809:C809"/>
    <mergeCell ref="B810:C810"/>
    <mergeCell ref="B811:C811"/>
    <mergeCell ref="B812:C812"/>
    <mergeCell ref="B813:D813"/>
    <mergeCell ref="B828:C828"/>
    <mergeCell ref="B829:C829"/>
    <mergeCell ref="B795:C795"/>
    <mergeCell ref="B763:D763"/>
    <mergeCell ref="B764:D764"/>
    <mergeCell ref="B793:C793"/>
    <mergeCell ref="B758:C758"/>
    <mergeCell ref="B798:C798"/>
    <mergeCell ref="B775:D775"/>
    <mergeCell ref="B776:C776"/>
    <mergeCell ref="B787:E787"/>
    <mergeCell ref="B789:C789"/>
    <mergeCell ref="B780:C780"/>
    <mergeCell ref="B781:C781"/>
    <mergeCell ref="B782:C782"/>
    <mergeCell ref="B783:C783"/>
    <mergeCell ref="B784:D784"/>
    <mergeCell ref="B785:D785"/>
    <mergeCell ref="B768:C768"/>
    <mergeCell ref="B760:C760"/>
    <mergeCell ref="B761:C761"/>
    <mergeCell ref="B762:C762"/>
    <mergeCell ref="B769:C769"/>
    <mergeCell ref="B770:C770"/>
    <mergeCell ref="B771:C771"/>
    <mergeCell ref="B772:C772"/>
    <mergeCell ref="B773:C773"/>
    <mergeCell ref="B774:D774"/>
    <mergeCell ref="B765:D765"/>
    <mergeCell ref="B766:C766"/>
    <mergeCell ref="B767:C767"/>
    <mergeCell ref="B752:D752"/>
    <mergeCell ref="B753:D753"/>
    <mergeCell ref="B742:D742"/>
    <mergeCell ref="B743:D743"/>
    <mergeCell ref="B744:C744"/>
    <mergeCell ref="B745:C745"/>
    <mergeCell ref="B746:C746"/>
    <mergeCell ref="B747:C747"/>
    <mergeCell ref="B759:C759"/>
    <mergeCell ref="B690:C690"/>
    <mergeCell ref="B725:C725"/>
    <mergeCell ref="B726:E726"/>
    <mergeCell ref="B728:C728"/>
    <mergeCell ref="B729:C729"/>
    <mergeCell ref="B755:C755"/>
    <mergeCell ref="B756:C756"/>
    <mergeCell ref="B757:C757"/>
    <mergeCell ref="B736:C736"/>
    <mergeCell ref="B737:C737"/>
    <mergeCell ref="B738:C738"/>
    <mergeCell ref="B739:C739"/>
    <mergeCell ref="B740:C740"/>
    <mergeCell ref="B741:D741"/>
    <mergeCell ref="B730:C730"/>
    <mergeCell ref="B731:C731"/>
    <mergeCell ref="B732:C732"/>
    <mergeCell ref="B733:C733"/>
    <mergeCell ref="B734:C734"/>
    <mergeCell ref="B735:C735"/>
    <mergeCell ref="B748:C748"/>
    <mergeCell ref="B749:C749"/>
    <mergeCell ref="B750:C750"/>
    <mergeCell ref="B751:C751"/>
    <mergeCell ref="B647:D647"/>
    <mergeCell ref="B648:D648"/>
    <mergeCell ref="B649:D649"/>
    <mergeCell ref="B670:D670"/>
    <mergeCell ref="B671:D671"/>
    <mergeCell ref="B673:C673"/>
    <mergeCell ref="B674:C674"/>
    <mergeCell ref="B675:C675"/>
    <mergeCell ref="B689:C689"/>
    <mergeCell ref="B620:C620"/>
    <mergeCell ref="B621:C621"/>
    <mergeCell ref="B716:C716"/>
    <mergeCell ref="B717:C717"/>
    <mergeCell ref="B718:C718"/>
    <mergeCell ref="B714:D714"/>
    <mergeCell ref="B715:C715"/>
    <mergeCell ref="B709:C709"/>
    <mergeCell ref="B710:C710"/>
    <mergeCell ref="B711:C711"/>
    <mergeCell ref="B712:C712"/>
    <mergeCell ref="B713:D713"/>
    <mergeCell ref="B639:C639"/>
    <mergeCell ref="B640:C640"/>
    <mergeCell ref="B641:C641"/>
    <mergeCell ref="B642:C642"/>
    <mergeCell ref="B643:C643"/>
    <mergeCell ref="B650:C650"/>
    <mergeCell ref="B706:C706"/>
    <mergeCell ref="B707:C707"/>
    <mergeCell ref="B708:C708"/>
    <mergeCell ref="B644:C644"/>
    <mergeCell ref="B645:C645"/>
    <mergeCell ref="B646:C646"/>
    <mergeCell ref="B614:C614"/>
    <mergeCell ref="B615:C615"/>
    <mergeCell ref="B616:C616"/>
    <mergeCell ref="B617:C617"/>
    <mergeCell ref="B618:C618"/>
    <mergeCell ref="B619:C619"/>
    <mergeCell ref="B599:C599"/>
    <mergeCell ref="B609:C609"/>
    <mergeCell ref="B610:E610"/>
    <mergeCell ref="B600:C600"/>
    <mergeCell ref="B601:C601"/>
    <mergeCell ref="B602:C602"/>
    <mergeCell ref="B603:C603"/>
    <mergeCell ref="B604:C604"/>
    <mergeCell ref="B605:C605"/>
    <mergeCell ref="B606:C606"/>
    <mergeCell ref="B607:D607"/>
    <mergeCell ref="B608:D608"/>
    <mergeCell ref="B635:C635"/>
    <mergeCell ref="B636:D636"/>
    <mergeCell ref="B637:D637"/>
    <mergeCell ref="B626:D626"/>
    <mergeCell ref="B627:D627"/>
    <mergeCell ref="B628:C628"/>
    <mergeCell ref="B629:C629"/>
    <mergeCell ref="B630:C630"/>
    <mergeCell ref="B631:C631"/>
    <mergeCell ref="B632:C632"/>
    <mergeCell ref="B633:C633"/>
    <mergeCell ref="B634:C634"/>
    <mergeCell ref="B533:D533"/>
    <mergeCell ref="B534:C534"/>
    <mergeCell ref="B622:C622"/>
    <mergeCell ref="B623:C623"/>
    <mergeCell ref="B624:C624"/>
    <mergeCell ref="B625:D625"/>
    <mergeCell ref="B612:C612"/>
    <mergeCell ref="B613:C613"/>
    <mergeCell ref="B592:C592"/>
    <mergeCell ref="B593:C593"/>
    <mergeCell ref="B583:C583"/>
    <mergeCell ref="B584:C584"/>
    <mergeCell ref="B585:C585"/>
    <mergeCell ref="B586:D586"/>
    <mergeCell ref="B587:D587"/>
    <mergeCell ref="B588:D588"/>
    <mergeCell ref="B589:C589"/>
    <mergeCell ref="B590:C590"/>
    <mergeCell ref="B591:C591"/>
    <mergeCell ref="B594:C594"/>
    <mergeCell ref="B595:C595"/>
    <mergeCell ref="B596:C596"/>
    <mergeCell ref="B597:D597"/>
    <mergeCell ref="B598:D598"/>
    <mergeCell ref="B577:D577"/>
    <mergeCell ref="B578:C578"/>
    <mergeCell ref="B579:C579"/>
    <mergeCell ref="B580:C580"/>
    <mergeCell ref="B581:C581"/>
    <mergeCell ref="B582:C582"/>
    <mergeCell ref="B559:C559"/>
    <mergeCell ref="B560:C560"/>
    <mergeCell ref="B561:C561"/>
    <mergeCell ref="B562:C562"/>
    <mergeCell ref="B563:C563"/>
    <mergeCell ref="B564:D564"/>
    <mergeCell ref="B571:C571"/>
    <mergeCell ref="B572:C572"/>
    <mergeCell ref="B573:C573"/>
    <mergeCell ref="B574:C574"/>
    <mergeCell ref="B575:D575"/>
    <mergeCell ref="B576:D576"/>
    <mergeCell ref="B565:D565"/>
    <mergeCell ref="B566:D566"/>
    <mergeCell ref="B567:C567"/>
    <mergeCell ref="B568:C568"/>
    <mergeCell ref="B569:C569"/>
    <mergeCell ref="B570:C570"/>
    <mergeCell ref="B558:C558"/>
    <mergeCell ref="B548:C548"/>
    <mergeCell ref="B549:C549"/>
    <mergeCell ref="B550:C550"/>
    <mergeCell ref="B551:C551"/>
    <mergeCell ref="B552:C552"/>
    <mergeCell ref="B553:D553"/>
    <mergeCell ref="B542:D542"/>
    <mergeCell ref="B543:D543"/>
    <mergeCell ref="B544:D544"/>
    <mergeCell ref="B545:C545"/>
    <mergeCell ref="B546:C546"/>
    <mergeCell ref="B547:C547"/>
    <mergeCell ref="B554:D554"/>
    <mergeCell ref="B555:D555"/>
    <mergeCell ref="B556:C556"/>
    <mergeCell ref="B505:C505"/>
    <mergeCell ref="B506:C506"/>
    <mergeCell ref="B484:C484"/>
    <mergeCell ref="B485:C485"/>
    <mergeCell ref="B492:D492"/>
    <mergeCell ref="B489:C489"/>
    <mergeCell ref="B501:C501"/>
    <mergeCell ref="B502:C502"/>
    <mergeCell ref="B557:C557"/>
    <mergeCell ref="B524:C524"/>
    <mergeCell ref="B525:C525"/>
    <mergeCell ref="B526:C526"/>
    <mergeCell ref="B527:C527"/>
    <mergeCell ref="B528:C528"/>
    <mergeCell ref="B529:C529"/>
    <mergeCell ref="B536:C536"/>
    <mergeCell ref="B537:C537"/>
    <mergeCell ref="B538:C538"/>
    <mergeCell ref="B539:C539"/>
    <mergeCell ref="B540:C540"/>
    <mergeCell ref="B541:C541"/>
    <mergeCell ref="B530:C530"/>
    <mergeCell ref="B531:D531"/>
    <mergeCell ref="B532:D532"/>
    <mergeCell ref="B447:C447"/>
    <mergeCell ref="B448:D448"/>
    <mergeCell ref="B449:D449"/>
    <mergeCell ref="B450:D450"/>
    <mergeCell ref="B535:C535"/>
    <mergeCell ref="B523:C523"/>
    <mergeCell ref="B513:C513"/>
    <mergeCell ref="B514:C514"/>
    <mergeCell ref="B515:C515"/>
    <mergeCell ref="B516:C516"/>
    <mergeCell ref="B517:C517"/>
    <mergeCell ref="B518:C518"/>
    <mergeCell ref="B507:C507"/>
    <mergeCell ref="B508:C508"/>
    <mergeCell ref="B509:D509"/>
    <mergeCell ref="B510:D510"/>
    <mergeCell ref="B511:D511"/>
    <mergeCell ref="B512:C512"/>
    <mergeCell ref="B477:C477"/>
    <mergeCell ref="B493:C493"/>
    <mergeCell ref="B494:E494"/>
    <mergeCell ref="B519:C519"/>
    <mergeCell ref="B520:D520"/>
    <mergeCell ref="B521:D521"/>
    <mergeCell ref="B503:C503"/>
    <mergeCell ref="B504:C504"/>
    <mergeCell ref="B478:C478"/>
    <mergeCell ref="B479:C479"/>
    <mergeCell ref="B480:C480"/>
    <mergeCell ref="B481:D481"/>
    <mergeCell ref="B482:D482"/>
    <mergeCell ref="B496:C496"/>
    <mergeCell ref="B497:C497"/>
    <mergeCell ref="B498:C498"/>
    <mergeCell ref="B499:C499"/>
    <mergeCell ref="B500:C500"/>
    <mergeCell ref="B483:C483"/>
    <mergeCell ref="B486:C486"/>
    <mergeCell ref="B487:C487"/>
    <mergeCell ref="B488:C488"/>
    <mergeCell ref="B491:D491"/>
    <mergeCell ref="B490:C490"/>
    <mergeCell ref="B468:C468"/>
    <mergeCell ref="B469:C469"/>
    <mergeCell ref="B470:D470"/>
    <mergeCell ref="B471:D471"/>
    <mergeCell ref="B472:D472"/>
    <mergeCell ref="B473:C473"/>
    <mergeCell ref="B474:C474"/>
    <mergeCell ref="B475:C475"/>
    <mergeCell ref="B476:C476"/>
    <mergeCell ref="B466:C466"/>
    <mergeCell ref="B467:C467"/>
    <mergeCell ref="B457:C457"/>
    <mergeCell ref="B458:C458"/>
    <mergeCell ref="B459:D459"/>
    <mergeCell ref="B460:D460"/>
    <mergeCell ref="B451:C451"/>
    <mergeCell ref="B452:C452"/>
    <mergeCell ref="B453:C453"/>
    <mergeCell ref="B454:C454"/>
    <mergeCell ref="B455:C455"/>
    <mergeCell ref="B456:C456"/>
    <mergeCell ref="B462:C462"/>
    <mergeCell ref="B463:C463"/>
    <mergeCell ref="B464:C464"/>
    <mergeCell ref="B423:C423"/>
    <mergeCell ref="B424:C424"/>
    <mergeCell ref="B425:C425"/>
    <mergeCell ref="B426:C426"/>
    <mergeCell ref="B427:C427"/>
    <mergeCell ref="B428:C428"/>
    <mergeCell ref="B429:C429"/>
    <mergeCell ref="B430:D430"/>
    <mergeCell ref="B465:C465"/>
    <mergeCell ref="B433:E433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31:D431"/>
    <mergeCell ref="B432:C432"/>
    <mergeCell ref="B445:C445"/>
    <mergeCell ref="B446:C446"/>
    <mergeCell ref="B421:D421"/>
    <mergeCell ref="B422:C422"/>
    <mergeCell ref="B408:D408"/>
    <mergeCell ref="B409:D409"/>
    <mergeCell ref="B410:D410"/>
    <mergeCell ref="B401:C401"/>
    <mergeCell ref="B402:C402"/>
    <mergeCell ref="B403:C403"/>
    <mergeCell ref="B404:C404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D419"/>
    <mergeCell ref="B420:D420"/>
    <mergeCell ref="B398:D398"/>
    <mergeCell ref="B399:D399"/>
    <mergeCell ref="B400:C400"/>
    <mergeCell ref="B392:C392"/>
    <mergeCell ref="B393:C393"/>
    <mergeCell ref="B394:C394"/>
    <mergeCell ref="B405:C405"/>
    <mergeCell ref="B406:C406"/>
    <mergeCell ref="B407:C407"/>
    <mergeCell ref="B395:C395"/>
    <mergeCell ref="B396:C396"/>
    <mergeCell ref="B397:D397"/>
    <mergeCell ref="B386:D386"/>
    <mergeCell ref="B387:D387"/>
    <mergeCell ref="B388:D388"/>
    <mergeCell ref="B389:C389"/>
    <mergeCell ref="B390:C390"/>
    <mergeCell ref="B391:C391"/>
    <mergeCell ref="B369:C369"/>
    <mergeCell ref="B370:C370"/>
    <mergeCell ref="B371:C371"/>
    <mergeCell ref="B372:C372"/>
    <mergeCell ref="B373:C373"/>
    <mergeCell ref="B374:C374"/>
    <mergeCell ref="B383:C383"/>
    <mergeCell ref="B384:C384"/>
    <mergeCell ref="B385:C385"/>
    <mergeCell ref="B375:D375"/>
    <mergeCell ref="B376:D376"/>
    <mergeCell ref="B378:C378"/>
    <mergeCell ref="B379:C379"/>
    <mergeCell ref="B380:C380"/>
    <mergeCell ref="B381:C381"/>
    <mergeCell ref="B382:C382"/>
    <mergeCell ref="B366:D366"/>
    <mergeCell ref="B367:C367"/>
    <mergeCell ref="B368:C368"/>
    <mergeCell ref="B357:C357"/>
    <mergeCell ref="B358:C358"/>
    <mergeCell ref="B359:C359"/>
    <mergeCell ref="B360:C360"/>
    <mergeCell ref="B361:C361"/>
    <mergeCell ref="B362:C362"/>
    <mergeCell ref="B351:C351"/>
    <mergeCell ref="B352:C352"/>
    <mergeCell ref="B353:C353"/>
    <mergeCell ref="B354:C354"/>
    <mergeCell ref="B355:C355"/>
    <mergeCell ref="B356:C356"/>
    <mergeCell ref="B363:C363"/>
    <mergeCell ref="B364:D364"/>
    <mergeCell ref="B365:D365"/>
    <mergeCell ref="B348:C348"/>
    <mergeCell ref="B349:E349"/>
    <mergeCell ref="B331:C331"/>
    <mergeCell ref="B332:C332"/>
    <mergeCell ref="B333:C333"/>
    <mergeCell ref="B334:C334"/>
    <mergeCell ref="B335:C335"/>
    <mergeCell ref="B336:D336"/>
    <mergeCell ref="B339:C339"/>
    <mergeCell ref="B340:C340"/>
    <mergeCell ref="B341:C341"/>
    <mergeCell ref="B342:C342"/>
    <mergeCell ref="B343:C343"/>
    <mergeCell ref="B344:C344"/>
    <mergeCell ref="B345:C345"/>
    <mergeCell ref="B346:D346"/>
    <mergeCell ref="B347:D347"/>
    <mergeCell ref="B309:C309"/>
    <mergeCell ref="B310:C310"/>
    <mergeCell ref="B311:C311"/>
    <mergeCell ref="B312:C312"/>
    <mergeCell ref="B313:C313"/>
    <mergeCell ref="B314:D314"/>
    <mergeCell ref="B337:D337"/>
    <mergeCell ref="B338:C338"/>
    <mergeCell ref="B326:D326"/>
    <mergeCell ref="B327:D327"/>
    <mergeCell ref="B328:C328"/>
    <mergeCell ref="B329:C329"/>
    <mergeCell ref="B330:C330"/>
    <mergeCell ref="B320:C320"/>
    <mergeCell ref="B321:C321"/>
    <mergeCell ref="B322:C322"/>
    <mergeCell ref="B323:C323"/>
    <mergeCell ref="B324:C324"/>
    <mergeCell ref="B325:D325"/>
    <mergeCell ref="B315:D315"/>
    <mergeCell ref="B317:C317"/>
    <mergeCell ref="B318:C318"/>
    <mergeCell ref="B319:C319"/>
    <mergeCell ref="B307:C307"/>
    <mergeCell ref="B308:C308"/>
    <mergeCell ref="B297:C297"/>
    <mergeCell ref="B298:C298"/>
    <mergeCell ref="B299:C299"/>
    <mergeCell ref="B300:C300"/>
    <mergeCell ref="B301:C301"/>
    <mergeCell ref="B302:C302"/>
    <mergeCell ref="B291:C291"/>
    <mergeCell ref="B292:C292"/>
    <mergeCell ref="B293:C293"/>
    <mergeCell ref="B294:C294"/>
    <mergeCell ref="B295:C295"/>
    <mergeCell ref="B296:C296"/>
    <mergeCell ref="B303:D303"/>
    <mergeCell ref="B304:D304"/>
    <mergeCell ref="B305:D305"/>
    <mergeCell ref="B306:C306"/>
    <mergeCell ref="B259:C259"/>
    <mergeCell ref="B260:C260"/>
    <mergeCell ref="B261:C261"/>
    <mergeCell ref="B250:C250"/>
    <mergeCell ref="B251:C251"/>
    <mergeCell ref="B252:C252"/>
    <mergeCell ref="B253:D253"/>
    <mergeCell ref="B254:D254"/>
    <mergeCell ref="B255:D255"/>
    <mergeCell ref="B288:E288"/>
    <mergeCell ref="B290:C290"/>
    <mergeCell ref="B273:C273"/>
    <mergeCell ref="B274:C274"/>
    <mergeCell ref="B275:D275"/>
    <mergeCell ref="B276:D276"/>
    <mergeCell ref="B277:C277"/>
    <mergeCell ref="B266:D266"/>
    <mergeCell ref="B267:C267"/>
    <mergeCell ref="B268:C268"/>
    <mergeCell ref="B269:C269"/>
    <mergeCell ref="B270:C270"/>
    <mergeCell ref="B271:C271"/>
    <mergeCell ref="B272:C272"/>
    <mergeCell ref="B278:C278"/>
    <mergeCell ref="B279:C279"/>
    <mergeCell ref="B280:C280"/>
    <mergeCell ref="B281:C281"/>
    <mergeCell ref="B282:C282"/>
    <mergeCell ref="B283:C283"/>
    <mergeCell ref="B284:C284"/>
    <mergeCell ref="B285:D285"/>
    <mergeCell ref="B286:D286"/>
    <mergeCell ref="B233:D233"/>
    <mergeCell ref="B234:C234"/>
    <mergeCell ref="B235:C235"/>
    <mergeCell ref="B236:C236"/>
    <mergeCell ref="B237:C237"/>
    <mergeCell ref="B262:C262"/>
    <mergeCell ref="B263:C263"/>
    <mergeCell ref="B264:D264"/>
    <mergeCell ref="B265:D265"/>
    <mergeCell ref="B244:D244"/>
    <mergeCell ref="B245:C245"/>
    <mergeCell ref="B246:C246"/>
    <mergeCell ref="B247:C247"/>
    <mergeCell ref="B248:C248"/>
    <mergeCell ref="B249:C249"/>
    <mergeCell ref="B238:C238"/>
    <mergeCell ref="B239:C239"/>
    <mergeCell ref="B240:C240"/>
    <mergeCell ref="B241:C241"/>
    <mergeCell ref="B242:D242"/>
    <mergeCell ref="B243:D243"/>
    <mergeCell ref="B256:C256"/>
    <mergeCell ref="B257:C257"/>
    <mergeCell ref="B258:C258"/>
    <mergeCell ref="B200:C200"/>
    <mergeCell ref="B201:C201"/>
    <mergeCell ref="B202:C202"/>
    <mergeCell ref="B203:C203"/>
    <mergeCell ref="B227:C227"/>
    <mergeCell ref="B228:C228"/>
    <mergeCell ref="B229:C229"/>
    <mergeCell ref="B210:D210"/>
    <mergeCell ref="B211:D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D209"/>
    <mergeCell ref="B230:C230"/>
    <mergeCell ref="B231:D231"/>
    <mergeCell ref="B232:D232"/>
    <mergeCell ref="B223:C223"/>
    <mergeCell ref="B224:C224"/>
    <mergeCell ref="B225:C225"/>
    <mergeCell ref="B226:C226"/>
    <mergeCell ref="B216:C216"/>
    <mergeCell ref="B217:C217"/>
    <mergeCell ref="B218:C218"/>
    <mergeCell ref="B219:C219"/>
    <mergeCell ref="B220:D220"/>
    <mergeCell ref="B221:D221"/>
    <mergeCell ref="B194:E194"/>
    <mergeCell ref="B196:C196"/>
    <mergeCell ref="B197:C197"/>
    <mergeCell ref="B176:C176"/>
    <mergeCell ref="B177:C177"/>
    <mergeCell ref="B178:C178"/>
    <mergeCell ref="B179:C179"/>
    <mergeCell ref="B180:C180"/>
    <mergeCell ref="B181:D181"/>
    <mergeCell ref="B184:C184"/>
    <mergeCell ref="B185:C185"/>
    <mergeCell ref="B186:C186"/>
    <mergeCell ref="B187:C187"/>
    <mergeCell ref="B188:C188"/>
    <mergeCell ref="B189:C189"/>
    <mergeCell ref="B190:C190"/>
    <mergeCell ref="B191:D191"/>
    <mergeCell ref="B192:D192"/>
    <mergeCell ref="B182:D182"/>
    <mergeCell ref="B183:C183"/>
    <mergeCell ref="B198:C198"/>
    <mergeCell ref="B199:C199"/>
    <mergeCell ref="B163:C163"/>
    <mergeCell ref="B164:C164"/>
    <mergeCell ref="B150:D150"/>
    <mergeCell ref="B151:C151"/>
    <mergeCell ref="B152:C152"/>
    <mergeCell ref="B141:C141"/>
    <mergeCell ref="B142:C142"/>
    <mergeCell ref="B143:C143"/>
    <mergeCell ref="B144:C144"/>
    <mergeCell ref="B145:C145"/>
    <mergeCell ref="B146:C146"/>
    <mergeCell ref="B153:C153"/>
    <mergeCell ref="B154:C154"/>
    <mergeCell ref="B155:C155"/>
    <mergeCell ref="B156:C156"/>
    <mergeCell ref="B157:C157"/>
    <mergeCell ref="B158:C158"/>
    <mergeCell ref="B159:D159"/>
    <mergeCell ref="B160:D160"/>
    <mergeCell ref="B161:D161"/>
    <mergeCell ref="B162:C162"/>
    <mergeCell ref="B171:D171"/>
    <mergeCell ref="B172:D172"/>
    <mergeCell ref="B173:C173"/>
    <mergeCell ref="B174:C174"/>
    <mergeCell ref="B175:C175"/>
    <mergeCell ref="B165:C165"/>
    <mergeCell ref="B166:C166"/>
    <mergeCell ref="B167:C167"/>
    <mergeCell ref="B168:C168"/>
    <mergeCell ref="B169:C169"/>
    <mergeCell ref="B170:D170"/>
    <mergeCell ref="B126:D126"/>
    <mergeCell ref="B127:D127"/>
    <mergeCell ref="B128:D128"/>
    <mergeCell ref="B111:E111"/>
    <mergeCell ref="B113:C113"/>
    <mergeCell ref="B114:C114"/>
    <mergeCell ref="B147:C147"/>
    <mergeCell ref="B148:D148"/>
    <mergeCell ref="B149:D149"/>
    <mergeCell ref="B136:C136"/>
    <mergeCell ref="B137:D137"/>
    <mergeCell ref="B138:D138"/>
    <mergeCell ref="B140:C140"/>
    <mergeCell ref="B130:C130"/>
    <mergeCell ref="B131:C131"/>
    <mergeCell ref="B132:C132"/>
    <mergeCell ref="B133:C133"/>
    <mergeCell ref="B134:C134"/>
    <mergeCell ref="B135:C135"/>
    <mergeCell ref="B129:C129"/>
    <mergeCell ref="B115:C115"/>
    <mergeCell ref="B116:C116"/>
    <mergeCell ref="B117:C117"/>
    <mergeCell ref="B110:C110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03:C103"/>
    <mergeCell ref="B104:C104"/>
    <mergeCell ref="B105:C105"/>
    <mergeCell ref="B106:D106"/>
    <mergeCell ref="B107:D107"/>
    <mergeCell ref="B108:D108"/>
    <mergeCell ref="B109:C109"/>
    <mergeCell ref="B99:C99"/>
    <mergeCell ref="B100:C100"/>
    <mergeCell ref="B101:C101"/>
    <mergeCell ref="B94:C94"/>
    <mergeCell ref="B95:C95"/>
    <mergeCell ref="B96:C96"/>
    <mergeCell ref="B97:C97"/>
    <mergeCell ref="B98:C98"/>
    <mergeCell ref="B45:D45"/>
    <mergeCell ref="B46:D46"/>
    <mergeCell ref="B47:D47"/>
    <mergeCell ref="B102:C102"/>
    <mergeCell ref="B78:D78"/>
    <mergeCell ref="B79:D79"/>
    <mergeCell ref="B80:C80"/>
    <mergeCell ref="B91:E91"/>
    <mergeCell ref="B93:C93"/>
    <mergeCell ref="B81:C81"/>
    <mergeCell ref="B82:C82"/>
    <mergeCell ref="B83:C83"/>
    <mergeCell ref="B84:C84"/>
    <mergeCell ref="B85:C85"/>
    <mergeCell ref="B86:C86"/>
    <mergeCell ref="B87:C87"/>
    <mergeCell ref="B88:D88"/>
    <mergeCell ref="B89:D89"/>
    <mergeCell ref="B73:C73"/>
    <mergeCell ref="B74:C74"/>
    <mergeCell ref="B75:C75"/>
    <mergeCell ref="B76:C76"/>
    <mergeCell ref="B77:C77"/>
    <mergeCell ref="A2:E2"/>
    <mergeCell ref="A3:E3"/>
    <mergeCell ref="D4:E4"/>
    <mergeCell ref="B37:C37"/>
    <mergeCell ref="B38:C38"/>
    <mergeCell ref="B39:C39"/>
    <mergeCell ref="B30:C30"/>
    <mergeCell ref="B31:C31"/>
    <mergeCell ref="B32:C32"/>
    <mergeCell ref="B33:C33"/>
    <mergeCell ref="B34:D34"/>
    <mergeCell ref="B35:D35"/>
    <mergeCell ref="B23:D23"/>
    <mergeCell ref="B24:D24"/>
    <mergeCell ref="B25:D25"/>
    <mergeCell ref="B27:C27"/>
    <mergeCell ref="B28:C28"/>
    <mergeCell ref="B29:C29"/>
    <mergeCell ref="B7:E7"/>
    <mergeCell ref="B22:C22"/>
    <mergeCell ref="B11:C11"/>
    <mergeCell ref="B12:C12"/>
    <mergeCell ref="B13:C13"/>
    <mergeCell ref="B14:C14"/>
    <mergeCell ref="B15:C15"/>
    <mergeCell ref="B16:C16"/>
    <mergeCell ref="B70:C70"/>
    <mergeCell ref="B72:C72"/>
    <mergeCell ref="B36:D36"/>
    <mergeCell ref="B17:C17"/>
    <mergeCell ref="B18:C18"/>
    <mergeCell ref="B19:C19"/>
    <mergeCell ref="B20:C20"/>
    <mergeCell ref="B21:C21"/>
    <mergeCell ref="B40:C40"/>
    <mergeCell ref="B41:C41"/>
    <mergeCell ref="B42:C42"/>
    <mergeCell ref="B43:C43"/>
    <mergeCell ref="B44:C44"/>
    <mergeCell ref="B71:C71"/>
    <mergeCell ref="B67:D67"/>
    <mergeCell ref="B68:D68"/>
    <mergeCell ref="B69:D69"/>
    <mergeCell ref="B49:C49"/>
    <mergeCell ref="B60:C60"/>
    <mergeCell ref="B61:C61"/>
    <mergeCell ref="B62:C62"/>
    <mergeCell ref="B63:C63"/>
    <mergeCell ref="B64:C64"/>
    <mergeCell ref="B65:C65"/>
    <mergeCell ref="B66:C66"/>
    <mergeCell ref="B50:C50"/>
    <mergeCell ref="B51:C51"/>
    <mergeCell ref="B52:C52"/>
    <mergeCell ref="B53:C53"/>
    <mergeCell ref="B54:C54"/>
    <mergeCell ref="B55:C55"/>
    <mergeCell ref="B56:D56"/>
    <mergeCell ref="B57:D57"/>
    <mergeCell ref="B58:D58"/>
  </mergeCells>
  <pageMargins left="0.7" right="0.7" top="0.75" bottom="0.75" header="0.3" footer="0.3"/>
  <pageSetup scale="63" orientation="portrait" r:id="rId1"/>
  <colBreaks count="1" manualBreakCount="1">
    <brk id="7" max="10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1</vt:lpstr>
      <vt:lpstr>Հավելված 2</vt:lpstr>
      <vt:lpstr>Հավելված 3</vt:lpstr>
      <vt:lpstr>Հավելված 4</vt:lpstr>
      <vt:lpstr>Հավելված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https://mul-edu.gov.am/tasks/docs/attachment.php?id=314764&amp;fn=3havelvats.xlsx&amp;out=1&amp;token=</cp:keywords>
  <cp:lastModifiedBy>Ashot Pirumyan</cp:lastModifiedBy>
  <dcterms:modified xsi:type="dcterms:W3CDTF">2019-12-17T06:17:17Z</dcterms:modified>
</cp:coreProperties>
</file>