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arikS\Desktop\տարածքային ծիք\"/>
    </mc:Choice>
  </mc:AlternateContent>
  <bookViews>
    <workbookView xWindow="0" yWindow="0" windowWidth="28800" windowHeight="12330" activeTab="1"/>
  </bookViews>
  <sheets>
    <sheet name="WB LRNIP AF" sheetId="2" r:id="rId1"/>
    <sheet name="ADB M6" sheetId="4" r:id="rId2"/>
    <sheet name="Tranche 3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4" l="1"/>
  <c r="F5" i="4" l="1"/>
  <c r="G56" i="5" l="1"/>
  <c r="H56" i="5"/>
  <c r="F31" i="2" l="1"/>
  <c r="H41" i="2"/>
  <c r="H43" i="2" s="1"/>
  <c r="G41" i="2"/>
  <c r="G43" i="2" s="1"/>
  <c r="F41" i="2"/>
  <c r="F43" i="2" s="1"/>
  <c r="H27" i="2"/>
  <c r="G27" i="2"/>
  <c r="H26" i="2"/>
  <c r="G26" i="2"/>
  <c r="H21" i="2"/>
  <c r="G21" i="2"/>
  <c r="H11" i="2"/>
  <c r="G11" i="2"/>
  <c r="H10" i="2"/>
  <c r="G10" i="2"/>
  <c r="H9" i="2"/>
  <c r="G9" i="2"/>
  <c r="H8" i="2"/>
  <c r="G8" i="2"/>
  <c r="H7" i="2"/>
  <c r="G7" i="2"/>
  <c r="H6" i="2"/>
  <c r="G6" i="2"/>
  <c r="H31" i="2" l="1"/>
  <c r="G31" i="2"/>
  <c r="F9" i="5"/>
  <c r="F17" i="5"/>
  <c r="F16" i="5"/>
  <c r="F15" i="5"/>
  <c r="F14" i="5"/>
  <c r="F13" i="5"/>
  <c r="F56" i="5" l="1"/>
  <c r="F23" i="4"/>
  <c r="F18" i="4"/>
  <c r="F20" i="4"/>
  <c r="F21" i="4"/>
  <c r="F22" i="4"/>
  <c r="F17" i="4"/>
  <c r="F19" i="4"/>
  <c r="H30" i="4"/>
  <c r="F7" i="4" l="1"/>
  <c r="F6" i="4"/>
  <c r="F8" i="4"/>
  <c r="F10" i="4"/>
  <c r="F11" i="4"/>
  <c r="F12" i="4"/>
  <c r="F13" i="4"/>
  <c r="F14" i="4"/>
  <c r="F15" i="4"/>
  <c r="F16" i="4"/>
  <c r="F24" i="4"/>
  <c r="F25" i="4"/>
  <c r="F26" i="4"/>
  <c r="F27" i="4"/>
  <c r="F28" i="4"/>
  <c r="F29" i="4"/>
  <c r="F30" i="4" l="1"/>
  <c r="G30" i="4"/>
</calcChain>
</file>

<file path=xl/sharedStrings.xml><?xml version="1.0" encoding="utf-8"?>
<sst xmlns="http://schemas.openxmlformats.org/spreadsheetml/2006/main" count="299" uniqueCount="194">
  <si>
    <t>Միջոցառում</t>
  </si>
  <si>
    <t>Դեբետ հաշվեհամար</t>
  </si>
  <si>
    <t>վճարման ա/թ</t>
  </si>
  <si>
    <t>Տնտեսական ծախս</t>
  </si>
  <si>
    <t>17.01.19</t>
  </si>
  <si>
    <t>Իրտեկ ՓԲԸ</t>
  </si>
  <si>
    <t>25.01.19</t>
  </si>
  <si>
    <t>Արմենպրես ՓԲԸ</t>
  </si>
  <si>
    <t>Պատրոն  ՍՊԸ քարթրիջներ</t>
  </si>
  <si>
    <t>28.01.19</t>
  </si>
  <si>
    <t>Մոստովիկ ՍՊԸ</t>
  </si>
  <si>
    <t>07.02.19</t>
  </si>
  <si>
    <t>Բանկային երաշխիք N652-906 առ 23.01.19 Արդշինբանկ</t>
  </si>
  <si>
    <t xml:space="preserve">ԱԱԲ ՊՐՈԵԿՏ ՍՊԸ , </t>
  </si>
  <si>
    <t>29.01.19</t>
  </si>
  <si>
    <t xml:space="preserve">Սուարդի ԲԸ և Մերձմոսկովյան ԲԲԸ ՀՁ </t>
  </si>
  <si>
    <t>12.02.19</t>
  </si>
  <si>
    <t>Լեոնիդ Օհանյան</t>
  </si>
  <si>
    <t>04.03.19</t>
  </si>
  <si>
    <t xml:space="preserve">Լիլիթ Վարդանյան </t>
  </si>
  <si>
    <t>13.02.19</t>
  </si>
  <si>
    <t>Լիլիթ Վարդանյան</t>
  </si>
  <si>
    <t xml:space="preserve">Տեխնիտալ ԲԸ-ի Հայաստանյան մասնաճյուղ </t>
  </si>
  <si>
    <t>22.01.19</t>
  </si>
  <si>
    <t>08.02.19</t>
  </si>
  <si>
    <t>Հունիս 2018, հաշիվ  Ա0833518679 առ 07.02.19</t>
  </si>
  <si>
    <t>Քուրքչիյան Շուշան, Բարսեղյան Ելենա</t>
  </si>
  <si>
    <t>31.01.19</t>
  </si>
  <si>
    <t xml:space="preserve">Ա/ձ- Հունվար 2019 </t>
  </si>
  <si>
    <t>14.02.19</t>
  </si>
  <si>
    <t>28.02.19</t>
  </si>
  <si>
    <t xml:space="preserve">Ա/ձ- Փետրվար 2019 </t>
  </si>
  <si>
    <t>Փետրվարի  դրոշմանիշային պայմանագրային</t>
  </si>
  <si>
    <t>20.03.19</t>
  </si>
  <si>
    <t>Փետրվար- դրոշմանիշային</t>
  </si>
  <si>
    <t>21.02.19</t>
  </si>
  <si>
    <t>հաշիվ Ա8455041601 առ  01.02.19; Ա1928216060 առ  05.02.19</t>
  </si>
  <si>
    <t>Բլեսկ ՍՊԸ</t>
  </si>
  <si>
    <t>12.03.19</t>
  </si>
  <si>
    <t>հաշիվ Ա7896909502,  առ 07.03.19</t>
  </si>
  <si>
    <t>Ինգո -Արմենիա ԱՓԲԸ</t>
  </si>
  <si>
    <t>01.03.19</t>
  </si>
  <si>
    <t>հաշիվ Բ 6240669612,  առ 28.02.19</t>
  </si>
  <si>
    <t>Հուլիս 2018 , հաշիվ  Ա3005808133 20.03.19</t>
  </si>
  <si>
    <t>Ռոսգոսստրախ-Արմենիա ԱՓԲԸ</t>
  </si>
  <si>
    <t>հաշիվ Բ 7491998617,  առ 20.03.19</t>
  </si>
  <si>
    <t>Մարտ- դրոշմանիշային</t>
  </si>
  <si>
    <t xml:space="preserve">Ա/ձ- Մարտ 2019 </t>
  </si>
  <si>
    <t xml:space="preserve">Ա/ձ- Ապրիլ 2019 </t>
  </si>
  <si>
    <t xml:space="preserve">Ծախսային հոդված </t>
  </si>
  <si>
    <t>900000902495 (EUR)</t>
  </si>
  <si>
    <t>900000901752 (AMD)</t>
  </si>
  <si>
    <t xml:space="preserve">Լիանա Շառոյան                                     </t>
  </si>
  <si>
    <t xml:space="preserve">Առհաշիվ հաշվետվություն թիվ 23_փոստային ծախսերի </t>
  </si>
  <si>
    <t xml:space="preserve">ՋԻԷՆՍԻ-ԱԼՖԱ ՓԲԸ                                   </t>
  </si>
  <si>
    <t>Համաձայն հաշիվ Ա1304970687, Պայմանագիր CV00398, հեռ.</t>
  </si>
  <si>
    <t>Համաձայն հաշիվ Ա8108788479, Պայմանագիր C1100, ինտ.</t>
  </si>
  <si>
    <t>Համաձայն հաշիվ Ա1832458745, Պայմանագիր C1100, ինտ.</t>
  </si>
  <si>
    <t>Համաձայն հաշիվ Ա5018712050, Պայմանագիր CV00398, հե</t>
  </si>
  <si>
    <t xml:space="preserve">Բեստքլին ՍՊԸ                                      </t>
  </si>
  <si>
    <t>Համաձայն հաշիվ Բ7966733196, մաքրման աշխատանքներ</t>
  </si>
  <si>
    <t>Համաձայն հաշիվ Բ4673552460, մաքրման աշխատանքներ</t>
  </si>
  <si>
    <t xml:space="preserve">Գործք ՍՊԸ                                         </t>
  </si>
  <si>
    <t>Համաձայն հաշիվ թիվ Բ8339269345_ Գործքի բաժանորդագրություն</t>
  </si>
  <si>
    <t>Համաձայն հաշիվ թիվ Բ1326748376_ Գործքի բաժանորդագրություն</t>
  </si>
  <si>
    <t xml:space="preserve">Լիլիթ Գրիգորյան                                   </t>
  </si>
  <si>
    <t xml:space="preserve">Մարիամ Բադեյան                                    </t>
  </si>
  <si>
    <t xml:space="preserve">Աշխատավարձի վճարում _ Հունվար 2019                </t>
  </si>
  <si>
    <t xml:space="preserve">Աշխատավարձի վճարում_ Հունվար 2019                 </t>
  </si>
  <si>
    <t xml:space="preserve">ՀՎՍՎ Սպասարկման թիվ 3-րդ բաժին                    </t>
  </si>
  <si>
    <t>Դրոշմ. Վճար Հունվար 2019</t>
  </si>
  <si>
    <t xml:space="preserve">Աշխատավարձի վճարում _ Փետրվար 2019                </t>
  </si>
  <si>
    <t xml:space="preserve">Աշխատավարձի վճարում_ Փետրվար 2019     </t>
  </si>
  <si>
    <t xml:space="preserve">Դրոշմ. Վճար Փետրվար 2019   </t>
  </si>
  <si>
    <t xml:space="preserve">Աշխատավարձի վճարում _ Մարտ 2019                </t>
  </si>
  <si>
    <t xml:space="preserve">Աշխատավարձի վճարում_ Մարտ 2019     </t>
  </si>
  <si>
    <t xml:space="preserve">Դրոշմ. Վճար Մարտ 2019     </t>
  </si>
  <si>
    <t xml:space="preserve">Աշխատավարձի վճարում_ Ապրիլ 2019     </t>
  </si>
  <si>
    <t xml:space="preserve">Էվրի Դեյ ՓԲԸ                                      </t>
  </si>
  <si>
    <t xml:space="preserve">Մաքուր ջուր, համաձայն հաշիվ թիվ Ա0278632738       </t>
  </si>
  <si>
    <t xml:space="preserve">Մաքուր ջուր, համաձայն հաշիվ թիվ Ա2019376871       </t>
  </si>
  <si>
    <t xml:space="preserve">Մաքուր ջուր, համաձայն հաշիվ թիվ Ա7020354857       </t>
  </si>
  <si>
    <t>4267</t>
  </si>
  <si>
    <t>Մաքուր ջուր, համաձայն հաշիվ թիվ Ա9304103557</t>
  </si>
  <si>
    <t>Մաքուր ջուր, համաձայն հաշիվ թիվ Ա2513675292</t>
  </si>
  <si>
    <t xml:space="preserve">Գևորգյան Մերուժան Սամվելի                         </t>
  </si>
  <si>
    <t>Լոտ կոդ 06-002-0138-0009, փոխհատուցում չձևակ. Օգտագործող</t>
  </si>
  <si>
    <t xml:space="preserve">Էվրի Դեյ ՓԲԸ                                  </t>
  </si>
  <si>
    <t xml:space="preserve">Խաչատրյան Տաթևիկ                </t>
  </si>
  <si>
    <t xml:space="preserve">Հայկական ծրագրեր ՍՊԸ            </t>
  </si>
  <si>
    <t xml:space="preserve">Հանարդնախագիծ ԲԲԸ               </t>
  </si>
  <si>
    <t>Աբրահամյան Նաիրա</t>
  </si>
  <si>
    <t>հ/հ 900000901729 (USD)</t>
  </si>
  <si>
    <t>հ/հ 900000901737 (AMD)</t>
  </si>
  <si>
    <t>900000900051 (USD)</t>
  </si>
  <si>
    <t>900000929217 (AMD)</t>
  </si>
  <si>
    <t>Վարձատրություն համաձայն 25.01.19թ. թիվ 3 արձանագրության</t>
  </si>
  <si>
    <t>Վարձատրություն համաձայն 25.02.19թ. թիվ 4 արձանագրության</t>
  </si>
  <si>
    <t>Վարձատրություն համաձայն 25.03.19թ. թիվ 5 արձանագրության</t>
  </si>
  <si>
    <t>Վարձատրություն համաձայն 25.04.19թ. թիվ 6 արձանագրության</t>
  </si>
  <si>
    <t>Վարձատրություն համաձայն 24.05.19թ. թիվ 7 արձանագրության</t>
  </si>
  <si>
    <t>Ղարագյոզյան Զարուհի</t>
  </si>
  <si>
    <t>Վարձատրություն համաձայն 08.04.19թ. թիվ 1 արձանագրության</t>
  </si>
  <si>
    <t>Առհաշիվ հաշվետվություն թիվ 2, 23.01.19թ. տնտեսական ծախսեր</t>
  </si>
  <si>
    <t>Պատրոն ՌՄ ՍՊԸ</t>
  </si>
  <si>
    <t>ՄԻՍՄԱ ՍՊԸ</t>
  </si>
  <si>
    <t>Հայփոստ ՓԲԸ</t>
  </si>
  <si>
    <t>Ե-ԲԻԶՆԵՍ ՍՊԸ</t>
  </si>
  <si>
    <t>Պրոֆ-Օֆիս ՍՊԸ</t>
  </si>
  <si>
    <t>Խաչատրյան Լևոն</t>
  </si>
  <si>
    <t>Գալստյան Գագիկ</t>
  </si>
  <si>
    <t xml:space="preserve">Ընդամենը 2019թ կատարված ծախսեր  04.05.01.16 </t>
  </si>
  <si>
    <t xml:space="preserve">, Սուարդի ԲԸ, ԱԱԲ Պրոեկտ ՍՊԸ Կոտայք ՃՇՇ ՍՊԸ  ՀՁ </t>
  </si>
  <si>
    <t xml:space="preserve">Ընդամենը 2019թ կատարված ծախսեր  04.05.01.26 </t>
  </si>
  <si>
    <t>հաշիվ  Ա3594228730 առ 22.01.19</t>
  </si>
  <si>
    <t>հաշիվ  Ա4399739835 առ 27.12.18</t>
  </si>
  <si>
    <t>հաշիվ  Ա6481097515 առ 10.01.19</t>
  </si>
  <si>
    <t>հաշիվ  Ա9193353402 առ 17.01.19</t>
  </si>
  <si>
    <t>հաշիվ  Ա2838226434 առ 20.02.19</t>
  </si>
  <si>
    <t>քաղիրավական պ/գ - առձեռն ա/ձ 2019թ  մարտ ամսվա  համար</t>
  </si>
  <si>
    <t>քաղիրավական պ/գ -դրոշմանիշային վճար   մարտ</t>
  </si>
  <si>
    <t>քաղիրավական պ/գ - առձեռն ա/ձ 2019թ ապրիլ ամսվա  համար</t>
  </si>
  <si>
    <t xml:space="preserve">քաղիրավական պ/գ - առձեռն ա/ձ </t>
  </si>
  <si>
    <t>Հունվար- դրոշմանիշային</t>
  </si>
  <si>
    <t>հաշիվ  Ա6530474542 առ 27.12.19</t>
  </si>
  <si>
    <t>հաշիվ  Ա6201527498 առ 16.01.19</t>
  </si>
  <si>
    <t>հաշիվ  Ա6408870827 առ 05.02.19</t>
  </si>
  <si>
    <t>Համաձայն 04.04.19թ.թիվ Ա4086433963 հ/հ տնտեսական ապրանքներ</t>
  </si>
  <si>
    <t>Համաձայն 27.03.19թ. թիվ Բ8712811257 հ/ա պատճենահանման համար</t>
  </si>
  <si>
    <t>Համաձայն 29.04.19թ. թիվ Բ9325584715 հ/ա պատճենահանման համար</t>
  </si>
  <si>
    <t>Համաձայն 29.03.19թ. թիվ Ա9046118732 հ/հ հանքային ջուր, աղբյուրի ջուր</t>
  </si>
  <si>
    <t>Ասիական զարգացման բանկի աջակցությամբ իրականացվող Հյուսիս-հարավ միջանցքի
 զարգացման ծրագրի համակարգում և կառավարում (Տրանշ 3)</t>
  </si>
  <si>
    <t>Ծրագիր 1049, 04.05.01.12</t>
  </si>
  <si>
    <t>Գումարը
(ՀՀ դրամ)</t>
  </si>
  <si>
    <t>Հիմնավորող փաստաթուղթ</t>
  </si>
  <si>
    <t>Ծառայություն մատուցող կազմակերպության անվանումը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</si>
  <si>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</si>
  <si>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Ծրագիր 1049, 04.05.01.18</t>
  </si>
  <si>
    <t>Համաշխարհային բանկի աջակցությամբ իրականացվող Կենսական նշանակության
 ճանապարհային ցանցի բարելավման լրացուցիչ ծրագրի շրջանակներում համակարգում և կառավարում</t>
  </si>
  <si>
    <t>Ծրագիր 1049, 04.05.01.16</t>
  </si>
  <si>
    <t>Համաշխարհային բանկի աջակցությամբ իրականացվող կենսական նշանակության
 ճանապարհային ցանցի բարելավման լրացուցիչ ծրագրի շրջանակներում ավտոճանապարհների
 բարեկարգման աշխատանքներ</t>
  </si>
  <si>
    <t>Ծրագիր 1049, 04.05.01.26</t>
  </si>
  <si>
    <t>Ընդամենը 2019թ կատարված ծախսեր   04.05.01.18</t>
  </si>
  <si>
    <t>Ընդամենը 2019թ կատարված ծախսեր   04.05.01.12</t>
  </si>
  <si>
    <t>հ/հ 900000905985 (AMD)</t>
  </si>
  <si>
    <t>հ/հ 900000905977 (USD)</t>
  </si>
  <si>
    <t>Համաձայն 21.01.19թ. թիվ 30 ակտի ՀՕՏԾ խորհրդատվական ծառայություններ_դաշտային համակարգող</t>
  </si>
  <si>
    <t>Համաձայն 20.02.19թ. թիվ 31 ակտի ՀՕՏԾ խորհրդատվական ծառայություններ_դաշտային համակարգող</t>
  </si>
  <si>
    <t>Համաձայն 21.03.19թ. թիվ 32 ակտի ՀՕՏԾ խորհրդատվական ծառայություններ_դաշտային համակարգող</t>
  </si>
  <si>
    <t>Համաձայն 22.04.19թ. թիվ 33 ակտի ՀՕՏԾ խորհրդատվական ծառայություններ_դաշտային համակարգող</t>
  </si>
  <si>
    <t>Համաձայն 21.05.19թ. թիվ 34 ակտի ՀՕՏԾ խորհրդատվական ծառայություններ_դաշտային համակարգող</t>
  </si>
  <si>
    <t>Համաձայն 21.01.19թ. թիվ 30 ակտի ՀՕՏԾ խորհրդատվական ծառայություններ_իրավական մասնագետ</t>
  </si>
  <si>
    <t>Համաձայն 20.02.19թ. թիվ 31 ակտի ՀՕՏԾ խորհրդատվական ծառայություններ_իրավական մասնագետ</t>
  </si>
  <si>
    <t>Համաձայն 21.03.19թ. թիվ 32 ակտի ՀՕՏԾ խորհրդատվական ծառայություններ_իրավական մասնագետ</t>
  </si>
  <si>
    <t>Համաձայն 22.04.19թ. թիվ 33 ակտի ՀՕՏԾ խորհրդատվական ծառայություններ_իրավական մասնագետ</t>
  </si>
  <si>
    <t>Համաձայն 21.05.19թ. թիվ 34 ակտի ՀՕՏԾ խորհրդատվական ծառայություններ_իրավական մասնագետ</t>
  </si>
  <si>
    <t>Համաձայն 15.05.19թ. թիվ Ա6535688595, 16.05.19թ. թիվ Ա1051616753 հ/հ հանքային ջուր, Բյուրեղ ջուր, սուրճ</t>
  </si>
  <si>
    <t>Համաձայն 14.03.19թ. թիվ Ա5111144330 հ/հ northsouth.am դոմենի անվանման գրանցման վճար</t>
  </si>
  <si>
    <t>Համաձայն 14.03.19թ. թիվ Ա2297787794 հ/հ tpio.am դոմենի անվանման գրանցման վճար</t>
  </si>
  <si>
    <t>Համաձայն 18.04..19թ. թիվ Ա4159182983 հ/հ հոսթինգի ծառայության վճար</t>
  </si>
  <si>
    <t>Համաձայն 16.05.19թ. թիվ Ա5234791436 հ/հ փոստային ծախսեր</t>
  </si>
  <si>
    <t>Համաձայն 30.01.19թ. թիվ Ա0133645226 հ/հ հունվար ամսվա տարածքի վարձավճար</t>
  </si>
  <si>
    <t>Համաձայն 27.02.19թ. թիվ Ա1862320207 հ/հ փետրվար ամսվա տարածքի վարձավճար</t>
  </si>
  <si>
    <t>Համաձայն 28.03.19թ. թիվ Ա7401970777 հ/հ մարտ ամսվա տարածքի վարձավճար</t>
  </si>
  <si>
    <t>Համաձայն 29.04.19թ. թիվ Ա1692317880 հ/հ ապրիլ ամսվա տարածքի վարձավճար</t>
  </si>
  <si>
    <t>Համաձայն 31.01.19թ. թիվ Ա8246765567 հ/հ հունվար ամսվա ՀԾ սպասարկման վճար</t>
  </si>
  <si>
    <t>Համաձայն 28.02.19թ. թիվ Ա0565957959 հ/հ փետրվար ամսվա ՀԾ սպասարկման վճար</t>
  </si>
  <si>
    <t>Համաձայն 29.03.19թ. թիվ Ա4194914004 հ/հ մարտ ամսվա ՀԾ սպասարկման վճար</t>
  </si>
  <si>
    <t>Համաձայն 30.04.19թ. թիվ Ա1442883168 հ/հ ապրիլ ամսվա ՀԾ սպասարկման վճար</t>
  </si>
  <si>
    <t>Համաձայն 30.05.19թ. թիվ Ա8698826382 հ/հ մայիս ամսվա ՀԾ սպասարկման վճար</t>
  </si>
  <si>
    <t>Վարձատրություն համաձայն 15.01.19թ. թիվ 5 արձանագրության</t>
  </si>
  <si>
    <t>Վարձատրություն համաձայն 15.02.19թ. թիվ 6 արձանագրության</t>
  </si>
  <si>
    <t>Վարձատրություն համաձայն 15.03.19թ. թիվ 7 արձանագրության</t>
  </si>
  <si>
    <t>Վարձատրություն համաձայն 15.04.19թ. թիվ 8 արձանագրության</t>
  </si>
  <si>
    <t>Վարձատրություն համաձայն 15.05.19թ. թիվ 9 արձանագրության</t>
  </si>
  <si>
    <t>Համաձայն  թիվ Ա4677652584, Ա1022871169, Ա2227129616, Ա2467108057 հ/հ քարթրիջների լիցքավորում</t>
  </si>
  <si>
    <t>Համաձայն 28.03.19թ. թիվ Ա6532357032 հ/հ քարթրիջների լիցքավորում</t>
  </si>
  <si>
    <t>Համաձայն 15.04.19թ. թիվ Ա1436900815 հ/հ քարթրիջների լիցքավորում</t>
  </si>
  <si>
    <t>Համաձայն 25.04.19թ. թիվ Ա3747545376 հ/հ քարթրիջի լիցքավորում</t>
  </si>
  <si>
    <t>Համաձայն 07.05.19թ. թիվ Ա4533599398 հ/հ քարթրիջի լիցքավորում</t>
  </si>
  <si>
    <t>Համաձայն 08.05.19թ. թիվ Ա5448777216 հ/հ քարթրիջի լիցքավորում</t>
  </si>
  <si>
    <t>Համաձայն 14.05.19թ. թիվ Ա9742134890 հ/հ քարթրիջի լիցքավորում</t>
  </si>
  <si>
    <t>Համաձայն 20.05.19թ. թիվ Ա4522317635 հ/հ քարթրիջի լիցքավորում</t>
  </si>
  <si>
    <t>Համաձայն 22.05.19թ. թիվ Ա0521495826 հ/հ քարթրիջի լիցքավորում</t>
  </si>
  <si>
    <t>Համաձայն 04.04.19թ. թիվ Բ3246431637 հ/հ քարթրիջներ</t>
  </si>
  <si>
    <t>Համաձայն 28.03.19թ. թիվ Ա3323173207 հ/հ Տրանշ 1 ավարտական հաշվետվության համար</t>
  </si>
  <si>
    <t>Տնտեսական զարգացման և հետազոտությունների կենտրոն ՍՊԸ</t>
  </si>
  <si>
    <t>Հաշվետվություն Մարտ-մայիս 2018, հաշիվ Ա4886085508 առ 21.01.19</t>
  </si>
  <si>
    <t>Լ.Շառոյան- առհաշիվ հաշվետվություն առ 16.01.19</t>
  </si>
  <si>
    <t>Կրեդիտ հաշվեհամար
900018006081</t>
  </si>
  <si>
    <t>Հավելված</t>
  </si>
  <si>
    <t xml:space="preserve">ՀՀ կառավարության  _________2019թ.         _______ -Ա որոշման </t>
  </si>
  <si>
    <t xml:space="preserve">«Հայաստանի Հանրապետության 2019 թվականի պետական բյուջեի մասին» Հայաստանի Հանրապետության օրենքով նախատեսված միջազգային վարկատու կազմակերպություններից ստացված վարկային միջոցներով իրականացվող ծրագրերի շրջանակներում 2019 թվականի հունվարի 1-ից մինչև հունիսի 1-ը ընկած ժամանակահատվածում «Արարատբանկ» բաց բաժնետիրական ընկերությունում ունեցած բանկային հաշվից կատարված վճարումների </t>
  </si>
  <si>
    <t xml:space="preserve">                                                                                                             ՑԱՆԿ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</si>
</sst>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43" fontId="3" fillId="0" borderId="0" xfId="1" applyFont="1" applyFill="1"/>
    <xf numFmtId="0" fontId="4" fillId="0" borderId="1" xfId="0" applyFont="1" applyFill="1" applyBorder="1"/>
    <xf numFmtId="43" fontId="4" fillId="0" borderId="1" xfId="1" applyFont="1" applyFill="1" applyBorder="1"/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43" fontId="3" fillId="0" borderId="1" xfId="1" applyFont="1" applyFill="1" applyBorder="1"/>
    <xf numFmtId="43" fontId="3" fillId="0" borderId="0" xfId="0" applyNumberFormat="1" applyFont="1" applyFill="1"/>
    <xf numFmtId="49" fontId="3" fillId="2" borderId="0" xfId="0" applyNumberFormat="1" applyFont="1" applyFill="1"/>
    <xf numFmtId="43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3" xfId="0" applyFont="1" applyFill="1" applyBorder="1" applyAlignment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3" fillId="0" borderId="0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C33" zoomScaleNormal="100" workbookViewId="0">
      <selection activeCell="H36" sqref="H36"/>
    </sheetView>
  </sheetViews>
  <sheetFormatPr defaultRowHeight="16.5" x14ac:dyDescent="0.3"/>
  <cols>
    <col min="1" max="1" width="56.42578125" style="2" customWidth="1"/>
    <col min="2" max="2" width="14.140625" style="2" hidden="1" customWidth="1"/>
    <col min="3" max="3" width="71.7109375" style="2" customWidth="1"/>
    <col min="4" max="4" width="16" style="2" customWidth="1"/>
    <col min="5" max="5" width="22" style="2" customWidth="1"/>
    <col min="6" max="6" width="25.42578125" style="3" customWidth="1"/>
    <col min="7" max="7" width="28.28515625" style="2" customWidth="1"/>
    <col min="8" max="8" width="28.5703125" style="2" customWidth="1"/>
    <col min="9" max="9" width="26" style="2" customWidth="1"/>
    <col min="10" max="10" width="9.140625" style="2"/>
    <col min="11" max="11" width="15.28515625" style="2" customWidth="1"/>
    <col min="12" max="12" width="11.5703125" style="2" bestFit="1" customWidth="1"/>
    <col min="13" max="13" width="18" style="2" customWidth="1"/>
    <col min="14" max="14" width="14.28515625" style="2" bestFit="1" customWidth="1"/>
    <col min="15" max="15" width="17.28515625" style="2" customWidth="1"/>
    <col min="16" max="16384" width="9.140625" style="2"/>
  </cols>
  <sheetData>
    <row r="1" spans="1:14" x14ac:dyDescent="0.3">
      <c r="G1" s="2" t="s">
        <v>190</v>
      </c>
    </row>
    <row r="2" spans="1:14" ht="52.5" customHeight="1" x14ac:dyDescent="0.3">
      <c r="A2" s="41" t="s">
        <v>193</v>
      </c>
      <c r="B2" s="41"/>
      <c r="C2" s="41"/>
      <c r="G2" s="31" t="s">
        <v>191</v>
      </c>
    </row>
    <row r="3" spans="1:14" ht="98.25" customHeight="1" x14ac:dyDescent="0.3">
      <c r="A3" s="42" t="s">
        <v>192</v>
      </c>
      <c r="B3" s="42"/>
      <c r="C3" s="42"/>
      <c r="D3" s="42"/>
      <c r="E3" s="42"/>
      <c r="F3" s="42"/>
    </row>
    <row r="4" spans="1:14" ht="89.25" customHeight="1" x14ac:dyDescent="0.3">
      <c r="A4" s="37" t="s">
        <v>138</v>
      </c>
      <c r="B4" s="37"/>
      <c r="C4" s="37"/>
      <c r="D4" s="39" t="s">
        <v>0</v>
      </c>
      <c r="E4" s="34" t="s">
        <v>49</v>
      </c>
      <c r="F4" s="34" t="s">
        <v>133</v>
      </c>
      <c r="G4" s="47" t="s">
        <v>1</v>
      </c>
      <c r="H4" s="47"/>
      <c r="I4" s="32" t="s">
        <v>189</v>
      </c>
    </row>
    <row r="5" spans="1:14" ht="33.75" customHeight="1" x14ac:dyDescent="0.3">
      <c r="A5" s="22" t="s">
        <v>139</v>
      </c>
      <c r="D5" s="36"/>
      <c r="E5" s="35"/>
      <c r="F5" s="36"/>
      <c r="G5" s="24" t="s">
        <v>92</v>
      </c>
      <c r="H5" s="24" t="s">
        <v>93</v>
      </c>
      <c r="I5" s="33"/>
    </row>
    <row r="6" spans="1:14" x14ac:dyDescent="0.3">
      <c r="A6" s="40" t="s">
        <v>135</v>
      </c>
      <c r="B6" s="20"/>
      <c r="C6" s="39" t="s">
        <v>134</v>
      </c>
      <c r="D6" s="7">
        <v>11006</v>
      </c>
      <c r="E6" s="7">
        <v>4261</v>
      </c>
      <c r="F6" s="9">
        <v>6000</v>
      </c>
      <c r="G6" s="9">
        <f>F6*80%</f>
        <v>4800</v>
      </c>
      <c r="H6" s="9">
        <f>F6*20%</f>
        <v>1200</v>
      </c>
      <c r="I6" s="7"/>
      <c r="K6" s="10"/>
      <c r="M6" s="10"/>
      <c r="N6" s="10"/>
    </row>
    <row r="7" spans="1:14" x14ac:dyDescent="0.3">
      <c r="A7" s="40"/>
      <c r="B7" s="4" t="s">
        <v>2</v>
      </c>
      <c r="C7" s="36"/>
      <c r="D7" s="7">
        <v>11006</v>
      </c>
      <c r="E7" s="7">
        <v>4234</v>
      </c>
      <c r="F7" s="9">
        <v>10000</v>
      </c>
      <c r="G7" s="9">
        <f>F7*80%</f>
        <v>8000</v>
      </c>
      <c r="H7" s="9">
        <f t="shared" ref="H7:H10" si="0">F7*20%</f>
        <v>2000</v>
      </c>
      <c r="I7" s="7"/>
      <c r="K7" s="10"/>
    </row>
    <row r="8" spans="1:14" x14ac:dyDescent="0.3">
      <c r="A8" s="7" t="s">
        <v>3</v>
      </c>
      <c r="B8" s="7" t="s">
        <v>4</v>
      </c>
      <c r="C8" s="7" t="s">
        <v>188</v>
      </c>
      <c r="D8" s="7">
        <v>11006</v>
      </c>
      <c r="E8" s="7">
        <v>4234</v>
      </c>
      <c r="F8" s="9">
        <v>10000</v>
      </c>
      <c r="G8" s="9">
        <f t="shared" ref="G8:G10" si="1">F8*80%</f>
        <v>8000</v>
      </c>
      <c r="H8" s="9">
        <f t="shared" si="0"/>
        <v>2000</v>
      </c>
      <c r="I8" s="7"/>
      <c r="K8" s="10"/>
      <c r="M8" s="10"/>
    </row>
    <row r="9" spans="1:14" x14ac:dyDescent="0.3">
      <c r="A9" s="7" t="s">
        <v>5</v>
      </c>
      <c r="B9" s="7" t="s">
        <v>4</v>
      </c>
      <c r="C9" s="7" t="s">
        <v>114</v>
      </c>
      <c r="D9" s="7">
        <v>11006</v>
      </c>
      <c r="E9" s="7">
        <v>4234</v>
      </c>
      <c r="F9" s="9">
        <v>121500</v>
      </c>
      <c r="G9" s="9">
        <f t="shared" si="1"/>
        <v>97200</v>
      </c>
      <c r="H9" s="9">
        <f t="shared" si="0"/>
        <v>24300</v>
      </c>
      <c r="I9" s="7"/>
      <c r="K9" s="10"/>
      <c r="M9" s="10"/>
    </row>
    <row r="10" spans="1:14" x14ac:dyDescent="0.3">
      <c r="A10" s="7" t="s">
        <v>5</v>
      </c>
      <c r="B10" s="7" t="s">
        <v>6</v>
      </c>
      <c r="C10" s="7" t="s">
        <v>115</v>
      </c>
      <c r="D10" s="7">
        <v>11006</v>
      </c>
      <c r="E10" s="7">
        <v>4261</v>
      </c>
      <c r="F10" s="9">
        <v>12000</v>
      </c>
      <c r="G10" s="9">
        <f t="shared" si="1"/>
        <v>9600</v>
      </c>
      <c r="H10" s="9">
        <f t="shared" si="0"/>
        <v>2400</v>
      </c>
      <c r="I10" s="7"/>
      <c r="K10" s="10"/>
      <c r="M10" s="10"/>
    </row>
    <row r="11" spans="1:14" x14ac:dyDescent="0.3">
      <c r="A11" s="7" t="s">
        <v>7</v>
      </c>
      <c r="B11" s="7" t="s">
        <v>4</v>
      </c>
      <c r="C11" s="7" t="s">
        <v>116</v>
      </c>
      <c r="D11" s="7">
        <v>11006</v>
      </c>
      <c r="E11" s="7">
        <v>4261</v>
      </c>
      <c r="F11" s="9">
        <v>9500</v>
      </c>
      <c r="G11" s="9">
        <f>3600+4000</f>
        <v>7600</v>
      </c>
      <c r="H11" s="9">
        <f>900+1000</f>
        <v>1900</v>
      </c>
      <c r="I11" s="7"/>
      <c r="K11" s="10"/>
    </row>
    <row r="12" spans="1:14" x14ac:dyDescent="0.3">
      <c r="A12" s="7" t="s">
        <v>8</v>
      </c>
      <c r="B12" s="7" t="s">
        <v>9</v>
      </c>
      <c r="C12" s="7" t="s">
        <v>117</v>
      </c>
      <c r="D12" s="7">
        <v>11006</v>
      </c>
      <c r="E12" s="7">
        <v>4239</v>
      </c>
      <c r="F12" s="9">
        <v>29800</v>
      </c>
      <c r="G12" s="9">
        <v>23840</v>
      </c>
      <c r="H12" s="9">
        <v>5960</v>
      </c>
      <c r="I12" s="7"/>
      <c r="K12" s="10"/>
    </row>
    <row r="13" spans="1:14" x14ac:dyDescent="0.3">
      <c r="A13" s="7" t="s">
        <v>8</v>
      </c>
      <c r="B13" s="7" t="s">
        <v>11</v>
      </c>
      <c r="C13" s="7" t="s">
        <v>118</v>
      </c>
      <c r="D13" s="7">
        <v>11006</v>
      </c>
      <c r="E13" s="7">
        <v>4239</v>
      </c>
      <c r="F13" s="9">
        <v>1000</v>
      </c>
      <c r="G13" s="9">
        <v>800</v>
      </c>
      <c r="H13" s="9">
        <v>200</v>
      </c>
      <c r="I13" s="7"/>
      <c r="K13" s="10"/>
    </row>
    <row r="14" spans="1:14" x14ac:dyDescent="0.3">
      <c r="A14" s="7" t="s">
        <v>17</v>
      </c>
      <c r="B14" s="7" t="s">
        <v>14</v>
      </c>
      <c r="C14" s="7" t="s">
        <v>119</v>
      </c>
      <c r="D14" s="7">
        <v>11006</v>
      </c>
      <c r="E14" s="7">
        <v>4239</v>
      </c>
      <c r="F14" s="9">
        <v>29800</v>
      </c>
      <c r="G14" s="9">
        <v>23840</v>
      </c>
      <c r="H14" s="9">
        <v>5960</v>
      </c>
      <c r="I14" s="7"/>
      <c r="K14" s="10"/>
    </row>
    <row r="15" spans="1:14" x14ac:dyDescent="0.3">
      <c r="A15" s="7" t="s">
        <v>17</v>
      </c>
      <c r="B15" s="7" t="s">
        <v>4</v>
      </c>
      <c r="C15" s="7" t="s">
        <v>120</v>
      </c>
      <c r="D15" s="7">
        <v>11006</v>
      </c>
      <c r="E15" s="7">
        <v>4239</v>
      </c>
      <c r="F15" s="9">
        <v>1000</v>
      </c>
      <c r="G15" s="9">
        <v>800</v>
      </c>
      <c r="H15" s="9">
        <v>100</v>
      </c>
      <c r="I15" s="7"/>
      <c r="K15" s="10"/>
    </row>
    <row r="16" spans="1:14" x14ac:dyDescent="0.3">
      <c r="A16" s="7" t="s">
        <v>17</v>
      </c>
      <c r="B16" s="7" t="s">
        <v>16</v>
      </c>
      <c r="C16" s="7" t="s">
        <v>119</v>
      </c>
      <c r="D16" s="7">
        <v>11006</v>
      </c>
      <c r="E16" s="7">
        <v>4239</v>
      </c>
      <c r="F16" s="9">
        <v>29800</v>
      </c>
      <c r="G16" s="9">
        <v>23840</v>
      </c>
      <c r="H16" s="9">
        <v>5960</v>
      </c>
      <c r="I16" s="7"/>
      <c r="K16" s="10"/>
    </row>
    <row r="17" spans="1:12" x14ac:dyDescent="0.3">
      <c r="A17" s="7" t="s">
        <v>17</v>
      </c>
      <c r="B17" s="7" t="s">
        <v>18</v>
      </c>
      <c r="C17" s="7" t="s">
        <v>120</v>
      </c>
      <c r="D17" s="7">
        <v>11006</v>
      </c>
      <c r="E17" s="7">
        <v>4239</v>
      </c>
      <c r="F17" s="9">
        <v>99575</v>
      </c>
      <c r="G17" s="9">
        <v>79660</v>
      </c>
      <c r="H17" s="9">
        <v>19915</v>
      </c>
      <c r="I17" s="7"/>
      <c r="K17" s="10"/>
    </row>
    <row r="18" spans="1:12" x14ac:dyDescent="0.3">
      <c r="A18" s="7" t="s">
        <v>17</v>
      </c>
      <c r="B18" s="7"/>
      <c r="C18" s="7" t="s">
        <v>121</v>
      </c>
      <c r="D18" s="7">
        <v>11006</v>
      </c>
      <c r="E18" s="7">
        <v>4239</v>
      </c>
      <c r="F18" s="9">
        <v>1000</v>
      </c>
      <c r="G18" s="9">
        <v>800</v>
      </c>
      <c r="H18" s="9">
        <v>100</v>
      </c>
      <c r="I18" s="7"/>
      <c r="K18" s="10"/>
    </row>
    <row r="19" spans="1:12" x14ac:dyDescent="0.3">
      <c r="A19" s="7" t="s">
        <v>19</v>
      </c>
      <c r="B19" s="7" t="s">
        <v>20</v>
      </c>
      <c r="C19" s="7" t="s">
        <v>122</v>
      </c>
      <c r="D19" s="7">
        <v>11006</v>
      </c>
      <c r="E19" s="7">
        <v>4861</v>
      </c>
      <c r="F19" s="9">
        <v>20964829.199999999</v>
      </c>
      <c r="G19" s="9">
        <v>16771863.4</v>
      </c>
      <c r="H19" s="9">
        <v>4192965.8</v>
      </c>
      <c r="I19" s="7"/>
      <c r="K19" s="10"/>
    </row>
    <row r="20" spans="1:12" x14ac:dyDescent="0.3">
      <c r="A20" s="7" t="s">
        <v>21</v>
      </c>
      <c r="B20" s="7"/>
      <c r="C20" s="7" t="s">
        <v>120</v>
      </c>
      <c r="D20" s="7">
        <v>11006</v>
      </c>
      <c r="E20" s="7">
        <v>4861</v>
      </c>
      <c r="F20" s="9">
        <v>7658129.4000000004</v>
      </c>
      <c r="G20" s="9">
        <v>6126503.5</v>
      </c>
      <c r="H20" s="9">
        <v>1531625.9</v>
      </c>
      <c r="I20" s="7"/>
      <c r="K20" s="10"/>
    </row>
    <row r="21" spans="1:12" x14ac:dyDescent="0.3">
      <c r="A21" s="7" t="s">
        <v>22</v>
      </c>
      <c r="B21" s="7" t="s">
        <v>23</v>
      </c>
      <c r="C21" s="7" t="s">
        <v>187</v>
      </c>
      <c r="D21" s="7">
        <v>11006</v>
      </c>
      <c r="E21" s="7">
        <v>4861</v>
      </c>
      <c r="F21" s="9">
        <v>9070740</v>
      </c>
      <c r="G21" s="9">
        <f>F21*80%</f>
        <v>7256592</v>
      </c>
      <c r="H21" s="9">
        <f>F21*20%</f>
        <v>1814148</v>
      </c>
      <c r="I21" s="7"/>
      <c r="K21" s="10"/>
    </row>
    <row r="22" spans="1:12" x14ac:dyDescent="0.3">
      <c r="A22" s="7" t="s">
        <v>22</v>
      </c>
      <c r="B22" s="7" t="s">
        <v>24</v>
      </c>
      <c r="C22" s="7" t="s">
        <v>25</v>
      </c>
      <c r="D22" s="7">
        <v>11006</v>
      </c>
      <c r="E22" s="7">
        <v>4235</v>
      </c>
      <c r="F22" s="9">
        <v>412625</v>
      </c>
      <c r="G22" s="9">
        <v>330100</v>
      </c>
      <c r="H22" s="9">
        <v>82525</v>
      </c>
      <c r="I22" s="7"/>
      <c r="K22" s="10"/>
    </row>
    <row r="23" spans="1:12" x14ac:dyDescent="0.3">
      <c r="A23" s="7" t="s">
        <v>22</v>
      </c>
      <c r="B23" s="7" t="s">
        <v>27</v>
      </c>
      <c r="C23" s="7" t="s">
        <v>43</v>
      </c>
      <c r="D23" s="7">
        <v>11006</v>
      </c>
      <c r="E23" s="7">
        <v>4235</v>
      </c>
      <c r="F23" s="9">
        <v>2000</v>
      </c>
      <c r="G23" s="9">
        <v>1600</v>
      </c>
      <c r="H23" s="9">
        <v>400</v>
      </c>
      <c r="I23" s="12"/>
      <c r="K23" s="10"/>
    </row>
    <row r="24" spans="1:12" x14ac:dyDescent="0.3">
      <c r="A24" s="7" t="s">
        <v>26</v>
      </c>
      <c r="B24" s="7" t="s">
        <v>29</v>
      </c>
      <c r="C24" s="7" t="s">
        <v>28</v>
      </c>
      <c r="D24" s="7">
        <v>11006</v>
      </c>
      <c r="E24" s="7">
        <v>4235</v>
      </c>
      <c r="F24" s="9">
        <v>412625</v>
      </c>
      <c r="G24" s="9">
        <v>330100</v>
      </c>
      <c r="H24" s="9">
        <v>82525</v>
      </c>
      <c r="I24" s="12"/>
      <c r="K24" s="10"/>
    </row>
    <row r="25" spans="1:12" x14ac:dyDescent="0.3">
      <c r="A25" s="7" t="s">
        <v>26</v>
      </c>
      <c r="B25" s="7" t="s">
        <v>30</v>
      </c>
      <c r="C25" s="7" t="s">
        <v>123</v>
      </c>
      <c r="D25" s="7">
        <v>11006</v>
      </c>
      <c r="E25" s="7">
        <v>4235</v>
      </c>
      <c r="F25" s="9">
        <v>2000</v>
      </c>
      <c r="G25" s="9">
        <v>1600</v>
      </c>
      <c r="H25" s="9">
        <v>400</v>
      </c>
      <c r="I25" s="7"/>
      <c r="K25" s="10"/>
      <c r="L25" s="10"/>
    </row>
    <row r="26" spans="1:12" x14ac:dyDescent="0.3">
      <c r="A26" s="7" t="s">
        <v>26</v>
      </c>
      <c r="B26" s="7" t="s">
        <v>33</v>
      </c>
      <c r="C26" s="7" t="s">
        <v>31</v>
      </c>
      <c r="D26" s="7">
        <v>11006</v>
      </c>
      <c r="E26" s="7">
        <v>4215</v>
      </c>
      <c r="F26" s="9">
        <v>52000</v>
      </c>
      <c r="G26" s="9">
        <f>F26*80%</f>
        <v>41600</v>
      </c>
      <c r="H26" s="9">
        <f>F26*20%</f>
        <v>10400</v>
      </c>
      <c r="I26" s="7"/>
      <c r="K26" s="10"/>
    </row>
    <row r="27" spans="1:12" x14ac:dyDescent="0.3">
      <c r="A27" s="7" t="s">
        <v>32</v>
      </c>
      <c r="B27" s="7" t="s">
        <v>35</v>
      </c>
      <c r="C27" s="7" t="s">
        <v>34</v>
      </c>
      <c r="D27" s="7">
        <v>11006</v>
      </c>
      <c r="E27" s="7">
        <v>4861</v>
      </c>
      <c r="F27" s="9">
        <v>405580</v>
      </c>
      <c r="G27" s="9">
        <f>F27*80%</f>
        <v>324464</v>
      </c>
      <c r="H27" s="9">
        <f>F27*20%</f>
        <v>81116</v>
      </c>
      <c r="I27" s="7"/>
      <c r="K27" s="10"/>
    </row>
    <row r="28" spans="1:12" x14ac:dyDescent="0.3">
      <c r="A28" s="7" t="s">
        <v>40</v>
      </c>
      <c r="B28" s="7" t="s">
        <v>35</v>
      </c>
      <c r="C28" s="7" t="s">
        <v>42</v>
      </c>
      <c r="D28" s="7">
        <v>11006</v>
      </c>
      <c r="E28" s="7">
        <v>4235</v>
      </c>
      <c r="F28" s="9">
        <v>2000</v>
      </c>
      <c r="G28" s="9">
        <v>1600</v>
      </c>
      <c r="H28" s="9">
        <v>400</v>
      </c>
      <c r="I28" s="7"/>
      <c r="K28" s="10"/>
    </row>
    <row r="29" spans="1:12" x14ac:dyDescent="0.3">
      <c r="A29" s="7" t="s">
        <v>44</v>
      </c>
      <c r="B29" s="7" t="s">
        <v>38</v>
      </c>
      <c r="C29" s="7" t="s">
        <v>45</v>
      </c>
      <c r="D29" s="7">
        <v>11006</v>
      </c>
      <c r="E29" s="7">
        <v>4235</v>
      </c>
      <c r="F29" s="9">
        <v>412625</v>
      </c>
      <c r="G29" s="9">
        <v>330100</v>
      </c>
      <c r="H29" s="9">
        <v>82525</v>
      </c>
      <c r="I29" s="7"/>
      <c r="K29" s="10"/>
    </row>
    <row r="30" spans="1:12" x14ac:dyDescent="0.3">
      <c r="A30" s="7" t="s">
        <v>26</v>
      </c>
      <c r="B30" s="7" t="s">
        <v>41</v>
      </c>
      <c r="C30" s="7" t="s">
        <v>46</v>
      </c>
      <c r="D30" s="7">
        <v>11006</v>
      </c>
      <c r="E30" s="7">
        <v>4235</v>
      </c>
      <c r="F30" s="9">
        <v>412625</v>
      </c>
      <c r="G30" s="9">
        <v>330100</v>
      </c>
      <c r="H30" s="9">
        <v>82525</v>
      </c>
      <c r="I30" s="7"/>
      <c r="K30" s="10"/>
    </row>
    <row r="31" spans="1:12" ht="27" customHeight="1" x14ac:dyDescent="0.3">
      <c r="A31" s="7" t="s">
        <v>26</v>
      </c>
      <c r="B31" s="7" t="s">
        <v>18</v>
      </c>
      <c r="C31" s="7" t="s">
        <v>47</v>
      </c>
      <c r="D31" s="17">
        <v>11006</v>
      </c>
      <c r="E31" s="17"/>
      <c r="F31" s="18">
        <f>SUM(F6:F30)</f>
        <v>40168753.600000001</v>
      </c>
      <c r="G31" s="18">
        <f>SUM(G6:G30)</f>
        <v>32135002.899999999</v>
      </c>
      <c r="H31" s="18">
        <f>SUM(H6:H30)</f>
        <v>8033550.6999999993</v>
      </c>
      <c r="I31" s="7"/>
      <c r="K31" s="10"/>
    </row>
    <row r="32" spans="1:12" ht="27" customHeight="1" x14ac:dyDescent="0.3">
      <c r="A32" s="7" t="s">
        <v>26</v>
      </c>
      <c r="B32" s="7"/>
      <c r="C32" s="7" t="s">
        <v>48</v>
      </c>
      <c r="D32" s="26"/>
      <c r="E32" s="26"/>
      <c r="F32" s="27"/>
      <c r="G32" s="27"/>
      <c r="H32" s="27"/>
      <c r="I32" s="28"/>
      <c r="K32" s="10"/>
    </row>
    <row r="33" spans="1:15" ht="67.5" customHeight="1" x14ac:dyDescent="0.3">
      <c r="A33" s="44" t="s">
        <v>111</v>
      </c>
      <c r="B33" s="45"/>
      <c r="C33" s="46"/>
      <c r="D33" s="26"/>
      <c r="E33" s="26"/>
      <c r="F33" s="26"/>
      <c r="G33" s="26"/>
      <c r="H33" s="26"/>
      <c r="I33" s="26"/>
      <c r="K33" s="10"/>
    </row>
    <row r="34" spans="1:15" ht="28.5" customHeight="1" x14ac:dyDescent="0.3">
      <c r="A34" s="25"/>
      <c r="B34" s="25"/>
      <c r="C34" s="25"/>
      <c r="D34" s="25"/>
      <c r="E34" s="25"/>
      <c r="F34" s="25"/>
      <c r="G34" s="29"/>
      <c r="H34" s="29"/>
      <c r="I34" s="25"/>
      <c r="K34" s="10"/>
    </row>
    <row r="35" spans="1:15" ht="33" customHeight="1" x14ac:dyDescent="0.3">
      <c r="A35" s="38" t="s">
        <v>140</v>
      </c>
      <c r="B35" s="38"/>
      <c r="C35" s="38"/>
      <c r="D35" s="39" t="s">
        <v>0</v>
      </c>
      <c r="E35" s="34" t="s">
        <v>49</v>
      </c>
      <c r="F35" s="34" t="s">
        <v>133</v>
      </c>
      <c r="G35" s="47" t="s">
        <v>1</v>
      </c>
      <c r="H35" s="47"/>
      <c r="I35" s="32" t="s">
        <v>189</v>
      </c>
      <c r="K35" s="10"/>
    </row>
    <row r="36" spans="1:15" ht="42" customHeight="1" x14ac:dyDescent="0.3">
      <c r="A36" s="22" t="s">
        <v>141</v>
      </c>
      <c r="B36" s="30"/>
      <c r="C36" s="30"/>
      <c r="D36" s="36"/>
      <c r="E36" s="35"/>
      <c r="F36" s="36"/>
      <c r="G36" s="24" t="s">
        <v>145</v>
      </c>
      <c r="H36" s="24" t="s">
        <v>144</v>
      </c>
      <c r="I36" s="33"/>
      <c r="K36" s="10"/>
    </row>
    <row r="37" spans="1:15" x14ac:dyDescent="0.3">
      <c r="A37" s="40" t="s">
        <v>135</v>
      </c>
      <c r="B37" s="20"/>
      <c r="C37" s="39" t="s">
        <v>134</v>
      </c>
      <c r="D37" s="7">
        <v>21003</v>
      </c>
      <c r="E37" s="7">
        <v>5113</v>
      </c>
      <c r="F37" s="9">
        <v>15540277</v>
      </c>
      <c r="G37" s="9">
        <v>12432221.6</v>
      </c>
      <c r="H37" s="9">
        <v>3108055.4</v>
      </c>
      <c r="I37" s="7"/>
      <c r="K37" s="10"/>
      <c r="M37" s="10"/>
      <c r="N37" s="10"/>
      <c r="O37" s="10"/>
    </row>
    <row r="38" spans="1:15" x14ac:dyDescent="0.3">
      <c r="A38" s="40"/>
      <c r="B38" s="4" t="s">
        <v>2</v>
      </c>
      <c r="C38" s="36"/>
      <c r="D38" s="7">
        <v>21003</v>
      </c>
      <c r="E38" s="7">
        <v>5113</v>
      </c>
      <c r="F38" s="9">
        <v>50000000</v>
      </c>
      <c r="G38" s="9">
        <v>50000000</v>
      </c>
      <c r="H38" s="9">
        <v>0</v>
      </c>
      <c r="I38" s="7"/>
      <c r="K38" s="10"/>
    </row>
    <row r="39" spans="1:15" ht="17.25" customHeight="1" x14ac:dyDescent="0.3">
      <c r="A39" s="7" t="s">
        <v>10</v>
      </c>
      <c r="B39" s="7"/>
      <c r="C39" s="7" t="s">
        <v>12</v>
      </c>
      <c r="D39" s="7">
        <v>21003</v>
      </c>
      <c r="E39" s="7">
        <v>5113</v>
      </c>
      <c r="F39" s="9">
        <v>528000</v>
      </c>
      <c r="G39" s="9">
        <v>422400</v>
      </c>
      <c r="H39" s="9">
        <v>105600</v>
      </c>
      <c r="I39" s="7"/>
      <c r="K39" s="10"/>
      <c r="M39" s="10"/>
      <c r="N39" s="10"/>
      <c r="O39" s="10"/>
    </row>
    <row r="40" spans="1:15" x14ac:dyDescent="0.3">
      <c r="A40" s="7" t="s">
        <v>13</v>
      </c>
      <c r="B40" s="7"/>
      <c r="C40" s="7" t="s">
        <v>124</v>
      </c>
      <c r="D40" s="7">
        <v>21003</v>
      </c>
      <c r="E40" s="7">
        <v>5113</v>
      </c>
      <c r="F40" s="9">
        <v>570000</v>
      </c>
      <c r="G40" s="9">
        <v>456000</v>
      </c>
      <c r="H40" s="9">
        <v>114000</v>
      </c>
      <c r="I40" s="7"/>
      <c r="K40" s="10"/>
    </row>
    <row r="41" spans="1:15" ht="16.5" customHeight="1" x14ac:dyDescent="0.3">
      <c r="A41" s="7" t="s">
        <v>15</v>
      </c>
      <c r="B41" s="7"/>
      <c r="C41" s="7" t="s">
        <v>125</v>
      </c>
      <c r="D41" s="7">
        <v>21003</v>
      </c>
      <c r="E41" s="7">
        <v>5113</v>
      </c>
      <c r="F41" s="9">
        <f>654223.1+436148.8</f>
        <v>1090371.8999999999</v>
      </c>
      <c r="G41" s="9">
        <f>348919+523378.5</f>
        <v>872297.5</v>
      </c>
      <c r="H41" s="9">
        <f>130844.6+87229.8</f>
        <v>218074.40000000002</v>
      </c>
      <c r="I41" s="7"/>
      <c r="K41" s="10"/>
    </row>
    <row r="42" spans="1:15" ht="16.5" customHeight="1" x14ac:dyDescent="0.3">
      <c r="A42" s="7" t="s">
        <v>15</v>
      </c>
      <c r="B42" s="7"/>
      <c r="C42" s="7" t="s">
        <v>126</v>
      </c>
      <c r="D42" s="7">
        <v>21003</v>
      </c>
      <c r="E42" s="7">
        <v>5113</v>
      </c>
      <c r="F42" s="9">
        <v>42920323.200000003</v>
      </c>
      <c r="G42" s="9">
        <v>34336258.600000001</v>
      </c>
      <c r="H42" s="9">
        <v>8584064.5999999996</v>
      </c>
      <c r="I42" s="7"/>
    </row>
    <row r="43" spans="1:15" ht="30.75" customHeight="1" x14ac:dyDescent="0.3">
      <c r="A43" s="7" t="s">
        <v>112</v>
      </c>
      <c r="B43" s="7"/>
      <c r="C43" s="7" t="s">
        <v>36</v>
      </c>
      <c r="D43" s="17">
        <v>21003</v>
      </c>
      <c r="E43" s="17"/>
      <c r="F43" s="18">
        <f>SUM(F37:F42)</f>
        <v>110648972.10000001</v>
      </c>
      <c r="G43" s="18">
        <f>SUM(G37:G42)</f>
        <v>98519177.700000003</v>
      </c>
      <c r="H43" s="18">
        <f>SUM(H37:H42)</f>
        <v>12129794.399999999</v>
      </c>
      <c r="I43" s="7"/>
    </row>
    <row r="44" spans="1:15" x14ac:dyDescent="0.3">
      <c r="A44" s="7" t="s">
        <v>37</v>
      </c>
      <c r="B44" s="16"/>
      <c r="C44" s="7" t="s">
        <v>39</v>
      </c>
    </row>
    <row r="45" spans="1:15" x14ac:dyDescent="0.3">
      <c r="A45" s="43" t="s">
        <v>113</v>
      </c>
      <c r="B45" s="43"/>
      <c r="C45" s="43"/>
    </row>
  </sheetData>
  <mergeCells count="20">
    <mergeCell ref="A2:C2"/>
    <mergeCell ref="A3:F3"/>
    <mergeCell ref="A45:C45"/>
    <mergeCell ref="A33:C33"/>
    <mergeCell ref="G4:H4"/>
    <mergeCell ref="E35:E36"/>
    <mergeCell ref="F35:F36"/>
    <mergeCell ref="G35:H35"/>
    <mergeCell ref="A37:A38"/>
    <mergeCell ref="C37:C38"/>
    <mergeCell ref="I35:I36"/>
    <mergeCell ref="I4:I5"/>
    <mergeCell ref="E4:E5"/>
    <mergeCell ref="F4:F5"/>
    <mergeCell ref="A4:C4"/>
    <mergeCell ref="A35:C35"/>
    <mergeCell ref="D35:D36"/>
    <mergeCell ref="C6:C7"/>
    <mergeCell ref="A6:A7"/>
    <mergeCell ref="D4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4" workbookViewId="0">
      <selection activeCell="C13" sqref="C13"/>
    </sheetView>
  </sheetViews>
  <sheetFormatPr defaultRowHeight="16.5" x14ac:dyDescent="0.3"/>
  <cols>
    <col min="1" max="1" width="45.28515625" style="2" customWidth="1"/>
    <col min="2" max="2" width="14.140625" style="2" hidden="1" customWidth="1"/>
    <col min="3" max="3" width="72" style="2" customWidth="1"/>
    <col min="4" max="4" width="16" style="2" customWidth="1"/>
    <col min="5" max="5" width="22" style="2" customWidth="1"/>
    <col min="6" max="6" width="25.42578125" style="3" customWidth="1"/>
    <col min="7" max="7" width="27.28515625" style="2" customWidth="1"/>
    <col min="8" max="8" width="25.28515625" style="2" customWidth="1"/>
    <col min="9" max="9" width="26" style="2" customWidth="1"/>
    <col min="10" max="10" width="9.140625" style="2"/>
    <col min="11" max="11" width="15.28515625" style="2" customWidth="1"/>
    <col min="12" max="12" width="11.5703125" style="2" bestFit="1" customWidth="1"/>
    <col min="13" max="13" width="18" style="2" customWidth="1"/>
    <col min="14" max="14" width="14.28515625" style="2" bestFit="1" customWidth="1"/>
    <col min="15" max="15" width="17.28515625" style="2" customWidth="1"/>
    <col min="16" max="16384" width="9.140625" style="2"/>
  </cols>
  <sheetData>
    <row r="1" spans="1:14" ht="43.5" customHeight="1" x14ac:dyDescent="0.3">
      <c r="A1" s="1" t="s">
        <v>136</v>
      </c>
    </row>
    <row r="2" spans="1:14" ht="29.25" customHeight="1" x14ac:dyDescent="0.3">
      <c r="A2" s="22" t="s">
        <v>137</v>
      </c>
    </row>
    <row r="3" spans="1:14" ht="26.25" customHeight="1" x14ac:dyDescent="0.3">
      <c r="A3" s="54" t="s">
        <v>135</v>
      </c>
      <c r="B3" s="20"/>
      <c r="C3" s="39" t="s">
        <v>134</v>
      </c>
      <c r="D3" s="39" t="s">
        <v>0</v>
      </c>
      <c r="E3" s="34" t="s">
        <v>49</v>
      </c>
      <c r="F3" s="52" t="s">
        <v>133</v>
      </c>
      <c r="G3" s="48" t="s">
        <v>1</v>
      </c>
      <c r="H3" s="48"/>
      <c r="I3" s="32" t="s">
        <v>189</v>
      </c>
    </row>
    <row r="4" spans="1:14" ht="48.75" customHeight="1" x14ac:dyDescent="0.3">
      <c r="A4" s="55"/>
      <c r="B4" s="4" t="s">
        <v>2</v>
      </c>
      <c r="C4" s="36"/>
      <c r="D4" s="36"/>
      <c r="E4" s="35"/>
      <c r="F4" s="53"/>
      <c r="G4" s="6" t="s">
        <v>50</v>
      </c>
      <c r="H4" s="6" t="s">
        <v>51</v>
      </c>
      <c r="I4" s="33"/>
    </row>
    <row r="5" spans="1:14" x14ac:dyDescent="0.3">
      <c r="A5" s="7" t="s">
        <v>52</v>
      </c>
      <c r="B5" s="7"/>
      <c r="C5" s="7" t="s">
        <v>53</v>
      </c>
      <c r="D5" s="8">
        <v>11007</v>
      </c>
      <c r="E5" s="8">
        <v>4214</v>
      </c>
      <c r="F5" s="9">
        <f>G5+H5</f>
        <v>2560</v>
      </c>
      <c r="G5" s="9">
        <v>2560</v>
      </c>
      <c r="H5" s="9">
        <v>0</v>
      </c>
      <c r="I5" s="7"/>
      <c r="K5" s="10"/>
      <c r="M5" s="10"/>
      <c r="N5" s="10"/>
    </row>
    <row r="6" spans="1:14" x14ac:dyDescent="0.3">
      <c r="A6" s="7" t="s">
        <v>54</v>
      </c>
      <c r="B6" s="7"/>
      <c r="C6" s="7" t="s">
        <v>56</v>
      </c>
      <c r="D6" s="8">
        <v>11007</v>
      </c>
      <c r="E6" s="8">
        <v>4214</v>
      </c>
      <c r="F6" s="9">
        <f t="shared" ref="F6:F29" si="0">G6+H6</f>
        <v>66666.7</v>
      </c>
      <c r="G6" s="9">
        <v>66666.7</v>
      </c>
      <c r="H6" s="9">
        <v>0</v>
      </c>
      <c r="I6" s="7"/>
      <c r="K6" s="10"/>
    </row>
    <row r="7" spans="1:14" x14ac:dyDescent="0.3">
      <c r="A7" s="7" t="s">
        <v>54</v>
      </c>
      <c r="B7" s="11" t="s">
        <v>54</v>
      </c>
      <c r="C7" s="7" t="s">
        <v>55</v>
      </c>
      <c r="D7" s="8">
        <v>11007</v>
      </c>
      <c r="E7" s="8">
        <v>4214</v>
      </c>
      <c r="F7" s="9">
        <f t="shared" si="0"/>
        <v>8291.1</v>
      </c>
      <c r="G7" s="9">
        <v>8291.1</v>
      </c>
      <c r="H7" s="9">
        <v>0</v>
      </c>
      <c r="I7" s="7"/>
      <c r="K7" s="10"/>
      <c r="M7" s="10"/>
    </row>
    <row r="8" spans="1:14" x14ac:dyDescent="0.3">
      <c r="A8" s="7" t="s">
        <v>54</v>
      </c>
      <c r="B8" s="7"/>
      <c r="C8" s="7" t="s">
        <v>57</v>
      </c>
      <c r="D8" s="8">
        <v>11007</v>
      </c>
      <c r="E8" s="8">
        <v>4214</v>
      </c>
      <c r="F8" s="9">
        <f t="shared" si="0"/>
        <v>80000</v>
      </c>
      <c r="G8" s="9">
        <v>66666.7</v>
      </c>
      <c r="H8" s="9">
        <v>13333.3</v>
      </c>
      <c r="I8" s="7"/>
      <c r="K8" s="10"/>
      <c r="M8" s="10"/>
    </row>
    <row r="9" spans="1:14" x14ac:dyDescent="0.3">
      <c r="A9" s="7" t="s">
        <v>54</v>
      </c>
      <c r="B9" s="7"/>
      <c r="C9" s="7" t="s">
        <v>58</v>
      </c>
      <c r="D9" s="8">
        <v>11007</v>
      </c>
      <c r="E9" s="8">
        <v>4214</v>
      </c>
      <c r="F9" s="9">
        <f>G9+H9</f>
        <v>8404</v>
      </c>
      <c r="G9" s="9">
        <v>7003</v>
      </c>
      <c r="H9" s="9">
        <v>1401</v>
      </c>
      <c r="I9" s="7"/>
      <c r="K9" s="10"/>
      <c r="M9" s="10"/>
    </row>
    <row r="10" spans="1:14" x14ac:dyDescent="0.3">
      <c r="A10" s="7" t="s">
        <v>59</v>
      </c>
      <c r="B10" s="7"/>
      <c r="C10" s="7" t="s">
        <v>60</v>
      </c>
      <c r="D10" s="8">
        <v>11007</v>
      </c>
      <c r="E10" s="8">
        <v>4231</v>
      </c>
      <c r="F10" s="9">
        <f t="shared" si="0"/>
        <v>450000</v>
      </c>
      <c r="G10" s="9">
        <v>450000</v>
      </c>
      <c r="H10" s="9">
        <v>0</v>
      </c>
      <c r="I10" s="7"/>
      <c r="K10" s="10"/>
    </row>
    <row r="11" spans="1:14" x14ac:dyDescent="0.3">
      <c r="A11" s="7" t="s">
        <v>59</v>
      </c>
      <c r="B11" s="7"/>
      <c r="C11" s="7" t="s">
        <v>61</v>
      </c>
      <c r="D11" s="8">
        <v>11007</v>
      </c>
      <c r="E11" s="8">
        <v>4231</v>
      </c>
      <c r="F11" s="9">
        <f t="shared" si="0"/>
        <v>450000</v>
      </c>
      <c r="G11" s="9">
        <v>450000</v>
      </c>
      <c r="H11" s="9">
        <v>0</v>
      </c>
      <c r="I11" s="7"/>
      <c r="K11" s="10"/>
    </row>
    <row r="12" spans="1:14" x14ac:dyDescent="0.3">
      <c r="A12" s="7" t="s">
        <v>62</v>
      </c>
      <c r="B12" s="7"/>
      <c r="C12" s="7" t="s">
        <v>63</v>
      </c>
      <c r="D12" s="8">
        <v>11007</v>
      </c>
      <c r="E12" s="8">
        <v>4234</v>
      </c>
      <c r="F12" s="9">
        <f t="shared" si="0"/>
        <v>6000</v>
      </c>
      <c r="G12" s="9">
        <v>6000</v>
      </c>
      <c r="H12" s="9">
        <v>0</v>
      </c>
      <c r="I12" s="7"/>
      <c r="K12" s="10"/>
    </row>
    <row r="13" spans="1:14" x14ac:dyDescent="0.3">
      <c r="A13" s="7" t="s">
        <v>62</v>
      </c>
      <c r="B13" s="7"/>
      <c r="C13" s="7" t="s">
        <v>64</v>
      </c>
      <c r="D13" s="8">
        <v>11007</v>
      </c>
      <c r="E13" s="8">
        <v>4234</v>
      </c>
      <c r="F13" s="9">
        <f t="shared" si="0"/>
        <v>6000</v>
      </c>
      <c r="G13" s="9">
        <v>6000</v>
      </c>
      <c r="H13" s="9">
        <v>0</v>
      </c>
      <c r="I13" s="7"/>
      <c r="K13" s="10"/>
    </row>
    <row r="14" spans="1:14" x14ac:dyDescent="0.3">
      <c r="A14" s="7" t="s">
        <v>65</v>
      </c>
      <c r="B14" s="7"/>
      <c r="C14" s="7" t="s">
        <v>67</v>
      </c>
      <c r="D14" s="8">
        <v>11007</v>
      </c>
      <c r="E14" s="8">
        <v>4235</v>
      </c>
      <c r="F14" s="9">
        <f t="shared" si="0"/>
        <v>258500</v>
      </c>
      <c r="G14" s="9">
        <v>258500</v>
      </c>
      <c r="H14" s="9">
        <v>0</v>
      </c>
      <c r="I14" s="7"/>
      <c r="K14" s="10"/>
    </row>
    <row r="15" spans="1:14" x14ac:dyDescent="0.3">
      <c r="A15" s="7" t="s">
        <v>66</v>
      </c>
      <c r="B15" s="7"/>
      <c r="C15" s="7" t="s">
        <v>68</v>
      </c>
      <c r="D15" s="8">
        <v>11007</v>
      </c>
      <c r="E15" s="8">
        <v>4235</v>
      </c>
      <c r="F15" s="9">
        <f t="shared" si="0"/>
        <v>194150</v>
      </c>
      <c r="G15" s="9">
        <v>194150</v>
      </c>
      <c r="H15" s="9">
        <v>0</v>
      </c>
      <c r="I15" s="7"/>
      <c r="K15" s="10"/>
    </row>
    <row r="16" spans="1:14" x14ac:dyDescent="0.3">
      <c r="A16" s="7" t="s">
        <v>69</v>
      </c>
      <c r="B16" s="7"/>
      <c r="C16" s="7" t="s">
        <v>70</v>
      </c>
      <c r="D16" s="8">
        <v>11007</v>
      </c>
      <c r="E16" s="8">
        <v>4235</v>
      </c>
      <c r="F16" s="9">
        <f t="shared" si="0"/>
        <v>2000</v>
      </c>
      <c r="G16" s="9">
        <v>0</v>
      </c>
      <c r="H16" s="9">
        <v>2000</v>
      </c>
      <c r="I16" s="7"/>
      <c r="K16" s="10"/>
    </row>
    <row r="17" spans="1:12" x14ac:dyDescent="0.3">
      <c r="A17" s="7" t="s">
        <v>65</v>
      </c>
      <c r="B17" s="7"/>
      <c r="C17" s="7" t="s">
        <v>71</v>
      </c>
      <c r="D17" s="8">
        <v>11007</v>
      </c>
      <c r="E17" s="8">
        <v>4235</v>
      </c>
      <c r="F17" s="9">
        <f t="shared" si="0"/>
        <v>258500</v>
      </c>
      <c r="G17" s="9">
        <v>258500</v>
      </c>
      <c r="H17" s="9">
        <v>0</v>
      </c>
      <c r="I17" s="7"/>
      <c r="K17" s="10"/>
    </row>
    <row r="18" spans="1:12" x14ac:dyDescent="0.3">
      <c r="A18" s="7" t="s">
        <v>66</v>
      </c>
      <c r="B18" s="7"/>
      <c r="C18" s="7" t="s">
        <v>72</v>
      </c>
      <c r="D18" s="8">
        <v>11007</v>
      </c>
      <c r="E18" s="8">
        <v>4235</v>
      </c>
      <c r="F18" s="9">
        <f t="shared" si="0"/>
        <v>382800</v>
      </c>
      <c r="G18" s="9">
        <v>382800</v>
      </c>
      <c r="H18" s="9">
        <v>0</v>
      </c>
      <c r="I18" s="7"/>
      <c r="K18" s="10"/>
    </row>
    <row r="19" spans="1:12" x14ac:dyDescent="0.3">
      <c r="A19" s="7" t="s">
        <v>69</v>
      </c>
      <c r="B19" s="7"/>
      <c r="C19" s="7" t="s">
        <v>73</v>
      </c>
      <c r="D19" s="8">
        <v>11007</v>
      </c>
      <c r="E19" s="8">
        <v>4235</v>
      </c>
      <c r="F19" s="9">
        <f t="shared" si="0"/>
        <v>2000</v>
      </c>
      <c r="G19" s="9">
        <v>0</v>
      </c>
      <c r="H19" s="9">
        <v>2000</v>
      </c>
      <c r="I19" s="7"/>
      <c r="K19" s="10"/>
    </row>
    <row r="20" spans="1:12" x14ac:dyDescent="0.3">
      <c r="A20" s="7" t="s">
        <v>65</v>
      </c>
      <c r="B20" s="7"/>
      <c r="C20" s="7" t="s">
        <v>74</v>
      </c>
      <c r="D20" s="8">
        <v>11007</v>
      </c>
      <c r="E20" s="8">
        <v>4235</v>
      </c>
      <c r="F20" s="9">
        <f t="shared" si="0"/>
        <v>258500</v>
      </c>
      <c r="G20" s="9">
        <v>258500</v>
      </c>
      <c r="H20" s="9">
        <v>0</v>
      </c>
      <c r="I20" s="7"/>
      <c r="K20" s="10"/>
    </row>
    <row r="21" spans="1:12" x14ac:dyDescent="0.3">
      <c r="A21" s="7" t="s">
        <v>66</v>
      </c>
      <c r="B21" s="7"/>
      <c r="C21" s="7" t="s">
        <v>75</v>
      </c>
      <c r="D21" s="8">
        <v>11007</v>
      </c>
      <c r="E21" s="8">
        <v>4235</v>
      </c>
      <c r="F21" s="9">
        <f t="shared" si="0"/>
        <v>382800</v>
      </c>
      <c r="G21" s="9">
        <v>382800</v>
      </c>
      <c r="H21" s="9">
        <v>0</v>
      </c>
      <c r="I21" s="7"/>
      <c r="K21" s="10"/>
    </row>
    <row r="22" spans="1:12" x14ac:dyDescent="0.3">
      <c r="A22" s="7" t="s">
        <v>69</v>
      </c>
      <c r="B22" s="7"/>
      <c r="C22" s="7" t="s">
        <v>76</v>
      </c>
      <c r="D22" s="8">
        <v>11007</v>
      </c>
      <c r="E22" s="8">
        <v>4235</v>
      </c>
      <c r="F22" s="9">
        <f t="shared" si="0"/>
        <v>2000</v>
      </c>
      <c r="G22" s="9">
        <v>0</v>
      </c>
      <c r="H22" s="9">
        <v>2000</v>
      </c>
      <c r="I22" s="12"/>
      <c r="K22" s="10"/>
    </row>
    <row r="23" spans="1:12" x14ac:dyDescent="0.3">
      <c r="A23" s="7" t="s">
        <v>66</v>
      </c>
      <c r="B23" s="7"/>
      <c r="C23" s="7" t="s">
        <v>77</v>
      </c>
      <c r="D23" s="8">
        <v>11007</v>
      </c>
      <c r="E23" s="8">
        <v>4235</v>
      </c>
      <c r="F23" s="9">
        <f t="shared" ref="F23" si="1">G23+H23</f>
        <v>300000</v>
      </c>
      <c r="G23" s="9">
        <v>300000</v>
      </c>
      <c r="H23" s="9">
        <v>0</v>
      </c>
      <c r="I23" s="12"/>
      <c r="K23" s="10"/>
    </row>
    <row r="24" spans="1:12" x14ac:dyDescent="0.3">
      <c r="A24" s="7" t="s">
        <v>78</v>
      </c>
      <c r="B24" s="7"/>
      <c r="C24" s="7" t="s">
        <v>79</v>
      </c>
      <c r="D24" s="8">
        <v>11007</v>
      </c>
      <c r="E24" s="8" t="s">
        <v>82</v>
      </c>
      <c r="F24" s="9">
        <f t="shared" si="0"/>
        <v>11520</v>
      </c>
      <c r="G24" s="9">
        <v>9600</v>
      </c>
      <c r="H24" s="9">
        <v>1920</v>
      </c>
      <c r="I24" s="7"/>
      <c r="K24" s="10"/>
      <c r="L24" s="10"/>
    </row>
    <row r="25" spans="1:12" x14ac:dyDescent="0.3">
      <c r="A25" s="7" t="s">
        <v>78</v>
      </c>
      <c r="B25" s="7"/>
      <c r="C25" s="7" t="s">
        <v>83</v>
      </c>
      <c r="D25" s="8">
        <v>11007</v>
      </c>
      <c r="E25" s="8" t="s">
        <v>82</v>
      </c>
      <c r="F25" s="9">
        <f t="shared" si="0"/>
        <v>11520</v>
      </c>
      <c r="G25" s="9">
        <v>9600</v>
      </c>
      <c r="H25" s="9">
        <v>1920</v>
      </c>
      <c r="I25" s="7"/>
      <c r="K25" s="10"/>
    </row>
    <row r="26" spans="1:12" x14ac:dyDescent="0.3">
      <c r="A26" s="7" t="s">
        <v>78</v>
      </c>
      <c r="B26" s="7"/>
      <c r="C26" s="7" t="s">
        <v>84</v>
      </c>
      <c r="D26" s="8">
        <v>11007</v>
      </c>
      <c r="E26" s="8" t="s">
        <v>82</v>
      </c>
      <c r="F26" s="9">
        <f t="shared" si="0"/>
        <v>11520</v>
      </c>
      <c r="G26" s="9">
        <v>9600</v>
      </c>
      <c r="H26" s="9">
        <v>1920</v>
      </c>
      <c r="I26" s="7"/>
      <c r="K26" s="10"/>
    </row>
    <row r="27" spans="1:12" x14ac:dyDescent="0.3">
      <c r="A27" s="7" t="s">
        <v>78</v>
      </c>
      <c r="B27" s="7"/>
      <c r="C27" s="7" t="s">
        <v>80</v>
      </c>
      <c r="D27" s="8">
        <v>11007</v>
      </c>
      <c r="E27" s="8" t="s">
        <v>82</v>
      </c>
      <c r="F27" s="9">
        <f t="shared" si="0"/>
        <v>11520</v>
      </c>
      <c r="G27" s="9">
        <v>9600</v>
      </c>
      <c r="H27" s="9">
        <v>1920</v>
      </c>
      <c r="I27" s="7"/>
      <c r="K27" s="10"/>
    </row>
    <row r="28" spans="1:12" x14ac:dyDescent="0.3">
      <c r="A28" s="7" t="s">
        <v>78</v>
      </c>
      <c r="B28" s="7"/>
      <c r="C28" s="7" t="s">
        <v>81</v>
      </c>
      <c r="D28" s="8">
        <v>11007</v>
      </c>
      <c r="E28" s="8" t="s">
        <v>82</v>
      </c>
      <c r="F28" s="9">
        <f t="shared" si="0"/>
        <v>11520</v>
      </c>
      <c r="G28" s="9">
        <v>9600</v>
      </c>
      <c r="H28" s="9">
        <v>1920</v>
      </c>
      <c r="I28" s="7"/>
      <c r="K28" s="10"/>
    </row>
    <row r="29" spans="1:12" x14ac:dyDescent="0.3">
      <c r="A29" s="7" t="s">
        <v>85</v>
      </c>
      <c r="B29" s="7"/>
      <c r="C29" s="7" t="s">
        <v>86</v>
      </c>
      <c r="D29" s="8">
        <v>11007</v>
      </c>
      <c r="E29" s="13">
        <v>4639</v>
      </c>
      <c r="F29" s="9">
        <f t="shared" si="0"/>
        <v>1232959</v>
      </c>
      <c r="G29" s="9">
        <v>0</v>
      </c>
      <c r="H29" s="9">
        <v>1232959</v>
      </c>
      <c r="I29" s="7"/>
      <c r="K29" s="10"/>
    </row>
    <row r="30" spans="1:12" ht="21.75" customHeight="1" x14ac:dyDescent="0.3">
      <c r="A30" s="49" t="s">
        <v>142</v>
      </c>
      <c r="B30" s="50"/>
      <c r="C30" s="50"/>
      <c r="D30" s="50"/>
      <c r="E30" s="51"/>
      <c r="F30" s="5">
        <f>SUM(F5:F29)</f>
        <v>4409730.8</v>
      </c>
      <c r="G30" s="5">
        <f>SUM(G5:G29)</f>
        <v>3146437.5</v>
      </c>
      <c r="H30" s="5">
        <f>SUM(H5:H29)</f>
        <v>1263293.3</v>
      </c>
      <c r="I30" s="7"/>
    </row>
    <row r="31" spans="1:12" x14ac:dyDescent="0.3">
      <c r="H31" s="3"/>
    </row>
  </sheetData>
  <mergeCells count="8">
    <mergeCell ref="G3:H3"/>
    <mergeCell ref="I3:I4"/>
    <mergeCell ref="A30:E30"/>
    <mergeCell ref="F3:F4"/>
    <mergeCell ref="A3:A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D1" workbookViewId="0">
      <selection activeCell="N15" sqref="N15"/>
    </sheetView>
  </sheetViews>
  <sheetFormatPr defaultRowHeight="16.5" x14ac:dyDescent="0.3"/>
  <cols>
    <col min="1" max="1" width="41.5703125" style="2" customWidth="1"/>
    <col min="2" max="2" width="14.140625" style="2" hidden="1" customWidth="1"/>
    <col min="3" max="3" width="112.7109375" style="2" customWidth="1"/>
    <col min="4" max="4" width="16" style="2" customWidth="1"/>
    <col min="5" max="5" width="17.5703125" style="2" customWidth="1"/>
    <col min="6" max="6" width="22.7109375" style="3" customWidth="1"/>
    <col min="7" max="7" width="27.28515625" style="2" customWidth="1"/>
    <col min="8" max="8" width="25.28515625" style="2" customWidth="1"/>
    <col min="9" max="9" width="26.42578125" style="2" customWidth="1"/>
    <col min="10" max="10" width="9.140625" style="2"/>
    <col min="11" max="11" width="15.28515625" style="2" customWidth="1"/>
    <col min="12" max="12" width="11.5703125" style="2" bestFit="1" customWidth="1"/>
    <col min="13" max="13" width="18" style="2" customWidth="1"/>
    <col min="14" max="14" width="14.28515625" style="2" bestFit="1" customWidth="1"/>
    <col min="15" max="15" width="17.28515625" style="2" customWidth="1"/>
    <col min="16" max="16384" width="9.140625" style="2"/>
  </cols>
  <sheetData>
    <row r="1" spans="1:14" ht="45.75" customHeight="1" x14ac:dyDescent="0.3">
      <c r="A1" s="56" t="s">
        <v>131</v>
      </c>
      <c r="B1" s="56"/>
      <c r="C1" s="56"/>
      <c r="D1" s="56"/>
      <c r="E1" s="56"/>
      <c r="F1" s="56"/>
    </row>
    <row r="2" spans="1:14" ht="32.25" customHeight="1" x14ac:dyDescent="0.3">
      <c r="A2" s="22" t="s">
        <v>132</v>
      </c>
      <c r="B2" s="21"/>
      <c r="C2" s="21"/>
      <c r="D2" s="21"/>
      <c r="E2" s="21"/>
      <c r="F2" s="21"/>
    </row>
    <row r="3" spans="1:14" ht="23.25" customHeight="1" x14ac:dyDescent="0.3">
      <c r="A3" s="54" t="s">
        <v>135</v>
      </c>
      <c r="B3" s="23"/>
      <c r="C3" s="39" t="s">
        <v>134</v>
      </c>
      <c r="D3" s="39" t="s">
        <v>0</v>
      </c>
      <c r="E3" s="34" t="s">
        <v>49</v>
      </c>
      <c r="F3" s="52" t="s">
        <v>133</v>
      </c>
      <c r="G3" s="47" t="s">
        <v>1</v>
      </c>
      <c r="H3" s="47"/>
      <c r="I3" s="32" t="s">
        <v>189</v>
      </c>
    </row>
    <row r="4" spans="1:14" ht="35.25" customHeight="1" x14ac:dyDescent="0.3">
      <c r="A4" s="55"/>
      <c r="B4" s="24" t="s">
        <v>2</v>
      </c>
      <c r="C4" s="36"/>
      <c r="D4" s="36"/>
      <c r="E4" s="35"/>
      <c r="F4" s="53"/>
      <c r="G4" s="6" t="s">
        <v>94</v>
      </c>
      <c r="H4" s="6" t="s">
        <v>95</v>
      </c>
      <c r="I4" s="33"/>
    </row>
    <row r="5" spans="1:14" x14ac:dyDescent="0.3">
      <c r="A5" s="7" t="s">
        <v>54</v>
      </c>
      <c r="B5" s="7"/>
      <c r="C5" s="7" t="s">
        <v>157</v>
      </c>
      <c r="D5" s="8">
        <v>4214</v>
      </c>
      <c r="E5" s="8">
        <v>11011</v>
      </c>
      <c r="F5" s="9">
        <v>6250</v>
      </c>
      <c r="G5" s="9">
        <v>6250</v>
      </c>
      <c r="H5" s="9"/>
      <c r="I5" s="7"/>
      <c r="K5" s="10"/>
      <c r="M5" s="10"/>
      <c r="N5" s="10"/>
    </row>
    <row r="6" spans="1:14" x14ac:dyDescent="0.3">
      <c r="A6" s="7" t="s">
        <v>54</v>
      </c>
      <c r="B6" s="7"/>
      <c r="C6" s="7" t="s">
        <v>158</v>
      </c>
      <c r="D6" s="8">
        <v>4214</v>
      </c>
      <c r="E6" s="8">
        <v>11011</v>
      </c>
      <c r="F6" s="9">
        <v>6250</v>
      </c>
      <c r="G6" s="9">
        <v>6250</v>
      </c>
      <c r="H6" s="9"/>
      <c r="I6" s="7"/>
      <c r="K6" s="10"/>
    </row>
    <row r="7" spans="1:14" x14ac:dyDescent="0.3">
      <c r="A7" s="7" t="s">
        <v>54</v>
      </c>
      <c r="B7" s="7"/>
      <c r="C7" s="7" t="s">
        <v>159</v>
      </c>
      <c r="D7" s="8">
        <v>4214</v>
      </c>
      <c r="E7" s="8">
        <v>11011</v>
      </c>
      <c r="F7" s="9">
        <v>36667</v>
      </c>
      <c r="G7" s="9">
        <v>36667</v>
      </c>
      <c r="H7" s="9"/>
      <c r="I7" s="7"/>
      <c r="K7" s="10"/>
      <c r="M7" s="10"/>
    </row>
    <row r="8" spans="1:14" x14ac:dyDescent="0.3">
      <c r="A8" s="7" t="s">
        <v>106</v>
      </c>
      <c r="B8" s="7"/>
      <c r="C8" s="7" t="s">
        <v>160</v>
      </c>
      <c r="D8" s="8">
        <v>4214</v>
      </c>
      <c r="E8" s="8">
        <v>11011</v>
      </c>
      <c r="F8" s="9">
        <v>1533</v>
      </c>
      <c r="G8" s="9">
        <v>1533</v>
      </c>
      <c r="H8" s="9"/>
      <c r="I8" s="7"/>
      <c r="K8" s="10"/>
      <c r="M8" s="10"/>
    </row>
    <row r="9" spans="1:14" x14ac:dyDescent="0.3">
      <c r="A9" s="15" t="s">
        <v>90</v>
      </c>
      <c r="B9" s="7"/>
      <c r="C9" s="7" t="s">
        <v>161</v>
      </c>
      <c r="D9" s="8">
        <v>4216</v>
      </c>
      <c r="E9" s="8">
        <v>11011</v>
      </c>
      <c r="F9" s="9">
        <f>2916667+583333</f>
        <v>3500000</v>
      </c>
      <c r="G9" s="9">
        <v>2916667</v>
      </c>
      <c r="H9" s="9">
        <v>583333</v>
      </c>
      <c r="I9" s="7"/>
      <c r="K9" s="10"/>
      <c r="M9" s="10"/>
    </row>
    <row r="10" spans="1:14" x14ac:dyDescent="0.3">
      <c r="A10" s="15" t="s">
        <v>90</v>
      </c>
      <c r="B10" s="7"/>
      <c r="C10" s="7" t="s">
        <v>162</v>
      </c>
      <c r="D10" s="8">
        <v>4216</v>
      </c>
      <c r="E10" s="8">
        <v>11011</v>
      </c>
      <c r="F10" s="9">
        <v>2916666</v>
      </c>
      <c r="G10" s="9">
        <v>2916666</v>
      </c>
      <c r="H10" s="9"/>
      <c r="I10" s="7"/>
      <c r="K10" s="10"/>
      <c r="M10" s="10"/>
    </row>
    <row r="11" spans="1:14" x14ac:dyDescent="0.3">
      <c r="A11" s="15" t="s">
        <v>90</v>
      </c>
      <c r="B11" s="7"/>
      <c r="C11" s="7" t="s">
        <v>163</v>
      </c>
      <c r="D11" s="8">
        <v>4216</v>
      </c>
      <c r="E11" s="8">
        <v>11011</v>
      </c>
      <c r="F11" s="9">
        <v>2916667</v>
      </c>
      <c r="G11" s="9">
        <v>2916667</v>
      </c>
      <c r="H11" s="9"/>
      <c r="I11" s="7"/>
      <c r="K11" s="10"/>
      <c r="M11" s="10"/>
    </row>
    <row r="12" spans="1:14" x14ac:dyDescent="0.3">
      <c r="A12" s="15" t="s">
        <v>90</v>
      </c>
      <c r="B12" s="7"/>
      <c r="C12" s="7" t="s">
        <v>164</v>
      </c>
      <c r="D12" s="8">
        <v>4216</v>
      </c>
      <c r="E12" s="8">
        <v>11011</v>
      </c>
      <c r="F12" s="9">
        <v>2916667</v>
      </c>
      <c r="G12" s="9">
        <v>2916667</v>
      </c>
      <c r="H12" s="9"/>
      <c r="I12" s="7"/>
      <c r="K12" s="10"/>
    </row>
    <row r="13" spans="1:14" x14ac:dyDescent="0.3">
      <c r="A13" s="15" t="s">
        <v>89</v>
      </c>
      <c r="B13" s="7"/>
      <c r="C13" s="7" t="s">
        <v>165</v>
      </c>
      <c r="D13" s="8">
        <v>4232</v>
      </c>
      <c r="E13" s="8">
        <v>11011</v>
      </c>
      <c r="F13" s="9">
        <f>137875+27575</f>
        <v>165450</v>
      </c>
      <c r="G13" s="9">
        <v>137875</v>
      </c>
      <c r="H13" s="9">
        <v>27575</v>
      </c>
      <c r="I13" s="7"/>
      <c r="K13" s="10"/>
    </row>
    <row r="14" spans="1:14" x14ac:dyDescent="0.3">
      <c r="A14" s="15" t="s">
        <v>89</v>
      </c>
      <c r="B14" s="7"/>
      <c r="C14" s="7" t="s">
        <v>166</v>
      </c>
      <c r="D14" s="8">
        <v>4232</v>
      </c>
      <c r="E14" s="8">
        <v>11011</v>
      </c>
      <c r="F14" s="9">
        <f>137875</f>
        <v>137875</v>
      </c>
      <c r="G14" s="9">
        <v>137875</v>
      </c>
      <c r="H14" s="9"/>
      <c r="I14" s="7"/>
      <c r="K14" s="10"/>
    </row>
    <row r="15" spans="1:14" x14ac:dyDescent="0.3">
      <c r="A15" s="15" t="s">
        <v>89</v>
      </c>
      <c r="B15" s="7"/>
      <c r="C15" s="7" t="s">
        <v>167</v>
      </c>
      <c r="D15" s="8">
        <v>4232</v>
      </c>
      <c r="E15" s="8">
        <v>11011</v>
      </c>
      <c r="F15" s="9">
        <f>137875</f>
        <v>137875</v>
      </c>
      <c r="G15" s="9">
        <v>137875</v>
      </c>
      <c r="H15" s="9"/>
      <c r="I15" s="7"/>
      <c r="K15" s="10"/>
    </row>
    <row r="16" spans="1:14" x14ac:dyDescent="0.3">
      <c r="A16" s="15" t="s">
        <v>89</v>
      </c>
      <c r="B16" s="7"/>
      <c r="C16" s="7" t="s">
        <v>168</v>
      </c>
      <c r="D16" s="8">
        <v>4232</v>
      </c>
      <c r="E16" s="8">
        <v>11011</v>
      </c>
      <c r="F16" s="9">
        <f>137875</f>
        <v>137875</v>
      </c>
      <c r="G16" s="9">
        <v>137875</v>
      </c>
      <c r="H16" s="9"/>
      <c r="I16" s="7"/>
      <c r="K16" s="10"/>
    </row>
    <row r="17" spans="1:11" x14ac:dyDescent="0.3">
      <c r="A17" s="15" t="s">
        <v>89</v>
      </c>
      <c r="B17" s="7"/>
      <c r="C17" s="7" t="s">
        <v>169</v>
      </c>
      <c r="D17" s="8">
        <v>4232</v>
      </c>
      <c r="E17" s="8">
        <v>11011</v>
      </c>
      <c r="F17" s="9">
        <f>137875</f>
        <v>137875</v>
      </c>
      <c r="G17" s="9">
        <v>137875</v>
      </c>
      <c r="H17" s="9"/>
      <c r="I17" s="7"/>
      <c r="K17" s="10"/>
    </row>
    <row r="18" spans="1:11" x14ac:dyDescent="0.3">
      <c r="A18" s="7" t="s">
        <v>87</v>
      </c>
      <c r="B18" s="7"/>
      <c r="C18" s="7" t="s">
        <v>130</v>
      </c>
      <c r="D18" s="8">
        <v>4237</v>
      </c>
      <c r="E18" s="8">
        <v>11011</v>
      </c>
      <c r="F18" s="9">
        <v>10300</v>
      </c>
      <c r="G18" s="9">
        <v>10300</v>
      </c>
      <c r="H18" s="9"/>
      <c r="I18" s="7"/>
      <c r="K18" s="10"/>
    </row>
    <row r="19" spans="1:11" ht="18.75" customHeight="1" x14ac:dyDescent="0.3">
      <c r="A19" s="7" t="s">
        <v>87</v>
      </c>
      <c r="B19" s="7"/>
      <c r="C19" s="19" t="s">
        <v>156</v>
      </c>
      <c r="D19" s="8">
        <v>4237</v>
      </c>
      <c r="E19" s="8">
        <v>11011</v>
      </c>
      <c r="F19" s="9">
        <v>34083</v>
      </c>
      <c r="G19" s="9">
        <v>34083</v>
      </c>
      <c r="H19" s="9"/>
      <c r="I19" s="7"/>
      <c r="K19" s="10"/>
    </row>
    <row r="20" spans="1:11" x14ac:dyDescent="0.3">
      <c r="A20" s="7" t="s">
        <v>91</v>
      </c>
      <c r="B20" s="7"/>
      <c r="C20" s="7" t="s">
        <v>170</v>
      </c>
      <c r="D20" s="8">
        <v>4241</v>
      </c>
      <c r="E20" s="8">
        <v>11011</v>
      </c>
      <c r="F20" s="9">
        <v>99575</v>
      </c>
      <c r="G20" s="9">
        <v>99575</v>
      </c>
      <c r="H20" s="9"/>
      <c r="I20" s="7"/>
      <c r="K20" s="10"/>
    </row>
    <row r="21" spans="1:11" x14ac:dyDescent="0.3">
      <c r="A21" s="7" t="s">
        <v>91</v>
      </c>
      <c r="B21" s="7"/>
      <c r="C21" s="7" t="s">
        <v>171</v>
      </c>
      <c r="D21" s="8">
        <v>4241</v>
      </c>
      <c r="E21" s="8">
        <v>11011</v>
      </c>
      <c r="F21" s="9">
        <v>99575</v>
      </c>
      <c r="G21" s="9">
        <v>99575</v>
      </c>
      <c r="H21" s="9"/>
      <c r="I21" s="7"/>
      <c r="K21" s="10"/>
    </row>
    <row r="22" spans="1:11" x14ac:dyDescent="0.3">
      <c r="A22" s="7" t="s">
        <v>91</v>
      </c>
      <c r="B22" s="11" t="s">
        <v>54</v>
      </c>
      <c r="C22" s="7" t="s">
        <v>172</v>
      </c>
      <c r="D22" s="8">
        <v>4241</v>
      </c>
      <c r="E22" s="8">
        <v>11011</v>
      </c>
      <c r="F22" s="9">
        <v>99575</v>
      </c>
      <c r="G22" s="9">
        <v>99575</v>
      </c>
      <c r="H22" s="9"/>
      <c r="I22" s="7"/>
      <c r="K22" s="10"/>
    </row>
    <row r="23" spans="1:11" x14ac:dyDescent="0.3">
      <c r="A23" s="7" t="s">
        <v>91</v>
      </c>
      <c r="B23" s="7"/>
      <c r="C23" s="7" t="s">
        <v>173</v>
      </c>
      <c r="D23" s="8">
        <v>4241</v>
      </c>
      <c r="E23" s="8">
        <v>11011</v>
      </c>
      <c r="F23" s="9">
        <v>99575</v>
      </c>
      <c r="G23" s="9">
        <v>99575</v>
      </c>
      <c r="H23" s="9"/>
      <c r="I23" s="7"/>
      <c r="K23" s="10"/>
    </row>
    <row r="24" spans="1:11" x14ac:dyDescent="0.3">
      <c r="A24" s="7" t="s">
        <v>91</v>
      </c>
      <c r="B24" s="7"/>
      <c r="C24" s="7" t="s">
        <v>174</v>
      </c>
      <c r="D24" s="8">
        <v>4241</v>
      </c>
      <c r="E24" s="8">
        <v>11011</v>
      </c>
      <c r="F24" s="9">
        <v>99575</v>
      </c>
      <c r="G24" s="9">
        <v>99575</v>
      </c>
      <c r="H24" s="9"/>
      <c r="I24" s="7"/>
      <c r="K24" s="10"/>
    </row>
    <row r="25" spans="1:11" x14ac:dyDescent="0.3">
      <c r="A25" s="14" t="s">
        <v>88</v>
      </c>
      <c r="B25" s="7"/>
      <c r="C25" s="15" t="s">
        <v>96</v>
      </c>
      <c r="D25" s="8">
        <v>4241</v>
      </c>
      <c r="E25" s="8">
        <v>11011</v>
      </c>
      <c r="F25" s="9">
        <v>194150</v>
      </c>
      <c r="G25" s="9">
        <v>194150</v>
      </c>
      <c r="H25" s="9"/>
      <c r="I25" s="7"/>
      <c r="K25" s="10"/>
    </row>
    <row r="26" spans="1:11" x14ac:dyDescent="0.3">
      <c r="A26" s="15" t="s">
        <v>88</v>
      </c>
      <c r="B26" s="7"/>
      <c r="C26" s="15" t="s">
        <v>97</v>
      </c>
      <c r="D26" s="8">
        <v>4241</v>
      </c>
      <c r="E26" s="8">
        <v>11011</v>
      </c>
      <c r="F26" s="9">
        <v>194150</v>
      </c>
      <c r="G26" s="9">
        <v>194150</v>
      </c>
      <c r="H26" s="9"/>
      <c r="I26" s="7"/>
      <c r="K26" s="10"/>
    </row>
    <row r="27" spans="1:11" x14ac:dyDescent="0.3">
      <c r="A27" s="15" t="s">
        <v>88</v>
      </c>
      <c r="B27" s="7"/>
      <c r="C27" s="15" t="s">
        <v>98</v>
      </c>
      <c r="D27" s="8">
        <v>4241</v>
      </c>
      <c r="E27" s="8">
        <v>11011</v>
      </c>
      <c r="F27" s="9">
        <v>194150</v>
      </c>
      <c r="G27" s="9">
        <v>194150</v>
      </c>
      <c r="H27" s="9"/>
      <c r="I27" s="7"/>
      <c r="K27" s="10"/>
    </row>
    <row r="28" spans="1:11" x14ac:dyDescent="0.3">
      <c r="A28" s="15" t="s">
        <v>88</v>
      </c>
      <c r="B28" s="7"/>
      <c r="C28" s="15" t="s">
        <v>99</v>
      </c>
      <c r="D28" s="8">
        <v>4241</v>
      </c>
      <c r="E28" s="8">
        <v>11011</v>
      </c>
      <c r="F28" s="9">
        <v>194150</v>
      </c>
      <c r="G28" s="9">
        <v>194150</v>
      </c>
      <c r="H28" s="9"/>
      <c r="I28" s="7"/>
      <c r="K28" s="10"/>
    </row>
    <row r="29" spans="1:11" x14ac:dyDescent="0.3">
      <c r="A29" s="15" t="s">
        <v>88</v>
      </c>
      <c r="B29" s="7"/>
      <c r="C29" s="15" t="s">
        <v>100</v>
      </c>
      <c r="D29" s="8">
        <v>4241</v>
      </c>
      <c r="E29" s="8">
        <v>11011</v>
      </c>
      <c r="F29" s="9">
        <v>194150</v>
      </c>
      <c r="G29" s="9">
        <v>194150</v>
      </c>
      <c r="H29" s="9"/>
      <c r="I29" s="7"/>
      <c r="K29" s="10"/>
    </row>
    <row r="30" spans="1:11" x14ac:dyDescent="0.3">
      <c r="A30" s="7" t="s">
        <v>101</v>
      </c>
      <c r="B30" s="7"/>
      <c r="C30" s="15" t="s">
        <v>102</v>
      </c>
      <c r="D30" s="8">
        <v>4241</v>
      </c>
      <c r="E30" s="8">
        <v>11011</v>
      </c>
      <c r="F30" s="9">
        <v>601680</v>
      </c>
      <c r="G30" s="9">
        <v>601680</v>
      </c>
      <c r="H30" s="9"/>
      <c r="I30" s="7"/>
      <c r="K30" s="10"/>
    </row>
    <row r="31" spans="1:11" x14ac:dyDescent="0.3">
      <c r="A31" s="7" t="s">
        <v>105</v>
      </c>
      <c r="B31" s="7"/>
      <c r="C31" s="7" t="s">
        <v>128</v>
      </c>
      <c r="D31" s="8">
        <v>4241</v>
      </c>
      <c r="E31" s="8">
        <v>11011</v>
      </c>
      <c r="F31" s="9">
        <v>8420</v>
      </c>
      <c r="G31" s="9">
        <v>8420</v>
      </c>
      <c r="H31" s="9"/>
      <c r="I31" s="7"/>
      <c r="K31" s="10"/>
    </row>
    <row r="32" spans="1:11" x14ac:dyDescent="0.3">
      <c r="A32" s="7" t="s">
        <v>105</v>
      </c>
      <c r="B32" s="7"/>
      <c r="C32" s="7" t="s">
        <v>129</v>
      </c>
      <c r="D32" s="8">
        <v>4241</v>
      </c>
      <c r="E32" s="8">
        <v>11011</v>
      </c>
      <c r="F32" s="9">
        <v>82590</v>
      </c>
      <c r="G32" s="9">
        <v>82590</v>
      </c>
      <c r="H32" s="9"/>
      <c r="I32" s="7"/>
      <c r="K32" s="10"/>
    </row>
    <row r="33" spans="1:11" ht="31.5" customHeight="1" x14ac:dyDescent="0.3">
      <c r="A33" s="15" t="s">
        <v>104</v>
      </c>
      <c r="B33" s="7"/>
      <c r="C33" s="19" t="s">
        <v>175</v>
      </c>
      <c r="D33" s="8">
        <v>4252</v>
      </c>
      <c r="E33" s="8">
        <v>11011</v>
      </c>
      <c r="F33" s="9">
        <v>25000</v>
      </c>
      <c r="G33" s="9">
        <v>25000</v>
      </c>
      <c r="H33" s="9"/>
      <c r="I33" s="7"/>
      <c r="K33" s="10"/>
    </row>
    <row r="34" spans="1:11" x14ac:dyDescent="0.3">
      <c r="A34" s="15" t="s">
        <v>104</v>
      </c>
      <c r="B34" s="7"/>
      <c r="C34" s="7" t="s">
        <v>176</v>
      </c>
      <c r="D34" s="8">
        <v>4252</v>
      </c>
      <c r="E34" s="8">
        <v>11011</v>
      </c>
      <c r="F34" s="9">
        <v>8750</v>
      </c>
      <c r="G34" s="9">
        <v>8750</v>
      </c>
      <c r="H34" s="9"/>
      <c r="I34" s="7"/>
      <c r="K34" s="10"/>
    </row>
    <row r="35" spans="1:11" x14ac:dyDescent="0.3">
      <c r="A35" s="15" t="s">
        <v>104</v>
      </c>
      <c r="B35" s="7"/>
      <c r="C35" s="7" t="s">
        <v>177</v>
      </c>
      <c r="D35" s="8">
        <v>4252</v>
      </c>
      <c r="E35" s="8">
        <v>11011</v>
      </c>
      <c r="F35" s="9">
        <v>5000</v>
      </c>
      <c r="G35" s="9">
        <v>5000</v>
      </c>
      <c r="H35" s="9"/>
      <c r="I35" s="7"/>
      <c r="K35" s="10"/>
    </row>
    <row r="36" spans="1:11" x14ac:dyDescent="0.3">
      <c r="A36" s="15" t="s">
        <v>104</v>
      </c>
      <c r="B36" s="7"/>
      <c r="C36" s="7" t="s">
        <v>178</v>
      </c>
      <c r="D36" s="8">
        <v>4252</v>
      </c>
      <c r="E36" s="8">
        <v>11011</v>
      </c>
      <c r="F36" s="9">
        <v>3750</v>
      </c>
      <c r="G36" s="9">
        <v>3750</v>
      </c>
      <c r="H36" s="9"/>
      <c r="I36" s="7"/>
      <c r="K36" s="10"/>
    </row>
    <row r="37" spans="1:11" x14ac:dyDescent="0.3">
      <c r="A37" s="15" t="s">
        <v>104</v>
      </c>
      <c r="B37" s="7"/>
      <c r="C37" s="7" t="s">
        <v>179</v>
      </c>
      <c r="D37" s="8">
        <v>4252</v>
      </c>
      <c r="E37" s="8">
        <v>11011</v>
      </c>
      <c r="F37" s="9">
        <v>2500</v>
      </c>
      <c r="G37" s="9">
        <v>2500</v>
      </c>
      <c r="H37" s="9"/>
      <c r="I37" s="7"/>
      <c r="K37" s="10"/>
    </row>
    <row r="38" spans="1:11" x14ac:dyDescent="0.3">
      <c r="A38" s="15" t="s">
        <v>104</v>
      </c>
      <c r="B38" s="7"/>
      <c r="C38" s="7" t="s">
        <v>180</v>
      </c>
      <c r="D38" s="8">
        <v>4252</v>
      </c>
      <c r="E38" s="8">
        <v>11011</v>
      </c>
      <c r="F38" s="9">
        <v>1667</v>
      </c>
      <c r="G38" s="9">
        <v>1667</v>
      </c>
      <c r="H38" s="9"/>
      <c r="I38" s="7"/>
      <c r="K38" s="10"/>
    </row>
    <row r="39" spans="1:11" x14ac:dyDescent="0.3">
      <c r="A39" s="15" t="s">
        <v>104</v>
      </c>
      <c r="B39" s="7"/>
      <c r="C39" s="7" t="s">
        <v>181</v>
      </c>
      <c r="D39" s="8">
        <v>4252</v>
      </c>
      <c r="E39" s="8">
        <v>11011</v>
      </c>
      <c r="F39" s="9">
        <v>4167</v>
      </c>
      <c r="G39" s="9">
        <v>4167</v>
      </c>
      <c r="H39" s="9"/>
      <c r="I39" s="7"/>
      <c r="K39" s="10"/>
    </row>
    <row r="40" spans="1:11" x14ac:dyDescent="0.3">
      <c r="A40" s="15" t="s">
        <v>104</v>
      </c>
      <c r="B40" s="7"/>
      <c r="C40" s="7" t="s">
        <v>182</v>
      </c>
      <c r="D40" s="8">
        <v>4252</v>
      </c>
      <c r="E40" s="8">
        <v>11011</v>
      </c>
      <c r="F40" s="9">
        <v>4167</v>
      </c>
      <c r="G40" s="9">
        <v>4167</v>
      </c>
      <c r="H40" s="9"/>
      <c r="I40" s="7"/>
      <c r="K40" s="10"/>
    </row>
    <row r="41" spans="1:11" x14ac:dyDescent="0.3">
      <c r="A41" s="15" t="s">
        <v>104</v>
      </c>
      <c r="B41" s="7"/>
      <c r="C41" s="7" t="s">
        <v>183</v>
      </c>
      <c r="D41" s="8">
        <v>4252</v>
      </c>
      <c r="E41" s="8">
        <v>11011</v>
      </c>
      <c r="F41" s="9">
        <v>2500</v>
      </c>
      <c r="G41" s="9">
        <v>2500</v>
      </c>
      <c r="H41" s="9"/>
      <c r="I41" s="7"/>
      <c r="K41" s="10"/>
    </row>
    <row r="42" spans="1:11" x14ac:dyDescent="0.3">
      <c r="A42" s="7" t="s">
        <v>107</v>
      </c>
      <c r="B42" s="7"/>
      <c r="C42" s="7" t="s">
        <v>184</v>
      </c>
      <c r="D42" s="8">
        <v>4261</v>
      </c>
      <c r="E42" s="8">
        <v>11011</v>
      </c>
      <c r="F42" s="9">
        <v>268000</v>
      </c>
      <c r="G42" s="9">
        <v>268000</v>
      </c>
      <c r="H42" s="9"/>
      <c r="I42" s="7"/>
      <c r="K42" s="10"/>
    </row>
    <row r="43" spans="1:11" x14ac:dyDescent="0.3">
      <c r="A43" s="7" t="s">
        <v>52</v>
      </c>
      <c r="B43" s="7"/>
      <c r="C43" s="7" t="s">
        <v>103</v>
      </c>
      <c r="D43" s="8">
        <v>4267</v>
      </c>
      <c r="E43" s="8">
        <v>11011</v>
      </c>
      <c r="F43" s="9">
        <v>7000</v>
      </c>
      <c r="G43" s="9">
        <v>7000</v>
      </c>
      <c r="H43" s="9"/>
      <c r="I43" s="7"/>
      <c r="K43" s="10"/>
    </row>
    <row r="44" spans="1:11" x14ac:dyDescent="0.3">
      <c r="A44" s="7" t="s">
        <v>108</v>
      </c>
      <c r="B44" s="7"/>
      <c r="C44" s="7" t="s">
        <v>127</v>
      </c>
      <c r="D44" s="8">
        <v>4267</v>
      </c>
      <c r="E44" s="8">
        <v>11011</v>
      </c>
      <c r="F44" s="9">
        <v>79167</v>
      </c>
      <c r="G44" s="9">
        <v>79167</v>
      </c>
      <c r="H44" s="9"/>
      <c r="I44" s="7"/>
      <c r="K44" s="10"/>
    </row>
    <row r="45" spans="1:11" ht="33" x14ac:dyDescent="0.3">
      <c r="A45" s="19" t="s">
        <v>186</v>
      </c>
      <c r="B45" s="7"/>
      <c r="C45" s="19" t="s">
        <v>185</v>
      </c>
      <c r="D45" s="8">
        <v>4861</v>
      </c>
      <c r="E45" s="8">
        <v>11011</v>
      </c>
      <c r="F45" s="9">
        <v>1671028</v>
      </c>
      <c r="G45" s="9">
        <v>1671028</v>
      </c>
      <c r="H45" s="9"/>
      <c r="I45" s="7"/>
      <c r="K45" s="10"/>
    </row>
    <row r="46" spans="1:11" x14ac:dyDescent="0.3">
      <c r="A46" s="7" t="s">
        <v>109</v>
      </c>
      <c r="B46" s="7"/>
      <c r="C46" s="7" t="s">
        <v>146</v>
      </c>
      <c r="D46" s="8">
        <v>4861</v>
      </c>
      <c r="E46" s="8">
        <v>11011</v>
      </c>
      <c r="F46" s="9">
        <v>782000</v>
      </c>
      <c r="G46" s="9">
        <v>782000</v>
      </c>
      <c r="H46" s="9"/>
      <c r="I46" s="7"/>
      <c r="K46" s="10"/>
    </row>
    <row r="47" spans="1:11" x14ac:dyDescent="0.3">
      <c r="A47" s="7" t="s">
        <v>109</v>
      </c>
      <c r="B47" s="7"/>
      <c r="C47" s="7" t="s">
        <v>147</v>
      </c>
      <c r="D47" s="8">
        <v>4861</v>
      </c>
      <c r="E47" s="8">
        <v>11011</v>
      </c>
      <c r="F47" s="9">
        <v>782000</v>
      </c>
      <c r="G47" s="9">
        <v>782000</v>
      </c>
      <c r="H47" s="9"/>
      <c r="I47" s="7"/>
      <c r="K47" s="10"/>
    </row>
    <row r="48" spans="1:11" x14ac:dyDescent="0.3">
      <c r="A48" s="7" t="s">
        <v>109</v>
      </c>
      <c r="B48" s="7"/>
      <c r="C48" s="7" t="s">
        <v>148</v>
      </c>
      <c r="D48" s="8">
        <v>4861</v>
      </c>
      <c r="E48" s="8">
        <v>11011</v>
      </c>
      <c r="F48" s="9">
        <v>782000</v>
      </c>
      <c r="G48" s="9">
        <v>782000</v>
      </c>
      <c r="H48" s="9"/>
      <c r="I48" s="7"/>
      <c r="K48" s="10"/>
    </row>
    <row r="49" spans="1:11" x14ac:dyDescent="0.3">
      <c r="A49" s="7" t="s">
        <v>109</v>
      </c>
      <c r="B49" s="7"/>
      <c r="C49" s="7" t="s">
        <v>149</v>
      </c>
      <c r="D49" s="8">
        <v>4861</v>
      </c>
      <c r="E49" s="8">
        <v>11011</v>
      </c>
      <c r="F49" s="9">
        <v>782000</v>
      </c>
      <c r="G49" s="9">
        <v>782000</v>
      </c>
      <c r="H49" s="9"/>
      <c r="I49" s="7"/>
      <c r="K49" s="10"/>
    </row>
    <row r="50" spans="1:11" x14ac:dyDescent="0.3">
      <c r="A50" s="7" t="s">
        <v>109</v>
      </c>
      <c r="B50" s="7"/>
      <c r="C50" s="7" t="s">
        <v>150</v>
      </c>
      <c r="D50" s="8">
        <v>4861</v>
      </c>
      <c r="E50" s="8">
        <v>11011</v>
      </c>
      <c r="F50" s="9">
        <v>782000</v>
      </c>
      <c r="G50" s="9">
        <v>782000</v>
      </c>
      <c r="H50" s="9"/>
      <c r="I50" s="7"/>
      <c r="K50" s="10"/>
    </row>
    <row r="51" spans="1:11" x14ac:dyDescent="0.3">
      <c r="A51" s="7" t="s">
        <v>110</v>
      </c>
      <c r="B51" s="7"/>
      <c r="C51" s="7" t="s">
        <v>151</v>
      </c>
      <c r="D51" s="8">
        <v>4861</v>
      </c>
      <c r="E51" s="8">
        <v>11011</v>
      </c>
      <c r="F51" s="9">
        <v>629000</v>
      </c>
      <c r="G51" s="9">
        <v>629000</v>
      </c>
      <c r="H51" s="9"/>
      <c r="I51" s="7"/>
      <c r="K51" s="10"/>
    </row>
    <row r="52" spans="1:11" x14ac:dyDescent="0.3">
      <c r="A52" s="7" t="s">
        <v>110</v>
      </c>
      <c r="B52" s="7"/>
      <c r="C52" s="7" t="s">
        <v>152</v>
      </c>
      <c r="D52" s="8">
        <v>4861</v>
      </c>
      <c r="E52" s="8">
        <v>11011</v>
      </c>
      <c r="F52" s="9">
        <v>629000</v>
      </c>
      <c r="G52" s="9">
        <v>629000</v>
      </c>
      <c r="H52" s="9"/>
      <c r="I52" s="7"/>
      <c r="K52" s="10"/>
    </row>
    <row r="53" spans="1:11" x14ac:dyDescent="0.3">
      <c r="A53" s="7" t="s">
        <v>110</v>
      </c>
      <c r="B53" s="7"/>
      <c r="C53" s="7" t="s">
        <v>153</v>
      </c>
      <c r="D53" s="8">
        <v>4861</v>
      </c>
      <c r="E53" s="8">
        <v>11011</v>
      </c>
      <c r="F53" s="9">
        <v>629000</v>
      </c>
      <c r="G53" s="9">
        <v>629000</v>
      </c>
      <c r="H53" s="9"/>
      <c r="I53" s="7"/>
      <c r="K53" s="10"/>
    </row>
    <row r="54" spans="1:11" x14ac:dyDescent="0.3">
      <c r="A54" s="7" t="s">
        <v>110</v>
      </c>
      <c r="B54" s="7"/>
      <c r="C54" s="7" t="s">
        <v>154</v>
      </c>
      <c r="D54" s="8">
        <v>4861</v>
      </c>
      <c r="E54" s="8">
        <v>11011</v>
      </c>
      <c r="F54" s="9">
        <v>629000</v>
      </c>
      <c r="G54" s="9">
        <v>629000</v>
      </c>
      <c r="H54" s="9"/>
      <c r="I54" s="7"/>
      <c r="K54" s="10"/>
    </row>
    <row r="55" spans="1:11" x14ac:dyDescent="0.3">
      <c r="A55" s="7" t="s">
        <v>110</v>
      </c>
      <c r="B55" s="7"/>
      <c r="C55" s="7" t="s">
        <v>155</v>
      </c>
      <c r="D55" s="8">
        <v>4861</v>
      </c>
      <c r="E55" s="8">
        <v>11011</v>
      </c>
      <c r="F55" s="9">
        <v>629000</v>
      </c>
      <c r="G55" s="9">
        <v>629000</v>
      </c>
      <c r="H55" s="9"/>
      <c r="I55" s="7"/>
      <c r="K55" s="10"/>
    </row>
    <row r="56" spans="1:11" ht="21.75" customHeight="1" x14ac:dyDescent="0.3">
      <c r="A56" s="49" t="s">
        <v>143</v>
      </c>
      <c r="B56" s="50"/>
      <c r="C56" s="50"/>
      <c r="D56" s="50"/>
      <c r="E56" s="51"/>
      <c r="F56" s="5">
        <f>SUM(F5:F55)</f>
        <v>24361044</v>
      </c>
      <c r="G56" s="5">
        <f t="shared" ref="G56:H56" si="0">SUM(G5:G55)</f>
        <v>23750136</v>
      </c>
      <c r="H56" s="5">
        <f t="shared" si="0"/>
        <v>610908</v>
      </c>
      <c r="I56" s="7"/>
    </row>
    <row r="57" spans="1:11" x14ac:dyDescent="0.3">
      <c r="H57" s="3"/>
    </row>
  </sheetData>
  <mergeCells count="9">
    <mergeCell ref="G3:H3"/>
    <mergeCell ref="I3:I4"/>
    <mergeCell ref="A56:E56"/>
    <mergeCell ref="A1:F1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WB LRNIP AF</vt:lpstr>
      <vt:lpstr>ADB M6</vt:lpstr>
      <vt:lpstr>Tranche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https://mul2.gov.am/tasks/172023/oneclick/Ardir.xlsx?token=778843869e13d54e6bdb71acd9ba4582</cp:keywords>
  <cp:lastModifiedBy>Knarik Sayadyan</cp:lastModifiedBy>
  <dcterms:modified xsi:type="dcterms:W3CDTF">2019-12-09T06:56:14Z</dcterms:modified>
</cp:coreProperties>
</file>