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hidePivotFieldList="1" defaultThemeVersion="124226"/>
  <bookViews>
    <workbookView xWindow="0" yWindow="0" windowWidth="20730" windowHeight="11760" tabRatio="423" activeTab="7"/>
  </bookViews>
  <sheets>
    <sheet name="1" sheetId="37" r:id="rId1"/>
    <sheet name="2" sheetId="45" r:id="rId2"/>
    <sheet name="3" sheetId="36" r:id="rId3"/>
    <sheet name="4" sheetId="42" r:id="rId4"/>
    <sheet name="5" sheetId="46" r:id="rId5"/>
    <sheet name="6" sheetId="43" r:id="rId6"/>
    <sheet name="7" sheetId="44" r:id="rId7"/>
    <sheet name="8" sheetId="41" r:id="rId8"/>
  </sheets>
  <definedNames>
    <definedName name="AgencyCode" localSheetId="3">#REF!</definedName>
    <definedName name="AgencyCode">#REF!</definedName>
    <definedName name="AgencyName" localSheetId="3">#REF!</definedName>
    <definedName name="AgencyName">#REF!</definedName>
    <definedName name="Functional1" localSheetId="3">#REF!</definedName>
    <definedName name="Functional1">#REF!</definedName>
    <definedName name="PANature" localSheetId="3">#REF!</definedName>
    <definedName name="PANature">#REF!</definedName>
    <definedName name="PAType" localSheetId="3">#REF!</definedName>
    <definedName name="PAType">#REF!</definedName>
    <definedName name="Performance2" localSheetId="3">#REF!</definedName>
    <definedName name="Performance2">#REF!</definedName>
    <definedName name="PerformanceType" localSheetId="3">#REF!</definedName>
    <definedName name="PerformanceType">#REF!</definedName>
    <definedName name="_xlnm.Print_Titles" localSheetId="0">'1'!$6:$8</definedName>
    <definedName name="_xlnm.Print_Titles" localSheetId="2">'3'!$8:$9</definedName>
    <definedName name="_xlnm.Print_Titles" localSheetId="3">'4'!$7:$8</definedName>
  </definedNames>
  <calcPr calcId="125725"/>
</workbook>
</file>

<file path=xl/calcChain.xml><?xml version="1.0" encoding="utf-8"?>
<calcChain xmlns="http://schemas.openxmlformats.org/spreadsheetml/2006/main">
  <c r="F7" i="45"/>
  <c r="D29" i="46" l="1"/>
  <c r="D28" s="1"/>
  <c r="D27" s="1"/>
  <c r="D26" s="1"/>
  <c r="D24" s="1"/>
  <c r="D22" s="1"/>
  <c r="F28"/>
  <c r="F27" s="1"/>
  <c r="F26" s="1"/>
  <c r="F24" s="1"/>
  <c r="E28"/>
  <c r="E27"/>
  <c r="E26" s="1"/>
  <c r="E24" s="1"/>
  <c r="E22" s="1"/>
  <c r="D21"/>
  <c r="D20" s="1"/>
  <c r="D19" s="1"/>
  <c r="D18" s="1"/>
  <c r="F20"/>
  <c r="F19" s="1"/>
  <c r="F18" s="1"/>
  <c r="E20"/>
  <c r="E19"/>
  <c r="E18" s="1"/>
  <c r="E8" i="45"/>
  <c r="D8"/>
  <c r="G45" i="36"/>
  <c r="G47" s="1"/>
  <c r="G40"/>
  <c r="G42" s="1"/>
  <c r="F16" i="46" l="1"/>
  <c r="F14" s="1"/>
  <c r="F11" s="1"/>
  <c r="F8"/>
  <c r="F9"/>
  <c r="F10"/>
  <c r="D10" s="1"/>
  <c r="F22"/>
  <c r="D8"/>
  <c r="D9"/>
  <c r="D16"/>
  <c r="D14" s="1"/>
  <c r="D11" s="1"/>
  <c r="E9"/>
  <c r="E16"/>
  <c r="E14" s="1"/>
  <c r="E11" s="1"/>
  <c r="E8"/>
  <c r="D41" i="42" l="1"/>
  <c r="D48"/>
  <c r="D36"/>
  <c r="D32"/>
  <c r="D24"/>
  <c r="D19"/>
  <c r="D18"/>
  <c r="D17" s="1"/>
  <c r="D15" s="1"/>
  <c r="D13" s="1"/>
  <c r="F44" i="37" l="1"/>
  <c r="F37"/>
  <c r="F33"/>
  <c r="D42"/>
  <c r="D36"/>
  <c r="F30"/>
  <c r="D30" s="1"/>
  <c r="F22"/>
  <c r="D22" s="1"/>
  <c r="F17"/>
  <c r="D17" s="1"/>
  <c r="F16"/>
  <c r="F15" s="1"/>
  <c r="G30" i="36" l="1"/>
  <c r="F13" i="37"/>
  <c r="F11" s="1"/>
  <c r="E37"/>
  <c r="E15"/>
  <c r="D45"/>
  <c r="D44" s="1"/>
  <c r="G39" i="36" s="1"/>
  <c r="D40" i="37"/>
  <c r="D41"/>
  <c r="D25"/>
  <c r="D20"/>
  <c r="D19"/>
  <c r="G37" i="36" l="1"/>
  <c r="G36" s="1"/>
  <c r="G35" s="1"/>
  <c r="G33" s="1"/>
  <c r="G31" s="1"/>
  <c r="C34" i="43" s="1"/>
  <c r="C35" i="44" s="1"/>
  <c r="G38" i="36"/>
  <c r="D21" i="37"/>
  <c r="G35" i="41" l="1"/>
  <c r="G13" l="1"/>
  <c r="G38"/>
  <c r="G37"/>
  <c r="G34"/>
  <c r="G36"/>
  <c r="G25"/>
  <c r="G26"/>
  <c r="G27"/>
  <c r="G28"/>
  <c r="G29"/>
  <c r="G30"/>
  <c r="G31"/>
  <c r="G32"/>
  <c r="G33"/>
  <c r="G24"/>
  <c r="G23"/>
  <c r="G40" l="1"/>
  <c r="G41"/>
  <c r="G39"/>
  <c r="G18" s="1"/>
  <c r="G17"/>
  <c r="G16"/>
  <c r="G15"/>
  <c r="G14"/>
  <c r="G12" l="1"/>
  <c r="G10" s="1"/>
  <c r="G37" i="37" l="1"/>
  <c r="H37"/>
  <c r="G33"/>
  <c r="H33"/>
  <c r="E33"/>
  <c r="E13" s="1"/>
  <c r="E11" l="1"/>
  <c r="G28" i="36"/>
  <c r="F9" i="37"/>
  <c r="G15"/>
  <c r="G13" s="1"/>
  <c r="D13" s="1"/>
  <c r="H15"/>
  <c r="H13" s="1"/>
  <c r="D35"/>
  <c r="D34"/>
  <c r="D39"/>
  <c r="D38"/>
  <c r="D32"/>
  <c r="D31"/>
  <c r="D29"/>
  <c r="D28"/>
  <c r="D27"/>
  <c r="D26"/>
  <c r="D24"/>
  <c r="D23"/>
  <c r="D18"/>
  <c r="D16"/>
  <c r="D33"/>
  <c r="D37"/>
  <c r="D11" i="42" l="1"/>
  <c r="D15" i="37"/>
  <c r="H11" l="1"/>
  <c r="G11" l="1"/>
  <c r="D11" s="1"/>
  <c r="G29" i="36"/>
  <c r="G27" l="1"/>
  <c r="G26" s="1"/>
  <c r="G24" s="1"/>
  <c r="G22" s="1"/>
  <c r="G20" s="1"/>
  <c r="G18" s="1"/>
  <c r="C22" i="43" l="1"/>
  <c r="C23" i="44" s="1"/>
  <c r="D9" i="42"/>
  <c r="H9" i="37"/>
  <c r="G9"/>
  <c r="E9"/>
  <c r="G16" i="36" l="1"/>
  <c r="G14" s="1"/>
  <c r="G12" s="1"/>
  <c r="G10" s="1"/>
  <c r="D9" i="37"/>
</calcChain>
</file>

<file path=xl/sharedStrings.xml><?xml version="1.0" encoding="utf-8"?>
<sst xmlns="http://schemas.openxmlformats.org/spreadsheetml/2006/main" count="544" uniqueCount="240">
  <si>
    <t xml:space="preserve">ՀՀ կառավարության  2019 թվականի </t>
  </si>
  <si>
    <t>______________ ի    ___Ն որոշման</t>
  </si>
  <si>
    <t xml:space="preserve"> Տարի </t>
  </si>
  <si>
    <t>Հավելված 1</t>
  </si>
  <si>
    <t xml:space="preserve"> Ծրագրային դասիչը</t>
  </si>
  <si>
    <t xml:space="preserve"> Ինն ամիս</t>
  </si>
  <si>
    <t xml:space="preserve"> Տարի</t>
  </si>
  <si>
    <t xml:space="preserve"> Ծրագիր</t>
  </si>
  <si>
    <t>Հավելված 3</t>
  </si>
  <si>
    <t xml:space="preserve"> այդ թվում`</t>
  </si>
  <si>
    <t xml:space="preserve"> ԸՆԴԱՄԵՆԸ ԾԱԽՍԵՐ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</si>
  <si>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</si>
  <si>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</si>
  <si>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</si>
  <si>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</si>
  <si>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>ՀԱՅԱՍՏԱՆԻ ՀԱՆՐԱՊԵՏՈՒԹՅԱՆ ԿԱՌԱՎԱՐՈՒԹՅԱՆ 2018 ԹՎԱԿԱՆԻ ԴԵԿՏԵՄԲԵՐԻ 27-Ի N 1515-Ն ՈՐՈՇՄԱՆ N 3 ԵՎ N 4 ՀԱՎԵԼՎԱԾՆԵՐՈՒՄ ԿԱՏԱՐՎՈՂ ՓՈՓՈԽՈՒԹՅՈՒՆՆԵՐԸ ԵՎ  ԼՐԱՑՈՒՄՆԵՐԸ</t>
  </si>
  <si>
    <t>այդ թվում՝</t>
  </si>
  <si>
    <t>Տարի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</si>
  <si>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</si>
  <si>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</si>
  <si>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</si>
  <si>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</si>
  <si>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</si>
  <si>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</si>
  <si>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</si>
  <si>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</si>
  <si>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</si>
  <si>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</si>
  <si>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>հազար դրամներով</t>
  </si>
  <si>
    <t xml:space="preserve"> Միջոցա ռում</t>
  </si>
  <si>
    <t xml:space="preserve"> 01</t>
  </si>
  <si>
    <t>այդ թվում` ըստ կատարողների</t>
  </si>
  <si>
    <t xml:space="preserve"> Բյուջետային ծախսերի գործառական դասակարգման բաժինների, խմբերի և դասերի, բյուջետային հատկացումների գլխավոր կարգադրիչների, ծրագրերի, միջոցառումների և միջոցառումները կատարող պետական մարմինների անվանումները</t>
  </si>
  <si>
    <t>հազար  դրամներով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</si>
  <si>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</si>
  <si>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</si>
  <si>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Ընդամենը,</t>
  </si>
  <si>
    <t>Ծրագիր</t>
  </si>
  <si>
    <t>Միջոցառում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</si>
  <si>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</si>
  <si>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</si>
  <si>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</si>
  <si>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</si>
  <si>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</si>
  <si>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</si>
  <si>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այդ թվում`</t>
  </si>
  <si>
    <t>այդ թվում՝ ըստ ուղղությունների</t>
  </si>
  <si>
    <t xml:space="preserve"> ՄԱՍ 2. ՊԵՏԱԿԱՆ ՄԱՐՄՆԻ ԳԾՈՎ ԱՐԴՅՈՒՆՔԱՅԻՆ (ԿԱՏԱՐՈՂԱԿԱՆ) ՑՈՒՑԱՆԻՇՆԵՐԸ </t>
  </si>
  <si>
    <t>ՀՀ կառավարության  2019 թվականի</t>
  </si>
  <si>
    <t>«ՀԱՅԱՍՏԱՆԻ ՀԱՆՐԱՊԵՏՈՒԹՅԱՆ 2019 ԹՎԱԿԱՆԻ ՊԵՏԱԿԱՆ ԲՅՈՒՋԵԻ ՄԱՍԻՆ» ՀԱՅԱՍՏԱՆԻ ՀԱՆՐԱՊԵՏՈՒԹՅԱՆ
ՕՐԵՆՔԻ N 1 ՀԱՎԵԼՎԱԾԻ N 3 ԱՂՅՈՒՍԱԿՈՒՄ ԿԱՏԱՐՎՈՂ ՓՈՓՈԽՈՒԹՅՈՒՆԸ</t>
  </si>
  <si>
    <t>Կոդը</t>
  </si>
  <si>
    <t>Անվանումը</t>
  </si>
  <si>
    <t>Գնման ձևը</t>
  </si>
  <si>
    <t>Չափման միավորը</t>
  </si>
  <si>
    <t>Քանակը</t>
  </si>
  <si>
    <t>Գումարը
(հազար դրամով)</t>
  </si>
  <si>
    <t>ՀԱՅԱՍՏԱՆԻ ՀԱՆՐԱՊԵՏՈՒԹՅԱՆ ԿԱՌԱՎԱՐՈՒԹՅԱՆ 2018 ԹՎԱԿԱՆԻ ԴԵԿՏԵՄԲԵՐԻ 27-Ի  N 1515-Ն ՈՐՈՇՄԱՆ N 5 ՀԱՎԵԼՎԱԾԻ N 2 ԱՂՅՈՒՍԱԿՈՒՄ ԿԱՏԱՐՎՈՂ ԼՐԱՑՈՒՄՆԵՐԸ</t>
  </si>
  <si>
    <t>ՀՀ ՏԱՐԱԾՔԱՅԻՆ ԿԱՌԱՎԱՐՄԱՆ ԵՎ ԵՆԹԱԿԱՌՈՒՑՎԱԾՔՆԵՐԻ ՆԱԽԱՐԱՐՈՒԹՅՈՒՆ</t>
  </si>
  <si>
    <t>Պետական նշանակության ավտոճանապարհների հիմնանորոգում</t>
  </si>
  <si>
    <t>Ցուցանիշների փոփոխությունը 
(ավելացումները նշված են դրական նշանով, իսկ նվազեցումները` փակագծերում)</t>
  </si>
  <si>
    <t>ՀՀ տարածքային կառավարման և ենթակառուցվածքների նախարարություն</t>
  </si>
  <si>
    <t xml:space="preserve"> 04</t>
  </si>
  <si>
    <t xml:space="preserve"> ՏՆՏԵՍԱԿԱՆ ՀԱՐԱԲԵՐՈՒԹՅՈՒՆՆԵՐ</t>
  </si>
  <si>
    <t xml:space="preserve"> 05</t>
  </si>
  <si>
    <t xml:space="preserve"> Տրանսպորտ</t>
  </si>
  <si>
    <t xml:space="preserve"> Ճանապարհային տրանսպորտ</t>
  </si>
  <si>
    <t xml:space="preserve"> 1049</t>
  </si>
  <si>
    <t xml:space="preserve"> Ճանապարհային ցանցի բարելավում</t>
  </si>
  <si>
    <t xml:space="preserve"> 21001</t>
  </si>
  <si>
    <t xml:space="preserve"> Պետական նշանակության ավտոճանապարհների հիմնանորոգում</t>
  </si>
  <si>
    <t xml:space="preserve"> - Շենքերի և շինությունների կապիտալ վերանորոգում</t>
  </si>
  <si>
    <t xml:space="preserve"> 1049 </t>
  </si>
  <si>
    <t xml:space="preserve"> Ճանապարհային ցանցի բարելավում </t>
  </si>
  <si>
    <t>Ցուցանիշների փոփոխությունը (ավելացումները նշված են դրական նշանով, իսկ նվազեցումները` փակագծերում)</t>
  </si>
  <si>
    <t xml:space="preserve"> 21001 </t>
  </si>
  <si>
    <t xml:space="preserve"> Պետական նշանակության ավտոճանապարհների հիմնանորոգում </t>
  </si>
  <si>
    <t xml:space="preserve"> Միջպետական՝ հանրապետական և մարզային նշանակության ավտոճոնապարհների քայքայված ծածկի վերանորոգում՝ մաշված ծածկի փոխարինում_x000D_
 </t>
  </si>
  <si>
    <t xml:space="preserve"> Հանրության կողմից անմիջականորեն օգտագործվող ակտիվների հետ կապված միջոցառումներ </t>
  </si>
  <si>
    <t xml:space="preserve"> Հիմնանորոգվող ավտոճանապարհների երկարությունը/կիլոմետր/ այդ թվում՛ </t>
  </si>
  <si>
    <t xml:space="preserve"> Միջպետական նշանակության ավտոճանապարհներ </t>
  </si>
  <si>
    <t xml:space="preserve"> Հանրապետական նշանակության ավտոճանապարհներ </t>
  </si>
  <si>
    <t xml:space="preserve"> Մարզային նշանակության ավտոճանապարհներ </t>
  </si>
  <si>
    <t xml:space="preserve"> Բավարար վիճակում ճանապարհների և հատվածների երկարության հարաբերությունը այդ կարգի ճանապարհների ողջ երկարությանը, % </t>
  </si>
  <si>
    <t xml:space="preserve"> Աշխատանքների ավարտվածության աստիճան, % </t>
  </si>
  <si>
    <t>Աղյուսակ 1.</t>
  </si>
  <si>
    <t xml:space="preserve"> ՄԱՍ 1. ՊԵՏԱԿԱՆ ՄԱՐՄՆԻ ԳԾՈՎ ԱՐԴՅՈՒՆՔԱՅԻՆ (ԿԱՏԱՐՈՂԱԿԱՆ) ՑՈՒՑԱՆԻՇՆԵՐԸ </t>
  </si>
  <si>
    <t xml:space="preserve">  </t>
  </si>
  <si>
    <t>Ցուցանիշների փոփոխությունը (ավելացումները նշված են դրական նշանով)</t>
  </si>
  <si>
    <t>Բաժին N 04</t>
  </si>
  <si>
    <t>Խումբ N 05</t>
  </si>
  <si>
    <t>Դաս N 01</t>
  </si>
  <si>
    <t xml:space="preserve"> ՄԱՍ I. ԱՇԽԱՏԱՆՔՆԵՐ</t>
  </si>
  <si>
    <t>ՀԱՅԱՍՏԱՆԻ ՀԱՆՐԱՊԵՏՈՒԹՅԱՆ ԿԱՌԱՎԱՐՈՒԹՅԱՆ 2018 ԹՎԱԿԱՆԻ ԴԵԿՏԵՄԲԵՐԻ 27-Ի N 1515-Ն ՈՐՈՇՄԱՆ N 12 ՀԱՎԵԼՎԱԾՈՒՄ ԿԱՏԱՐՎՈՂ ՓՈՓՈԽՈՒԹՅՈՒՆՆԵՐԸ ԵՎ ԼՐԱՑՈՒՄՆԵՐԸ</t>
  </si>
  <si>
    <t xml:space="preserve"> ՄԱՍ II. ԾԱՌԱՅՈՒԹՅՈՒՆՆԵՐ</t>
  </si>
  <si>
    <t>1049   21001</t>
  </si>
  <si>
    <t xml:space="preserve"> Կամուրջներ </t>
  </si>
  <si>
    <t xml:space="preserve"> այդ թվում` բյուջետային ծախսերի տնտեսագիտական դասակարգման հոդվածներ</t>
  </si>
  <si>
    <t xml:space="preserve"> ԸՆԹԱՑԻԿ ԾԱԽՍԵՐ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</si>
  <si>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</si>
  <si>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</si>
  <si>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</si>
  <si>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>ՀՀ Տավուշի մարզի Ոսկեպար գյուղի սկզբից մինչև Բաղանիս գյուղ նոր շրջանցիկ ճանապարհի կառուցում (հատված կմ0+000-կմ0+813, կմ0+000-կմ0+118)</t>
  </si>
  <si>
    <t>Հ-26, Մոտեցում Մակարավանքի հուշարձան հանրապետական նշանակության ավտոճանապարհի կմ7+800-կմ10+800 հատվածի հիմնանորոգում</t>
  </si>
  <si>
    <t>Մ-16, Մ-4-Ոսկեպար-Նոյեմբերյան-Մ-6 կմ21+940-կմ24+700 հատվածի հիմնանորոգում</t>
  </si>
  <si>
    <t>Մ-16, Մ-4-Ոսկեպար-Նոյեմբերյան-Մ-6 կմ29+000-կմ35+800 հատվածի հիմնանորոգում</t>
  </si>
  <si>
    <t>Մ-16, Մ-4-Ոսկեպար-Նոյեմբերյան-Մ-6 կմ41+900-կմ46+400 հատվածի հիմնանորոգում</t>
  </si>
  <si>
    <t>Մ- 3, Թուրքիայի սահման-Մարգարա-Վանաձոր-Տաշիր-Վրաստանի սահման կմ107+900-կմ109+000 հատվածի հիմնանորոգում</t>
  </si>
  <si>
    <t>Մ-2, Երևան-Երասխ-Գորիս-Մեղրի-Իրանի սահման կմ126+100-կմ131+500 հատվածի հիմնանորոգում</t>
  </si>
  <si>
    <t>Մոտեցում Մեծամորի թանգարան 4.1 կմ (3.6+0.5) ավտոճանապարհի հիմնանորոգում</t>
  </si>
  <si>
    <t xml:space="preserve"> Ծառայությունների մատուցում </t>
  </si>
  <si>
    <t xml:space="preserve">ՀԱՅԱՍՏԱՆԻ ՀԱՆՐԱՊԵՏՈՒԹՅԱՆ ԿԱՌԱՎԱՐՈՒԹՅԱՆ 2018 ԹՎԱԿԱՆԻ ԴԵԿՏԵՄԲԵՐԻ 27-Ի N 1515-Ն ՈՐՈՇՄԱՆ N 11 ՀԱՎԵԼՎԱԾԻ  N 11.8 ԱՂՅՈՒՍԱԿՈՒՄ  ԿԱՏԱՐՎՈՂ ՓՈՓՈԽՈՒԹՅՈՒՆՆԵՐԸ </t>
  </si>
  <si>
    <t xml:space="preserve">ՀԱՅԱՍՏԱՆԻ ՀԱՆՐԱՊԵՏՈՒԹՅԱՆ ԿԱՌԱՎԱՐՈՒԹՅԱՆ 2018 ԹՎԱԿԱՆԻ ԴԵԿՏԵՄԲԵՐԻ 27-Ի N 1515-Ն ՈՐՈՇՄԱՆ N 11.1 ՀԱՎԵԼՎԱԾԻ 11.1.8 ԱՂՅՈՒՍԱԿՈՒՄ ԿԱՏԱՐՎՈՂ ՓՈՓՈԽՈՒԹՅՈՒՆՆԵՐԸ </t>
  </si>
  <si>
    <t>1.1 Միջպետական նշանակության ավտոճանապարհներ, այդ թվում</t>
  </si>
  <si>
    <t>1.2 Հանրապետական նշանակության ավտոճանապարհներ, այդ թվում</t>
  </si>
  <si>
    <t>1.3 Մարզային նշանակության ավտոճանապարհներ, այդ թվում</t>
  </si>
  <si>
    <t>Մ- 3, Թուրքիայի սահման-Մարգարա-Վանաձոր-Տաշիր-Վրաստանի սահման կմ75+500-կմ79+000 հատվածի հիմնանորոգում</t>
  </si>
  <si>
    <t>Մ-16, Մ-4-Ոսկեպար-Նոյեմբերյան-Մ-6 կմ12+560-կմ13+900 հատվածի հիմնանորոգում</t>
  </si>
  <si>
    <t>Մ-17, Մ-2-Կապան-Ծավ-Մ-2 27-րդ և 28-րդ կմ-ում սողանքային հատվածի վերականգնում</t>
  </si>
  <si>
    <t>Տ-2-10, Հ-12-Սիս մարզային նշանակության ավտոճանապարհի հիմնանորոգում</t>
  </si>
  <si>
    <t>ՀՀ Կոտայքի մարզի Կամարիս համայնքի 1,0 կմ երկարությամբ հատվածի հիմնանորոգում</t>
  </si>
  <si>
    <t>Ճանապարհների վերանորոգման աշխատանքներ</t>
  </si>
  <si>
    <t>դրամ</t>
  </si>
  <si>
    <t>Տեխնիկական հսկողության ծառայություններ</t>
  </si>
  <si>
    <t>Հեղինակային հսկողության ծառայություններ</t>
  </si>
  <si>
    <t>ՀՄԱ</t>
  </si>
  <si>
    <t>Միավորի գինը       հազ․ դրամ</t>
  </si>
  <si>
    <t>ՀԲՄ</t>
  </si>
  <si>
    <t>45231177/13</t>
  </si>
  <si>
    <t>45231177/7</t>
  </si>
  <si>
    <t>45231177/68</t>
  </si>
  <si>
    <t>45231177/34</t>
  </si>
  <si>
    <t>71351540/529</t>
  </si>
  <si>
    <t>98111140/36</t>
  </si>
  <si>
    <t>98111140/66</t>
  </si>
  <si>
    <t>71351540/11</t>
  </si>
  <si>
    <t>71351540/12</t>
  </si>
  <si>
    <t>71351540/7</t>
  </si>
  <si>
    <t>71351540/23</t>
  </si>
  <si>
    <t>71351540/22</t>
  </si>
  <si>
    <t>71351540/27</t>
  </si>
  <si>
    <t>71351540/37</t>
  </si>
  <si>
    <t>71351540/4</t>
  </si>
  <si>
    <t>71351540/24</t>
  </si>
  <si>
    <t>71351540/25</t>
  </si>
  <si>
    <t>71351540/9</t>
  </si>
  <si>
    <t>71351540/20</t>
  </si>
  <si>
    <t>71351540/5</t>
  </si>
  <si>
    <t>71351540/21</t>
  </si>
  <si>
    <t>71351540/8</t>
  </si>
  <si>
    <t>71351540/17</t>
  </si>
  <si>
    <t>ԳՀ</t>
  </si>
  <si>
    <t>71351540/32</t>
  </si>
  <si>
    <t>71351540/33</t>
  </si>
  <si>
    <t>71351540/31</t>
  </si>
  <si>
    <t>45231177/38</t>
  </si>
  <si>
    <t>71351540/512</t>
  </si>
  <si>
    <t xml:space="preserve">Մ-2, Երևան-Երասխ-Գորիս-Մեղրի-Իրանի սահման կմ65+350-կմ77+350 հատվածի հիմնանորոգում </t>
  </si>
  <si>
    <t>Մ-2, Երևան-Երասխ-Գորիս-Մեղրի-Իրանի սահման կմ101+400-կմ108+400 հատվածի հիմնանորոգում</t>
  </si>
  <si>
    <t>Մ-2, Երևան-Երասխ-Գորիս-Մեղրի-Իրանի սահման կմ139+000-142+000 հատվածի հիմնանորոգում</t>
  </si>
  <si>
    <t>Մ-2, Երևան-Երասխ-Գորիս-Մեղրի-Իրանի սահման կմ354+520-կմ364+000 հատվածի հիմնանորոգում</t>
  </si>
  <si>
    <t>Մ- 3, Թուրքիայի սահման-Մարգարա-Վանաձոր-Տաշիր-Վրաստանի սահման կմ112+900-կմ116+900 հատվածի հիմնանորոգում</t>
  </si>
  <si>
    <t>ՀՀ Տավուշի մարզի Նեքին Կարմիր Աղբյուր համայնքի 5,7 կմ երկարությամբ հատվածի հիմնանորոգում</t>
  </si>
  <si>
    <t>ՀՀ Գեղարքունիքի մարզի Գանձակ համայնքի 2,0 կմ երկարությամբ հատվածի հիմնանորոգում</t>
  </si>
  <si>
    <t>Տրանսպորտային օբյեկտների հիմնանորոգում,այդ թվում</t>
  </si>
  <si>
    <t>Հ-6, Հ-2-Եղվարդի տր. հանգույց-Մ-1 վթարային տր. Հանգույցի հիմնանորոգում</t>
  </si>
  <si>
    <t>Մ-16, Մ-4-Ոսկեպար-Նոյեմբերյան-Մ-6 կմ7+000-կմ8+400 հատվածի հիմնանորոգում</t>
  </si>
  <si>
    <t>1.2 Հանրապետական նշանակության ավտոճանապարհներ, այդ թվում`</t>
  </si>
  <si>
    <t>1.3 Մարզային նշանակության ավտոճանապարհներ, այդ թվում`</t>
  </si>
  <si>
    <t>ԸՆԴԱՄԵՆԸ `</t>
  </si>
  <si>
    <t xml:space="preserve">ՀՀ կառավարության 2019 թվականի
N       -Ն որոշման 
</t>
  </si>
  <si>
    <t>Տրանսպորտային օբյեկտների հիմնանորոգում</t>
  </si>
  <si>
    <t xml:space="preserve">ՀՀ կառավարության 2019 թվականի
N       -Ն որոշման </t>
  </si>
  <si>
    <t xml:space="preserve"> Ավտոմոբիլային ճանապարհների վրա գտնվող կամուրջների հիմնանորոգում </t>
  </si>
  <si>
    <t xml:space="preserve">  Հիմնանորոգվող տրանսպորտային օբյեկտների թիվը, այդ թվում՛ </t>
  </si>
  <si>
    <t xml:space="preserve"> Կամուրջներ (մ) </t>
  </si>
  <si>
    <t xml:space="preserve">Ավտոմոբիլային ճանապարհների վրա գտնվող կամուրջների հիմնանորոգում </t>
  </si>
  <si>
    <t xml:space="preserve">Հանրության կողմից անմիջականորեն օգտագործվող ակտիվների հետ կապված միջոցառումներ </t>
  </si>
  <si>
    <t xml:space="preserve"> Եվրոպական ներդրումային բանկի աջակցությամբ իրականացվող Հյուսիս-հարավ միջանցքի զարգացման դրամաշնորհային ծրագրի համակարգում և կառավարում</t>
  </si>
  <si>
    <t xml:space="preserve"> այդ թվում` ըստ կատարողների</t>
  </si>
  <si>
    <t xml:space="preserve"> ՀՀ  տարածքային կառավարման և ենթակառուցվածքների նախարարություն</t>
  </si>
  <si>
    <t xml:space="preserve"> - Այլ ծախսեր</t>
  </si>
  <si>
    <t>Եվրոպական ներդրումային բանկի աջակցությամբ իրականացվող Հյուսիս-հարավ միջանցքի զարգացման դրամաշնորհային ծրագիր, Տրանշ 3</t>
  </si>
  <si>
    <t xml:space="preserve"> - Շենքերի և շինությունների շինարարություն</t>
  </si>
  <si>
    <t xml:space="preserve">  Եվրոպական ներդրումային  բանկի աջակցությամբ իրականացվող Հյուսիս-հարավ միջանցքի  զարգացման դրամաշնորհային ծրագրի իրականացման նպատակով  ճանապարհային երթևեկության անվտանգության բարելավմանն ուղղված միջոցառումներ: 3-րդ Տրանշ 
</t>
  </si>
  <si>
    <t xml:space="preserve"> Միջոցառումն իրականացնողի անվանումը? </t>
  </si>
  <si>
    <t xml:space="preserve"> Մասնագիտացված միավոր</t>
  </si>
  <si>
    <t xml:space="preserve">  Լանջիկ-Գյումրի 90+200կմ - 117+670կմ հատվածի կառուցման կապալառուների քանակը </t>
  </si>
  <si>
    <t xml:space="preserve">  Ծրագրի իրականացման արդյունքում անհարթության  IRI ցուցանիշի միջին թվաբանականը, մ/կմ, ոչ ավել </t>
  </si>
  <si>
    <t>Եվրոպական ներդրումային բանկի աջակցությամբ իրականացվող Հյուսիս-հարավ միջանցքի զարգացման դրամաշնորհային ծրագրի համակարգում և կառավարում</t>
  </si>
  <si>
    <t xml:space="preserve"> Եվրոպական ներդրումային  բանկի աջակցությամբ իրականացվող Հյուսիս-հարավ միջանցքի զարգացման դրամաշնորհային ծրագրի իրականացման նպատակով  ճանապարհային երթևեկության անվտանգության բարելավմանն ուղղված միջոցառումներ: 3-րդ Տրանշ 
</t>
  </si>
  <si>
    <t xml:space="preserve"> Միջոցառումն իրականացնողի անվանումը՛ </t>
  </si>
  <si>
    <t xml:space="preserve"> Մասնագիտացված միավոր </t>
  </si>
  <si>
    <t xml:space="preserve"> Խորհրդատվությունների (պայմանագրերի) քանակը, հատ </t>
  </si>
  <si>
    <t xml:space="preserve"> Եվրոպական ներդրումային  բանկի աջակցությամբ իրականացվող Հյուսիս-հարավ միջանցքի  զարգացման դրամաշնորհային ծրագրի իրականացման նպատակով  ճանապարհային երթևեկության անվտանգության բարելավմանն ուղղված միջոցառումներ: 3-րդ Տրանշ 
</t>
  </si>
  <si>
    <t>Մասնագիտացված միավոր</t>
  </si>
  <si>
    <t xml:space="preserve">  Եվրոպական ներդրումային  բանկի աջակցությամբ իրականացվող Հյուսիս-հարավ միջանցքի զարգացման դրամաշնորհային ծրագրի իրականացման նպատակով  ճանապարհային երթևեկության անվտանգության բարելավմանն ուղղված միջոցառումներ: 3-րդ Տրանշ 
</t>
  </si>
  <si>
    <t xml:space="preserve">ՀՀ կառավարության 2019 թվականի N       -Ն որոշման </t>
  </si>
  <si>
    <t>«ՀԱՅԱՍՏԱՆԻ  ՀԱՆՐԱՊԵՏՈՒԹՅԱՆ 2019 ԹՎԱԿԱՆԻ ՊԵՏԱԿԱՆ ԲՅՈՒՋԵԻ ՄԱՍԻՆ» ՀԱՅԱՍՏԱՆԻ  ՀԱՆՐԱՊԵՏՈՒԹՅԱՆ ՕՐԵՆՔԻ N 1 ՀԱՎԵԼՎԱԾԻ N2  ԱՂՅՈՒՍԱԿՈՒՄ ԿԱՏԱՐՎՈՂ ՎԵՐԱԲԱՇԽՈՒՄԸ ԵՎ ՀԱՅԱՍՏԱՆԻ ՀԱՆՐԱՊԵՏՈՒԹՅԱՆ ԿԱՌԱՎԱՐՈՒԹՅԱՆ 2018 ԹՎԱԿԱՆԻ ԴԵԿՏԵՄԲԵՐԻ 27-Ի N 1515-Ն ՈՐՈՇՄԱՆ N 5 ՀԱՎԵԼՎԱԾԻ N1 ԱՂՅՈՒՍԱԿՈՒՄ ԿԱՏԱՐՎՈՂ ՓՈՓՈԽՈՒԹՅՈՒՆՆԵՐԸ ԵՎ ԼՐԱՑՈՒՄՆԵՐԸ</t>
  </si>
  <si>
    <t xml:space="preserve"> </t>
  </si>
  <si>
    <t>Ծրագրային դասիչը</t>
  </si>
  <si>
    <t>Բյուջետային գլխավոր կարգադրիչների, ծրագրերի և միջոցառումների անվանումները</t>
  </si>
  <si>
    <t xml:space="preserve"> Առաջին կիսամյակ</t>
  </si>
  <si>
    <t xml:space="preserve"> Ծրագրի անվանումը`</t>
  </si>
  <si>
    <t xml:space="preserve"> Ծրագրի նպատակը`</t>
  </si>
  <si>
    <t xml:space="preserve"> Ճանապարհային ցանցի բարելավում և անվտանգ երթևեկության ապահովում</t>
  </si>
  <si>
    <t xml:space="preserve"> Վերջնական արդյունքի նկարագրությունը`</t>
  </si>
  <si>
    <t xml:space="preserve"> Ճանապարհների ծածկի որակի և փոխադրումների արդյունավետության բարելավում՝ ճանապարհների վիճակով պայմանավորված պատահարների նվազում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</si>
  <si>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</si>
  <si>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</si>
  <si>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</si>
  <si>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</si>
  <si>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</si>
  <si>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 xml:space="preserve"> Եվրոպական ներդրումային բանկի աջակցությամբ իրականացվող Հյուսիս-հարավ միջանցքի զարգացման դրամաշնորհային ծրագիր, Տրանշ 3</t>
  </si>
  <si>
    <t xml:space="preserve">Եվրոպական ներդրումային  բանկի աջակցությամբ իրականացվող Հյուսիս-հարավ միջանցքի  զարգացման դրամաշնորհային ծրագրի իրականացման նպատակով  ճանապարհային երթևեկության անվտանգության բարելավմանն ուղղված միջոցառումներ: 3-րդ Տրանշ </t>
  </si>
  <si>
    <t xml:space="preserve">ՀՀ կառավարության 2019
 թվականի N       -Ն որոշման 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</si>
  <si>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</si>
  <si>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>Միջոց_x000D_
առում</t>
  </si>
  <si>
    <t xml:space="preserve"> Ընդամենը </t>
  </si>
  <si>
    <t xml:space="preserve"> այդ թվում </t>
  </si>
  <si>
    <t xml:space="preserve"> Վարկային
միջոցներ </t>
  </si>
  <si>
    <t xml:space="preserve"> Համաֆին-անսավորում </t>
  </si>
  <si>
    <t>ԸՆԴԱՄԵՆԸ_x000D_
այդ թվում`</t>
  </si>
  <si>
    <t xml:space="preserve"> - ԸՆԹԱՑԻԿ ԾԱԽՍԵՐ </t>
  </si>
  <si>
    <t xml:space="preserve"> - ՈՉ ՖԻՆԱՆՍԱԿԱՆ ԱԿՏԻՎՆԵՐԻ ԳԾՈՎ ԾԱԽՍԵՐ </t>
  </si>
  <si>
    <t>ՀՀ տարածքային կառավարման և ենթակառուցվածքների նախարարություն
այդ թվում`</t>
  </si>
  <si>
    <t>Ճանապարհային ցանցի բարելավում</t>
  </si>
  <si>
    <t xml:space="preserve"> ԱՅԼ  ԾԱԽՍԵՐ</t>
  </si>
  <si>
    <t xml:space="preserve"> -  Այլ ծախսեր</t>
  </si>
  <si>
    <t xml:space="preserve"> Հավելված N 2
 </t>
  </si>
  <si>
    <t>Հավելված 4</t>
  </si>
  <si>
    <t>Հավելված N 5</t>
  </si>
  <si>
    <t>Հավելված N6</t>
  </si>
  <si>
    <t>Հավելված N7</t>
  </si>
  <si>
    <t>Հավելված 8</t>
  </si>
  <si>
    <t xml:space="preserve">Միջպետական՝ հանրապետական և մարզային նշանակության ավտոճոնապարհների քայքայված ծածկի վերանորոգում՝ մաշված ծածկի փոխարինում
</t>
  </si>
  <si>
    <t xml:space="preserve"> Տրանսպորտային օբյեկտների հիմնանորոգում</t>
  </si>
  <si>
    <t xml:space="preserve">Ավտոմոբիլային ճանապարհների վրա գտնվող կամուրջների հիմնանորոգում
</t>
  </si>
  <si>
    <t>ՄԱ</t>
  </si>
  <si>
    <t>ՀԱՅԱՍՏԱՆԻ  ՀԱՆՐԱՊԵՏՈՒԹՅԱՆ ԿԱՌԱՎԱՐՈՒԹՅԱՆ 2018 ԹՎԱԿԱՆԻ ԴԵԿՏԵՄԲԵՐԻ 27-Ի N 1515-Ն ՈՐՈՇՄԱՆ N 5 ՀԱՎԵԼՎԱԾԻ N4 ԱՂՅՈՒՍԱԿՈՒՄ ԿԱՏԱՐՎՈՂ ՓՈՓՈԽՈՒԹՅՈՒՆՆԵՐԸ</t>
  </si>
  <si>
    <t xml:space="preserve"> Տարի                 </t>
  </si>
</sst>
</file>

<file path=xl/styles.xml><?xml version="1.0" encoding="utf-8"?>
<styleSheet xmlns="http://schemas.openxmlformats.org/spreadsheetml/2006/main">
  <numFmts count="8">
    <numFmt numFmtId="43" formatCode="_-* #,##0.00\ _₽_-;\-* #,##0.00\ _₽_-;_-* &quot;-&quot;??\ _₽_-;_-@_-"/>
    <numFmt numFmtId="164" formatCode="_(* #,##0.00_);_(* \(#,##0.00\);_(* &quot;-&quot;??_);_(@_)"/>
    <numFmt numFmtId="165" formatCode="_ * #,##0.00_)_€_ ;_ * \(#,##0.00\)_€_ ;_ * &quot;-&quot;??_)_€_ ;_ @_ "/>
    <numFmt numFmtId="166" formatCode="##,##0.0;\(##,##0.0\);\-"/>
    <numFmt numFmtId="167" formatCode="#,##0.0_);\(#,##0.0\)"/>
    <numFmt numFmtId="168" formatCode="_(* #,##0.0_);_(* \(#,##0.0\);_(* &quot;-&quot;??_);_(@_)"/>
    <numFmt numFmtId="169" formatCode="_(* #,##0_);_(* \(#,##0\);_(* &quot;-&quot;??_);_(@_)"/>
    <numFmt numFmtId="170" formatCode="#,##0.0"/>
  </numFmts>
  <fonts count="47">
    <font>
      <sz val="11"/>
      <color theme="1"/>
      <name val="Calibri"/>
      <family val="2"/>
      <charset val="1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10"/>
      <color theme="1"/>
      <name val="GHEA Grapalat"/>
      <family val="3"/>
    </font>
    <font>
      <b/>
      <sz val="12"/>
      <color theme="1"/>
      <name val="GHEA Grapalat"/>
      <family val="3"/>
    </font>
    <font>
      <b/>
      <sz val="10"/>
      <name val="GHEA Grapalat"/>
      <family val="3"/>
    </font>
    <font>
      <sz val="8"/>
      <name val="GHEA Grapalat"/>
      <family val="2"/>
    </font>
    <font>
      <sz val="10"/>
      <name val="GHEA Grapalat"/>
      <family val="3"/>
    </font>
    <font>
      <b/>
      <sz val="12"/>
      <name val="GHEA Grapalat"/>
      <family val="3"/>
    </font>
    <font>
      <b/>
      <sz val="12"/>
      <color indexed="8"/>
      <name val="GHEA Grapalat"/>
      <family val="3"/>
    </font>
    <font>
      <i/>
      <sz val="12"/>
      <name val="GHEA Grapalat"/>
      <family val="3"/>
    </font>
    <font>
      <sz val="12"/>
      <name val="GHEA Grapalat"/>
      <family val="3"/>
    </font>
    <font>
      <b/>
      <sz val="10"/>
      <color indexed="8"/>
      <name val="GHEA Grapalat"/>
      <family val="3"/>
    </font>
    <font>
      <b/>
      <sz val="11"/>
      <name val="GHEA Grapalat"/>
      <family val="3"/>
    </font>
    <font>
      <b/>
      <sz val="8"/>
      <name val="GHEA Grapalat"/>
      <family val="2"/>
    </font>
    <font>
      <sz val="12"/>
      <name val="GHEA Grapalat"/>
      <family val="2"/>
    </font>
    <font>
      <b/>
      <sz val="12"/>
      <name val="GHEA Grapalat"/>
      <family val="2"/>
    </font>
    <font>
      <sz val="10"/>
      <name val="Arial Armenian"/>
      <family val="2"/>
    </font>
    <font>
      <b/>
      <u/>
      <sz val="12"/>
      <color theme="1"/>
      <name val="GHEA Grapalat"/>
      <family val="3"/>
    </font>
    <font>
      <b/>
      <i/>
      <sz val="12"/>
      <name val="GHEA Grapalat"/>
      <family val="3"/>
    </font>
    <font>
      <sz val="11"/>
      <name val="GHEA Grapalat"/>
      <family val="3"/>
    </font>
    <font>
      <b/>
      <sz val="10"/>
      <name val="GHEA Grapalat"/>
      <family val="2"/>
    </font>
    <font>
      <sz val="11"/>
      <name val="GHEA Grapalat"/>
      <family val="2"/>
    </font>
    <font>
      <sz val="10"/>
      <name val="GHEA Grapalat"/>
      <family val="2"/>
    </font>
    <font>
      <i/>
      <sz val="8"/>
      <name val="GHEA Grapalat"/>
      <family val="2"/>
    </font>
    <font>
      <i/>
      <sz val="10"/>
      <name val="GHEA Grapalat"/>
      <family val="3"/>
    </font>
    <font>
      <sz val="10"/>
      <color rgb="FFFF0000"/>
      <name val="GHEA Grapalat"/>
      <family val="3"/>
    </font>
    <font>
      <b/>
      <i/>
      <sz val="10"/>
      <name val="GHEA Grapalat"/>
      <family val="3"/>
    </font>
    <font>
      <i/>
      <sz val="9"/>
      <name val="GHEA Grapalat"/>
      <family val="2"/>
    </font>
    <font>
      <i/>
      <sz val="10"/>
      <color theme="1"/>
      <name val="GHEA Grapalat"/>
      <family val="3"/>
    </font>
    <font>
      <b/>
      <i/>
      <sz val="11"/>
      <name val="GHEA Grapalat"/>
      <family val="3"/>
    </font>
    <font>
      <b/>
      <i/>
      <sz val="8"/>
      <name val="GHEA Grapalat"/>
      <family val="3"/>
    </font>
    <font>
      <i/>
      <sz val="8"/>
      <name val="GHEA Grapalat"/>
      <family val="3"/>
    </font>
    <font>
      <i/>
      <sz val="8"/>
      <color theme="1"/>
      <name val="GHEA Grapalat"/>
      <family val="3"/>
    </font>
    <font>
      <i/>
      <sz val="10"/>
      <color rgb="FF000000"/>
      <name val="GHEA Grapalat"/>
      <family val="3"/>
    </font>
    <font>
      <b/>
      <sz val="8"/>
      <name val="GHEA Grapalat"/>
      <family val="3"/>
    </font>
    <font>
      <sz val="12"/>
      <color rgb="FF000000"/>
      <name val="GHEA Grapalat"/>
      <family val="3"/>
    </font>
    <font>
      <sz val="10"/>
      <color rgb="FF000000"/>
      <name val="GHEA Grapalat"/>
      <family val="3"/>
    </font>
    <font>
      <b/>
      <sz val="12"/>
      <color rgb="FF000000"/>
      <name val="GHEA Grapalat"/>
      <family val="3"/>
    </font>
    <font>
      <b/>
      <sz val="10"/>
      <color rgb="FF000000"/>
      <name val="GHEA Grapalat"/>
      <family val="3"/>
    </font>
    <font>
      <b/>
      <sz val="11"/>
      <color rgb="FF000000"/>
      <name val="GHEA Grapalat"/>
      <family val="3"/>
    </font>
    <font>
      <b/>
      <sz val="11"/>
      <color theme="1"/>
      <name val="GHEA Grapalat"/>
      <family val="3"/>
    </font>
    <font>
      <b/>
      <i/>
      <sz val="11"/>
      <color theme="1"/>
      <name val="GHEA Grapalat"/>
      <family val="3"/>
    </font>
    <font>
      <b/>
      <i/>
      <sz val="12"/>
      <color rgb="FF000000"/>
      <name val="GHEA Grapalat"/>
      <family val="3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 style="thin">
        <color indexed="0"/>
      </left>
      <right/>
      <top style="thin">
        <color indexed="0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0"/>
      </bottom>
      <diagonal/>
    </border>
    <border>
      <left/>
      <right/>
      <top style="thin">
        <color indexed="0"/>
      </top>
      <bottom style="thin">
        <color indexed="0"/>
      </bottom>
      <diagonal/>
    </border>
    <border>
      <left/>
      <right/>
      <top style="thin">
        <color indexed="0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4">
    <xf numFmtId="0" fontId="0" fillId="0" borderId="0"/>
    <xf numFmtId="0" fontId="1" fillId="0" borderId="0"/>
    <xf numFmtId="9" fontId="2" fillId="0" borderId="0" applyFont="0" applyFill="0" applyBorder="0" applyAlignment="0" applyProtection="0"/>
    <xf numFmtId="0" fontId="3" fillId="0" borderId="0"/>
    <xf numFmtId="0" fontId="4" fillId="0" borderId="0">
      <alignment horizontal="left" vertical="top" wrapText="1"/>
    </xf>
    <xf numFmtId="0" fontId="5" fillId="0" borderId="0"/>
    <xf numFmtId="166" fontId="9" fillId="0" borderId="0" applyFill="0" applyBorder="0" applyProtection="0">
      <alignment horizontal="right" vertical="top"/>
    </xf>
    <xf numFmtId="164" fontId="5" fillId="0" borderId="0" applyFont="0" applyFill="0" applyBorder="0" applyAlignment="0" applyProtection="0"/>
    <xf numFmtId="0" fontId="9" fillId="0" borderId="0">
      <alignment horizontal="left" vertical="top" wrapText="1"/>
    </xf>
    <xf numFmtId="166" fontId="17" fillId="0" borderId="0" applyFill="0" applyBorder="0" applyProtection="0">
      <alignment horizontal="right" vertical="top"/>
    </xf>
    <xf numFmtId="0" fontId="20" fillId="0" borderId="0"/>
    <xf numFmtId="164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43" fontId="20" fillId="0" borderId="0" applyFont="0" applyFill="0" applyBorder="0" applyAlignment="0" applyProtection="0"/>
  </cellStyleXfs>
  <cellXfs count="315">
    <xf numFmtId="0" fontId="0" fillId="0" borderId="0" xfId="0"/>
    <xf numFmtId="0" fontId="18" fillId="0" borderId="0" xfId="8" applyFont="1" applyAlignment="1">
      <alignment horizontal="left" vertical="center" wrapText="1"/>
    </xf>
    <xf numFmtId="0" fontId="18" fillId="0" borderId="13" xfId="8" applyFont="1" applyBorder="1" applyAlignment="1">
      <alignment horizontal="center" vertical="center" wrapText="1"/>
    </xf>
    <xf numFmtId="0" fontId="18" fillId="0" borderId="13" xfId="8" applyFont="1" applyBorder="1" applyAlignment="1">
      <alignment horizontal="left" vertical="center" wrapText="1"/>
    </xf>
    <xf numFmtId="0" fontId="19" fillId="0" borderId="13" xfId="8" applyFont="1" applyBorder="1" applyAlignment="1">
      <alignment horizontal="left" vertical="center" wrapText="1"/>
    </xf>
    <xf numFmtId="166" fontId="19" fillId="0" borderId="13" xfId="9" applyNumberFormat="1" applyFont="1" applyBorder="1" applyAlignment="1">
      <alignment horizontal="right" vertical="center"/>
    </xf>
    <xf numFmtId="166" fontId="18" fillId="0" borderId="13" xfId="6" applyNumberFormat="1" applyFont="1" applyBorder="1" applyAlignment="1">
      <alignment horizontal="right" vertical="center"/>
    </xf>
    <xf numFmtId="0" fontId="19" fillId="0" borderId="0" xfId="8" applyFont="1" applyAlignment="1">
      <alignment vertical="center" wrapText="1"/>
    </xf>
    <xf numFmtId="0" fontId="11" fillId="0" borderId="0" xfId="8" applyFont="1" applyAlignment="1">
      <alignment horizontal="left" vertical="center" wrapText="1"/>
    </xf>
    <xf numFmtId="0" fontId="18" fillId="0" borderId="0" xfId="8" applyFont="1" applyAlignment="1">
      <alignment horizontal="center" vertical="center" wrapText="1"/>
    </xf>
    <xf numFmtId="0" fontId="19" fillId="0" borderId="13" xfId="8" applyFont="1" applyBorder="1" applyAlignment="1">
      <alignment horizontal="center" vertical="center" wrapText="1"/>
    </xf>
    <xf numFmtId="0" fontId="11" fillId="0" borderId="0" xfId="8" applyFont="1" applyAlignment="1">
      <alignment horizontal="center" vertical="center" wrapText="1"/>
    </xf>
    <xf numFmtId="0" fontId="14" fillId="0" borderId="0" xfId="10" applyFont="1" applyAlignment="1">
      <alignment vertical="center" wrapText="1"/>
    </xf>
    <xf numFmtId="49" fontId="8" fillId="0" borderId="0" xfId="10" applyNumberFormat="1" applyFont="1" applyFill="1" applyAlignment="1">
      <alignment horizontal="center" vertical="center" wrapText="1"/>
    </xf>
    <xf numFmtId="0" fontId="16" fillId="0" borderId="0" xfId="10" applyNumberFormat="1" applyFont="1" applyFill="1" applyAlignment="1">
      <alignment horizontal="center" vertical="center" wrapText="1"/>
    </xf>
    <xf numFmtId="167" fontId="8" fillId="0" borderId="0" xfId="10" applyNumberFormat="1" applyFont="1" applyFill="1" applyAlignment="1">
      <alignment horizontal="center" vertical="center" wrapText="1"/>
    </xf>
    <xf numFmtId="0" fontId="10" fillId="0" borderId="0" xfId="10" applyFont="1" applyAlignment="1">
      <alignment horizontal="center" vertical="center" wrapText="1"/>
    </xf>
    <xf numFmtId="49" fontId="15" fillId="0" borderId="1" xfId="10" applyNumberFormat="1" applyFont="1" applyFill="1" applyBorder="1" applyAlignment="1">
      <alignment horizontal="center" vertical="center" textRotation="90" wrapText="1"/>
    </xf>
    <xf numFmtId="167" fontId="15" fillId="0" borderId="1" xfId="10" applyNumberFormat="1" applyFont="1" applyFill="1" applyBorder="1" applyAlignment="1">
      <alignment horizontal="center" vertical="center" wrapText="1"/>
    </xf>
    <xf numFmtId="49" fontId="12" fillId="0" borderId="1" xfId="10" applyNumberFormat="1" applyFont="1" applyFill="1" applyBorder="1" applyAlignment="1">
      <alignment horizontal="center" vertical="center" textRotation="90" wrapText="1"/>
    </xf>
    <xf numFmtId="0" fontId="12" fillId="0" borderId="1" xfId="10" applyNumberFormat="1" applyFont="1" applyFill="1" applyBorder="1" applyAlignment="1">
      <alignment horizontal="center" vertical="center" wrapText="1"/>
    </xf>
    <xf numFmtId="167" fontId="12" fillId="0" borderId="3" xfId="10" applyNumberFormat="1" applyFont="1" applyFill="1" applyBorder="1" applyAlignment="1">
      <alignment horizontal="center" vertical="center" wrapText="1"/>
    </xf>
    <xf numFmtId="0" fontId="14" fillId="0" borderId="0" xfId="10" applyFont="1" applyAlignment="1">
      <alignment horizontal="center" vertical="center" wrapText="1"/>
    </xf>
    <xf numFmtId="0" fontId="14" fillId="0" borderId="1" xfId="10" applyFont="1" applyBorder="1" applyAlignment="1">
      <alignment horizontal="center" vertical="center" wrapText="1"/>
    </xf>
    <xf numFmtId="0" fontId="21" fillId="0" borderId="1" xfId="10" applyFont="1" applyBorder="1" applyAlignment="1">
      <alignment horizontal="center" vertical="center" wrapText="1"/>
    </xf>
    <xf numFmtId="167" fontId="7" fillId="0" borderId="1" xfId="10" applyNumberFormat="1" applyFont="1" applyBorder="1" applyAlignment="1">
      <alignment horizontal="center" vertical="center" wrapText="1"/>
    </xf>
    <xf numFmtId="167" fontId="14" fillId="0" borderId="1" xfId="10" applyNumberFormat="1" applyFont="1" applyBorder="1" applyAlignment="1">
      <alignment horizontal="center" vertical="center" wrapText="1"/>
    </xf>
    <xf numFmtId="0" fontId="11" fillId="0" borderId="0" xfId="10" applyFont="1" applyAlignment="1">
      <alignment vertical="center" wrapText="1"/>
    </xf>
    <xf numFmtId="0" fontId="13" fillId="0" borderId="0" xfId="10" applyFont="1" applyAlignment="1">
      <alignment vertical="center" wrapText="1"/>
    </xf>
    <xf numFmtId="0" fontId="22" fillId="0" borderId="0" xfId="10" applyFont="1" applyAlignment="1">
      <alignment vertical="center" wrapText="1"/>
    </xf>
    <xf numFmtId="167" fontId="14" fillId="0" borderId="0" xfId="10" applyNumberFormat="1" applyFont="1" applyAlignment="1">
      <alignment vertical="center" wrapText="1"/>
    </xf>
    <xf numFmtId="0" fontId="19" fillId="0" borderId="13" xfId="8" quotePrefix="1" applyFont="1" applyBorder="1" applyAlignment="1">
      <alignment horizontal="center" vertical="center" wrapText="1"/>
    </xf>
    <xf numFmtId="0" fontId="11" fillId="0" borderId="0" xfId="8" applyFont="1" applyAlignment="1">
      <alignment horizontal="left" vertical="top" wrapText="1"/>
    </xf>
    <xf numFmtId="0" fontId="18" fillId="0" borderId="13" xfId="8" applyFont="1" applyBorder="1" applyAlignment="1">
      <alignment horizontal="center" vertical="center" wrapText="1"/>
    </xf>
    <xf numFmtId="0" fontId="16" fillId="0" borderId="0" xfId="10" applyNumberFormat="1" applyFont="1" applyFill="1" applyAlignment="1">
      <alignment horizontal="center" vertical="center" wrapText="1"/>
    </xf>
    <xf numFmtId="0" fontId="12" fillId="0" borderId="1" xfId="10" applyNumberFormat="1" applyFont="1" applyFill="1" applyBorder="1" applyAlignment="1">
      <alignment horizontal="center" vertical="center" wrapText="1"/>
    </xf>
    <xf numFmtId="167" fontId="22" fillId="0" borderId="0" xfId="10" applyNumberFormat="1" applyFont="1" applyAlignment="1">
      <alignment vertical="center" wrapText="1"/>
    </xf>
    <xf numFmtId="167" fontId="13" fillId="0" borderId="0" xfId="10" applyNumberFormat="1" applyFont="1" applyAlignment="1">
      <alignment vertical="center" wrapText="1"/>
    </xf>
    <xf numFmtId="0" fontId="11" fillId="0" borderId="13" xfId="10" applyFont="1" applyBorder="1" applyAlignment="1">
      <alignment horizontal="center" vertical="center" wrapText="1"/>
    </xf>
    <xf numFmtId="0" fontId="11" fillId="0" borderId="13" xfId="10" applyFont="1" applyBorder="1" applyAlignment="1">
      <alignment horizontal="left" vertical="center" wrapText="1"/>
    </xf>
    <xf numFmtId="167" fontId="11" fillId="0" borderId="13" xfId="10" applyNumberFormat="1" applyFont="1" applyBorder="1" applyAlignment="1">
      <alignment horizontal="center" vertical="center" wrapText="1"/>
    </xf>
    <xf numFmtId="0" fontId="14" fillId="0" borderId="13" xfId="10" applyFont="1" applyBorder="1" applyAlignment="1">
      <alignment horizontal="center" vertical="center" wrapText="1"/>
    </xf>
    <xf numFmtId="167" fontId="14" fillId="0" borderId="13" xfId="10" applyNumberFormat="1" applyFont="1" applyBorder="1" applyAlignment="1">
      <alignment horizontal="center" vertical="center" wrapText="1"/>
    </xf>
    <xf numFmtId="0" fontId="13" fillId="0" borderId="13" xfId="10" applyFont="1" applyBorder="1" applyAlignment="1">
      <alignment horizontal="center" vertical="center" wrapText="1"/>
    </xf>
    <xf numFmtId="0" fontId="13" fillId="0" borderId="13" xfId="10" applyFont="1" applyBorder="1" applyAlignment="1">
      <alignment horizontal="left" vertical="center" wrapText="1"/>
    </xf>
    <xf numFmtId="0" fontId="22" fillId="0" borderId="13" xfId="10" applyFont="1" applyBorder="1" applyAlignment="1">
      <alignment vertical="center" wrapText="1"/>
    </xf>
    <xf numFmtId="0" fontId="11" fillId="0" borderId="13" xfId="10" applyFont="1" applyBorder="1" applyAlignment="1">
      <alignment vertical="center" wrapText="1"/>
    </xf>
    <xf numFmtId="0" fontId="22" fillId="0" borderId="13" xfId="8" applyFont="1" applyBorder="1" applyAlignment="1">
      <alignment horizontal="center" vertical="center" wrapText="1"/>
    </xf>
    <xf numFmtId="0" fontId="22" fillId="0" borderId="0" xfId="8" applyFont="1" applyAlignment="1">
      <alignment horizontal="left" vertical="center" wrapText="1"/>
    </xf>
    <xf numFmtId="0" fontId="10" fillId="0" borderId="0" xfId="10" applyFont="1" applyAlignment="1">
      <alignment horizontal="left" vertical="top" wrapText="1"/>
    </xf>
    <xf numFmtId="0" fontId="8" fillId="0" borderId="0" xfId="10" applyFont="1" applyAlignment="1">
      <alignment horizontal="right" vertical="top" wrapText="1"/>
    </xf>
    <xf numFmtId="0" fontId="20" fillId="0" borderId="0" xfId="10" applyAlignment="1">
      <alignment horizontal="left" vertical="top" wrapText="1"/>
    </xf>
    <xf numFmtId="0" fontId="8" fillId="0" borderId="0" xfId="10" applyFont="1" applyAlignment="1">
      <alignment horizontal="center" vertical="top" wrapText="1"/>
    </xf>
    <xf numFmtId="0" fontId="20" fillId="0" borderId="0" xfId="10" applyFont="1" applyAlignment="1">
      <alignment horizontal="left" vertical="top" wrapText="1"/>
    </xf>
    <xf numFmtId="0" fontId="22" fillId="0" borderId="13" xfId="0" applyFont="1" applyFill="1" applyBorder="1" applyAlignment="1">
      <alignment horizontal="center" vertical="center" wrapText="1"/>
    </xf>
    <xf numFmtId="0" fontId="14" fillId="0" borderId="13" xfId="0" applyFont="1" applyFill="1" applyBorder="1" applyAlignment="1">
      <alignment horizontal="left" vertical="center" wrapText="1"/>
    </xf>
    <xf numFmtId="0" fontId="11" fillId="0" borderId="13" xfId="0" applyFont="1" applyFill="1" applyBorder="1" applyAlignment="1">
      <alignment horizontal="center" vertical="center" wrapText="1"/>
    </xf>
    <xf numFmtId="49" fontId="11" fillId="0" borderId="13" xfId="0" applyNumberFormat="1" applyFont="1" applyFill="1" applyBorder="1" applyAlignment="1">
      <alignment horizontal="center" vertical="center" wrapText="1"/>
    </xf>
    <xf numFmtId="49" fontId="14" fillId="0" borderId="13" xfId="0" applyNumberFormat="1" applyFont="1" applyFill="1" applyBorder="1" applyAlignment="1">
      <alignment horizontal="center" vertical="center" wrapText="1"/>
    </xf>
    <xf numFmtId="168" fontId="11" fillId="0" borderId="13" xfId="7" applyNumberFormat="1" applyFont="1" applyFill="1" applyBorder="1" applyAlignment="1">
      <alignment horizontal="center" vertical="center" wrapText="1"/>
    </xf>
    <xf numFmtId="168" fontId="22" fillId="0" borderId="13" xfId="7" applyNumberFormat="1" applyFont="1" applyFill="1" applyBorder="1" applyAlignment="1">
      <alignment horizontal="center" vertical="center" wrapText="1"/>
    </xf>
    <xf numFmtId="168" fontId="14" fillId="0" borderId="13" xfId="7" applyNumberFormat="1" applyFont="1" applyFill="1" applyBorder="1" applyAlignment="1">
      <alignment horizontal="left" vertical="center" wrapText="1"/>
    </xf>
    <xf numFmtId="168" fontId="11" fillId="0" borderId="13" xfId="7" applyNumberFormat="1" applyFont="1" applyBorder="1" applyAlignment="1">
      <alignment vertical="center" wrapText="1"/>
    </xf>
    <xf numFmtId="165" fontId="14" fillId="0" borderId="0" xfId="10" applyNumberFormat="1" applyFont="1" applyAlignment="1">
      <alignment vertical="center" wrapText="1"/>
    </xf>
    <xf numFmtId="0" fontId="25" fillId="0" borderId="13" xfId="8" applyFont="1" applyBorder="1" applyAlignment="1">
      <alignment horizontal="left" vertical="center" wrapText="1" indent="2"/>
    </xf>
    <xf numFmtId="0" fontId="26" fillId="0" borderId="13" xfId="8" applyFont="1" applyBorder="1" applyAlignment="1">
      <alignment horizontal="left" vertical="center" wrapText="1" indent="2"/>
    </xf>
    <xf numFmtId="0" fontId="25" fillId="0" borderId="13" xfId="8" applyFont="1" applyBorder="1" applyAlignment="1">
      <alignment horizontal="left" vertical="center" wrapText="1"/>
    </xf>
    <xf numFmtId="168" fontId="14" fillId="0" borderId="13" xfId="7" applyNumberFormat="1" applyFont="1" applyFill="1" applyBorder="1" applyAlignment="1">
      <alignment horizontal="center" vertical="center" wrapText="1"/>
    </xf>
    <xf numFmtId="49" fontId="14" fillId="0" borderId="13" xfId="0" applyNumberFormat="1" applyFont="1" applyFill="1" applyBorder="1" applyAlignment="1">
      <alignment horizontal="left" vertical="center" wrapText="1"/>
    </xf>
    <xf numFmtId="168" fontId="11" fillId="0" borderId="13" xfId="7" applyNumberFormat="1" applyFont="1" applyBorder="1" applyAlignment="1">
      <alignment horizontal="center" vertical="center" wrapText="1"/>
    </xf>
    <xf numFmtId="168" fontId="12" fillId="0" borderId="3" xfId="7" applyNumberFormat="1" applyFont="1" applyFill="1" applyBorder="1" applyAlignment="1">
      <alignment horizontal="center" vertical="center" wrapText="1"/>
    </xf>
    <xf numFmtId="168" fontId="7" fillId="0" borderId="1" xfId="7" applyNumberFormat="1" applyFont="1" applyBorder="1" applyAlignment="1">
      <alignment horizontal="center" vertical="center" wrapText="1"/>
    </xf>
    <xf numFmtId="168" fontId="14" fillId="0" borderId="1" xfId="7" applyNumberFormat="1" applyFont="1" applyBorder="1" applyAlignment="1">
      <alignment horizontal="center" vertical="center" wrapText="1"/>
    </xf>
    <xf numFmtId="168" fontId="14" fillId="0" borderId="13" xfId="7" applyNumberFormat="1" applyFont="1" applyBorder="1" applyAlignment="1">
      <alignment horizontal="center" vertical="center" wrapText="1"/>
    </xf>
    <xf numFmtId="0" fontId="8" fillId="0" borderId="13" xfId="10" applyFont="1" applyBorder="1" applyAlignment="1">
      <alignment horizontal="left" vertical="top" wrapText="1"/>
    </xf>
    <xf numFmtId="0" fontId="28" fillId="0" borderId="13" xfId="10" applyFont="1" applyBorder="1" applyAlignment="1">
      <alignment horizontal="left" vertical="top" wrapText="1"/>
    </xf>
    <xf numFmtId="0" fontId="28" fillId="0" borderId="13" xfId="10" applyFont="1" applyBorder="1" applyAlignment="1">
      <alignment horizontal="left" vertical="top" wrapText="1"/>
    </xf>
    <xf numFmtId="0" fontId="10" fillId="0" borderId="13" xfId="10" applyFont="1" applyBorder="1" applyAlignment="1">
      <alignment horizontal="left" vertical="top" wrapText="1"/>
    </xf>
    <xf numFmtId="0" fontId="10" fillId="0" borderId="13" xfId="10" applyFont="1" applyBorder="1" applyAlignment="1">
      <alignment horizontal="center" vertical="top" wrapText="1"/>
    </xf>
    <xf numFmtId="0" fontId="28" fillId="0" borderId="13" xfId="10" applyFont="1" applyBorder="1" applyAlignment="1">
      <alignment horizontal="right" vertical="top" wrapText="1"/>
    </xf>
    <xf numFmtId="168" fontId="6" fillId="0" borderId="13" xfId="13" applyNumberFormat="1" applyFont="1" applyFill="1" applyBorder="1" applyAlignment="1">
      <alignment horizontal="center" vertical="center"/>
    </xf>
    <xf numFmtId="0" fontId="10" fillId="0" borderId="13" xfId="10" applyFont="1" applyBorder="1" applyAlignment="1">
      <alignment horizontal="left" vertical="top" wrapText="1"/>
    </xf>
    <xf numFmtId="168" fontId="28" fillId="0" borderId="13" xfId="7" applyNumberFormat="1" applyFont="1" applyBorder="1" applyAlignment="1">
      <alignment horizontal="center" vertical="top" wrapText="1"/>
    </xf>
    <xf numFmtId="0" fontId="8" fillId="0" borderId="0" xfId="10" applyFont="1" applyBorder="1" applyAlignment="1">
      <alignment vertical="top" wrapText="1"/>
    </xf>
    <xf numFmtId="0" fontId="28" fillId="0" borderId="0" xfId="10" applyFont="1" applyBorder="1" applyAlignment="1">
      <alignment vertical="top" wrapText="1"/>
    </xf>
    <xf numFmtId="0" fontId="8" fillId="0" borderId="13" xfId="10" applyFont="1" applyBorder="1" applyAlignment="1">
      <alignment vertical="top" wrapText="1"/>
    </xf>
    <xf numFmtId="0" fontId="28" fillId="0" borderId="13" xfId="10" applyFont="1" applyBorder="1" applyAlignment="1">
      <alignment vertical="top" wrapText="1"/>
    </xf>
    <xf numFmtId="0" fontId="10" fillId="0" borderId="0" xfId="10" applyFont="1" applyBorder="1" applyAlignment="1">
      <alignment horizontal="left" vertical="top" wrapText="1"/>
    </xf>
    <xf numFmtId="168" fontId="6" fillId="0" borderId="0" xfId="13" applyNumberFormat="1" applyFont="1" applyFill="1" applyBorder="1" applyAlignment="1">
      <alignment horizontal="center" vertical="center"/>
    </xf>
    <xf numFmtId="0" fontId="20" fillId="0" borderId="0" xfId="10" applyBorder="1" applyAlignment="1">
      <alignment horizontal="left" vertical="top" wrapText="1"/>
    </xf>
    <xf numFmtId="0" fontId="10" fillId="0" borderId="13" xfId="10" applyFont="1" applyBorder="1" applyAlignment="1">
      <alignment vertical="top" wrapText="1"/>
    </xf>
    <xf numFmtId="167" fontId="11" fillId="0" borderId="0" xfId="10" applyNumberFormat="1" applyFont="1" applyAlignment="1">
      <alignment vertical="center" wrapText="1"/>
    </xf>
    <xf numFmtId="168" fontId="8" fillId="0" borderId="0" xfId="7" applyNumberFormat="1" applyFont="1" applyAlignment="1">
      <alignment vertical="center" wrapText="1"/>
    </xf>
    <xf numFmtId="168" fontId="10" fillId="0" borderId="0" xfId="7" applyNumberFormat="1" applyFont="1" applyAlignment="1">
      <alignment vertical="center" wrapText="1"/>
    </xf>
    <xf numFmtId="168" fontId="10" fillId="0" borderId="0" xfId="7" applyNumberFormat="1" applyFont="1" applyAlignment="1">
      <alignment horizontal="center" vertical="center" wrapText="1"/>
    </xf>
    <xf numFmtId="167" fontId="23" fillId="0" borderId="0" xfId="10" applyNumberFormat="1" applyFont="1" applyAlignment="1">
      <alignment horizontal="center" vertical="center" wrapText="1"/>
    </xf>
    <xf numFmtId="0" fontId="25" fillId="0" borderId="13" xfId="8" applyFont="1" applyBorder="1" applyAlignment="1">
      <alignment horizontal="center" vertical="center" wrapText="1"/>
    </xf>
    <xf numFmtId="0" fontId="25" fillId="0" borderId="12" xfId="8" applyFont="1" applyBorder="1" applyAlignment="1">
      <alignment horizontal="center" vertical="center" wrapText="1"/>
    </xf>
    <xf numFmtId="167" fontId="15" fillId="0" borderId="13" xfId="10" applyNumberFormat="1" applyFont="1" applyFill="1" applyBorder="1" applyAlignment="1">
      <alignment horizontal="center" vertical="center" wrapText="1"/>
    </xf>
    <xf numFmtId="0" fontId="10" fillId="0" borderId="14" xfId="10" applyFont="1" applyBorder="1" applyAlignment="1">
      <alignment horizontal="left" vertical="top" wrapText="1"/>
    </xf>
    <xf numFmtId="0" fontId="28" fillId="0" borderId="14" xfId="10" applyFont="1" applyBorder="1" applyAlignment="1">
      <alignment horizontal="left" vertical="top" wrapText="1"/>
    </xf>
    <xf numFmtId="0" fontId="29" fillId="0" borderId="13" xfId="10" applyFont="1" applyBorder="1" applyAlignment="1">
      <alignment horizontal="left" vertical="top" wrapText="1"/>
    </xf>
    <xf numFmtId="167" fontId="10" fillId="0" borderId="13" xfId="10" applyNumberFormat="1" applyFont="1" applyBorder="1" applyAlignment="1">
      <alignment horizontal="right" vertical="top" wrapText="1"/>
    </xf>
    <xf numFmtId="166" fontId="13" fillId="0" borderId="13" xfId="6" applyNumberFormat="1" applyFont="1" applyBorder="1" applyAlignment="1">
      <alignment horizontal="right" vertical="center"/>
    </xf>
    <xf numFmtId="166" fontId="11" fillId="0" borderId="13" xfId="6" applyNumberFormat="1" applyFont="1" applyBorder="1" applyAlignment="1">
      <alignment horizontal="right" vertical="center"/>
    </xf>
    <xf numFmtId="0" fontId="11" fillId="0" borderId="13" xfId="8" applyFont="1" applyBorder="1" applyAlignment="1">
      <alignment horizontal="center" vertical="center" wrapText="1"/>
    </xf>
    <xf numFmtId="0" fontId="11" fillId="0" borderId="13" xfId="8" applyFont="1" applyBorder="1" applyAlignment="1">
      <alignment horizontal="left" vertical="center" wrapText="1"/>
    </xf>
    <xf numFmtId="0" fontId="13" fillId="0" borderId="13" xfId="8" applyFont="1" applyBorder="1" applyAlignment="1">
      <alignment horizontal="left" vertical="center" wrapText="1"/>
    </xf>
    <xf numFmtId="0" fontId="8" fillId="0" borderId="13" xfId="8" applyFont="1" applyBorder="1" applyAlignment="1">
      <alignment horizontal="left" vertical="center" wrapText="1" indent="2"/>
    </xf>
    <xf numFmtId="0" fontId="10" fillId="0" borderId="13" xfId="10" applyFont="1" applyFill="1" applyBorder="1" applyAlignment="1">
      <alignment horizontal="right" vertical="top" wrapText="1"/>
    </xf>
    <xf numFmtId="0" fontId="14" fillId="4" borderId="13" xfId="0" applyFont="1" applyFill="1" applyBorder="1" applyAlignment="1">
      <alignment horizontal="left" vertical="center" wrapText="1"/>
    </xf>
    <xf numFmtId="0" fontId="14" fillId="4" borderId="13" xfId="0" applyFont="1" applyFill="1" applyBorder="1" applyAlignment="1">
      <alignment vertical="center" wrapText="1"/>
    </xf>
    <xf numFmtId="168" fontId="14" fillId="0" borderId="13" xfId="7" applyNumberFormat="1" applyFont="1" applyBorder="1" applyAlignment="1">
      <alignment vertical="center" wrapText="1"/>
    </xf>
    <xf numFmtId="169" fontId="14" fillId="0" borderId="13" xfId="7" applyNumberFormat="1" applyFont="1" applyBorder="1" applyAlignment="1">
      <alignment horizontal="center" vertical="center" wrapText="1"/>
    </xf>
    <xf numFmtId="0" fontId="14" fillId="3" borderId="13" xfId="0" applyFont="1" applyFill="1" applyBorder="1" applyAlignment="1">
      <alignment vertical="center" wrapText="1"/>
    </xf>
    <xf numFmtId="0" fontId="14" fillId="0" borderId="0" xfId="0" applyFont="1" applyAlignment="1">
      <alignment vertical="center" wrapText="1"/>
    </xf>
    <xf numFmtId="0" fontId="11" fillId="0" borderId="0" xfId="0" applyFont="1" applyAlignment="1">
      <alignment vertical="center" wrapText="1"/>
    </xf>
    <xf numFmtId="0" fontId="14" fillId="0" borderId="13" xfId="0" applyFont="1" applyBorder="1" applyAlignment="1">
      <alignment horizontal="right" vertical="center" wrapText="1"/>
    </xf>
    <xf numFmtId="0" fontId="14" fillId="0" borderId="13" xfId="0" applyFont="1" applyBorder="1" applyAlignment="1">
      <alignment horizontal="center" vertical="center" wrapText="1"/>
    </xf>
    <xf numFmtId="0" fontId="14" fillId="0" borderId="0" xfId="0" applyFont="1" applyAlignment="1">
      <alignment horizontal="right" vertical="center" wrapText="1"/>
    </xf>
    <xf numFmtId="168" fontId="14" fillId="0" borderId="0" xfId="7" applyNumberFormat="1" applyFont="1" applyAlignment="1">
      <alignment vertical="center" wrapText="1"/>
    </xf>
    <xf numFmtId="0" fontId="18" fillId="0" borderId="15" xfId="8" applyFont="1" applyBorder="1" applyAlignment="1">
      <alignment horizontal="right" wrapText="1"/>
    </xf>
    <xf numFmtId="2" fontId="8" fillId="4" borderId="0" xfId="10" applyNumberFormat="1" applyFont="1" applyFill="1" applyAlignment="1">
      <alignment horizontal="right" vertical="center" wrapText="1"/>
    </xf>
    <xf numFmtId="0" fontId="10" fillId="0" borderId="13" xfId="10" applyFont="1" applyBorder="1" applyAlignment="1">
      <alignment horizontal="center" vertical="top" wrapText="1"/>
    </xf>
    <xf numFmtId="0" fontId="28" fillId="0" borderId="13" xfId="10" applyFont="1" applyBorder="1" applyAlignment="1">
      <alignment horizontal="left" vertical="top" wrapText="1"/>
    </xf>
    <xf numFmtId="0" fontId="10" fillId="0" borderId="13" xfId="10" applyFont="1" applyBorder="1" applyAlignment="1">
      <alignment horizontal="left" vertical="top" wrapText="1"/>
    </xf>
    <xf numFmtId="167" fontId="14" fillId="0" borderId="13" xfId="10" applyNumberFormat="1" applyFont="1" applyBorder="1" applyAlignment="1">
      <alignment vertical="center" wrapText="1"/>
    </xf>
    <xf numFmtId="170" fontId="14" fillId="0" borderId="0" xfId="10" applyNumberFormat="1" applyFont="1" applyAlignment="1">
      <alignment horizontal="center" vertical="center" wrapText="1"/>
    </xf>
    <xf numFmtId="0" fontId="11" fillId="0" borderId="13" xfId="0" applyFont="1" applyFill="1" applyBorder="1" applyAlignment="1">
      <alignment horizontal="left" vertical="center" wrapText="1"/>
    </xf>
    <xf numFmtId="167" fontId="11" fillId="0" borderId="13" xfId="10" applyNumberFormat="1" applyFont="1" applyBorder="1" applyAlignment="1">
      <alignment vertical="center" wrapText="1"/>
    </xf>
    <xf numFmtId="0" fontId="10" fillId="0" borderId="13" xfId="10" applyFont="1" applyBorder="1" applyAlignment="1">
      <alignment horizontal="center" vertical="center" wrapText="1"/>
    </xf>
    <xf numFmtId="0" fontId="8" fillId="0" borderId="13" xfId="10" applyFont="1" applyBorder="1" applyAlignment="1">
      <alignment horizontal="center" vertical="top" wrapText="1"/>
    </xf>
    <xf numFmtId="0" fontId="10" fillId="0" borderId="13" xfId="10" applyFont="1" applyFill="1" applyBorder="1" applyAlignment="1">
      <alignment horizontal="left" vertical="top" wrapText="1"/>
    </xf>
    <xf numFmtId="0" fontId="28" fillId="0" borderId="13" xfId="10" applyFont="1" applyFill="1" applyBorder="1" applyAlignment="1">
      <alignment horizontal="left" vertical="top" wrapText="1"/>
    </xf>
    <xf numFmtId="0" fontId="30" fillId="0" borderId="13" xfId="10" applyFont="1" applyBorder="1" applyAlignment="1">
      <alignment horizontal="left" vertical="top" wrapText="1"/>
    </xf>
    <xf numFmtId="168" fontId="28" fillId="0" borderId="13" xfId="7" applyNumberFormat="1" applyFont="1" applyBorder="1" applyAlignment="1">
      <alignment horizontal="center" vertical="center" wrapText="1"/>
    </xf>
    <xf numFmtId="168" fontId="32" fillId="0" borderId="13" xfId="13" applyNumberFormat="1" applyFont="1" applyFill="1" applyBorder="1" applyAlignment="1">
      <alignment horizontal="center" vertical="center"/>
    </xf>
    <xf numFmtId="0" fontId="23" fillId="0" borderId="16" xfId="0" applyFont="1" applyBorder="1" applyAlignment="1">
      <alignment horizontal="left" vertical="top" wrapText="1"/>
    </xf>
    <xf numFmtId="0" fontId="16" fillId="0" borderId="0" xfId="0" applyFont="1" applyAlignment="1">
      <alignment horizontal="left" vertical="top" wrapText="1"/>
    </xf>
    <xf numFmtId="166" fontId="16" fillId="0" borderId="17" xfId="9" applyNumberFormat="1" applyFont="1" applyBorder="1" applyAlignment="1">
      <alignment horizontal="right" vertical="center"/>
    </xf>
    <xf numFmtId="0" fontId="23" fillId="0" borderId="18" xfId="0" applyFont="1" applyBorder="1" applyAlignment="1">
      <alignment horizontal="left" vertical="top" wrapText="1"/>
    </xf>
    <xf numFmtId="0" fontId="23" fillId="0" borderId="19" xfId="0" applyFont="1" applyBorder="1" applyAlignment="1">
      <alignment horizontal="left" vertical="top" wrapText="1"/>
    </xf>
    <xf numFmtId="166" fontId="23" fillId="0" borderId="20" xfId="6" applyNumberFormat="1" applyFont="1" applyBorder="1" applyAlignment="1">
      <alignment horizontal="right" vertical="top"/>
    </xf>
    <xf numFmtId="0" fontId="33" fillId="0" borderId="19" xfId="0" applyFont="1" applyBorder="1" applyAlignment="1">
      <alignment horizontal="left" vertical="top" wrapText="1"/>
    </xf>
    <xf numFmtId="166" fontId="33" fillId="0" borderId="17" xfId="9" applyNumberFormat="1" applyFont="1" applyBorder="1" applyAlignment="1">
      <alignment horizontal="right" vertical="top"/>
    </xf>
    <xf numFmtId="0" fontId="23" fillId="0" borderId="21" xfId="0" applyFont="1" applyBorder="1" applyAlignment="1">
      <alignment horizontal="left" vertical="top" wrapText="1"/>
    </xf>
    <xf numFmtId="0" fontId="23" fillId="0" borderId="22" xfId="0" applyFont="1" applyBorder="1" applyAlignment="1">
      <alignment horizontal="left" vertical="top" wrapText="1"/>
    </xf>
    <xf numFmtId="0" fontId="10" fillId="0" borderId="23" xfId="0" applyFont="1" applyBorder="1" applyAlignment="1">
      <alignment horizontal="left" vertical="top" wrapText="1"/>
    </xf>
    <xf numFmtId="0" fontId="10" fillId="0" borderId="17" xfId="0" applyFont="1" applyBorder="1" applyAlignment="1">
      <alignment horizontal="left" vertical="top" wrapText="1"/>
    </xf>
    <xf numFmtId="166" fontId="10" fillId="0" borderId="21" xfId="6" applyNumberFormat="1" applyFont="1" applyBorder="1" applyAlignment="1">
      <alignment horizontal="right" vertical="top"/>
    </xf>
    <xf numFmtId="0" fontId="23" fillId="0" borderId="17" xfId="0" applyFont="1" applyBorder="1"/>
    <xf numFmtId="168" fontId="23" fillId="0" borderId="17" xfId="0" applyNumberFormat="1" applyFont="1" applyBorder="1" applyAlignment="1">
      <alignment horizontal="left" vertical="top" wrapText="1"/>
    </xf>
    <xf numFmtId="168" fontId="10" fillId="0" borderId="17" xfId="0" applyNumberFormat="1" applyFont="1" applyBorder="1" applyAlignment="1">
      <alignment horizontal="left" vertical="top" wrapText="1"/>
    </xf>
    <xf numFmtId="0" fontId="23" fillId="0" borderId="17" xfId="0" applyFont="1" applyBorder="1" applyAlignment="1">
      <alignment horizontal="left" vertical="top" wrapText="1"/>
    </xf>
    <xf numFmtId="0" fontId="16" fillId="0" borderId="17" xfId="0" applyFont="1" applyBorder="1" applyAlignment="1">
      <alignment horizontal="left" vertical="top" wrapText="1"/>
    </xf>
    <xf numFmtId="168" fontId="8" fillId="0" borderId="17" xfId="0" applyNumberFormat="1" applyFont="1" applyBorder="1" applyAlignment="1">
      <alignment horizontal="left" vertical="top" wrapText="1"/>
    </xf>
    <xf numFmtId="0" fontId="33" fillId="0" borderId="17" xfId="0" applyFont="1" applyBorder="1" applyAlignment="1">
      <alignment horizontal="left" vertical="top" wrapText="1"/>
    </xf>
    <xf numFmtId="168" fontId="30" fillId="0" borderId="17" xfId="0" applyNumberFormat="1" applyFont="1" applyBorder="1" applyAlignment="1">
      <alignment horizontal="left" vertical="top" wrapText="1"/>
    </xf>
    <xf numFmtId="0" fontId="11" fillId="0" borderId="16" xfId="0" applyFont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 wrapText="1"/>
    </xf>
    <xf numFmtId="167" fontId="25" fillId="0" borderId="17" xfId="8" applyNumberFormat="1" applyFont="1" applyBorder="1" applyAlignment="1">
      <alignment horizontal="center" vertical="center" wrapText="1"/>
    </xf>
    <xf numFmtId="0" fontId="34" fillId="0" borderId="17" xfId="0" applyFont="1" applyBorder="1" applyAlignment="1">
      <alignment horizontal="left" vertical="top" wrapText="1"/>
    </xf>
    <xf numFmtId="0" fontId="10" fillId="0" borderId="17" xfId="0" applyFont="1" applyBorder="1" applyAlignment="1">
      <alignment horizontal="center" vertical="top" wrapText="1"/>
    </xf>
    <xf numFmtId="0" fontId="35" fillId="0" borderId="17" xfId="0" applyFont="1" applyBorder="1" applyAlignment="1">
      <alignment horizontal="left" vertical="top" wrapText="1"/>
    </xf>
    <xf numFmtId="0" fontId="35" fillId="0" borderId="17" xfId="0" applyFont="1" applyBorder="1" applyAlignment="1">
      <alignment horizontal="right" vertical="top" wrapText="1"/>
    </xf>
    <xf numFmtId="0" fontId="10" fillId="0" borderId="0" xfId="0" applyFont="1" applyAlignment="1">
      <alignment horizontal="left" vertical="top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top" wrapText="1"/>
    </xf>
    <xf numFmtId="167" fontId="37" fillId="0" borderId="17" xfId="0" applyNumberFormat="1" applyFont="1" applyFill="1" applyBorder="1" applyAlignment="1">
      <alignment horizontal="right" vertical="center"/>
    </xf>
    <xf numFmtId="0" fontId="10" fillId="0" borderId="17" xfId="10" applyFont="1" applyBorder="1" applyAlignment="1">
      <alignment horizontal="left" vertical="top" wrapText="1"/>
    </xf>
    <xf numFmtId="0" fontId="28" fillId="0" borderId="17" xfId="10" applyFont="1" applyBorder="1" applyAlignment="1">
      <alignment horizontal="left" vertical="top" wrapText="1"/>
    </xf>
    <xf numFmtId="0" fontId="38" fillId="0" borderId="17" xfId="0" applyFont="1" applyBorder="1" applyAlignment="1">
      <alignment horizontal="left" vertical="top" wrapText="1"/>
    </xf>
    <xf numFmtId="0" fontId="8" fillId="0" borderId="0" xfId="0" applyFont="1" applyAlignment="1">
      <alignment horizontal="right" vertical="top" wrapText="1"/>
    </xf>
    <xf numFmtId="0" fontId="8" fillId="0" borderId="0" xfId="0" applyFont="1" applyAlignment="1">
      <alignment horizontal="center" vertical="center" wrapText="1"/>
    </xf>
    <xf numFmtId="0" fontId="10" fillId="4" borderId="17" xfId="0" applyFont="1" applyFill="1" applyBorder="1" applyAlignment="1">
      <alignment horizontal="center" vertical="center" wrapText="1"/>
    </xf>
    <xf numFmtId="0" fontId="28" fillId="0" borderId="29" xfId="0" applyFont="1" applyBorder="1" applyAlignment="1">
      <alignment horizontal="left" vertical="top" wrapText="1"/>
    </xf>
    <xf numFmtId="166" fontId="10" fillId="0" borderId="17" xfId="6" applyNumberFormat="1" applyFont="1" applyBorder="1" applyAlignment="1">
      <alignment horizontal="right" vertical="top"/>
    </xf>
    <xf numFmtId="0" fontId="10" fillId="0" borderId="30" xfId="0" applyFont="1" applyBorder="1" applyAlignment="1">
      <alignment horizontal="left" vertical="top" wrapText="1"/>
    </xf>
    <xf numFmtId="0" fontId="28" fillId="0" borderId="30" xfId="0" applyFont="1" applyBorder="1" applyAlignment="1">
      <alignment horizontal="left" vertical="top" wrapText="1"/>
    </xf>
    <xf numFmtId="0" fontId="28" fillId="0" borderId="17" xfId="0" applyFont="1" applyBorder="1" applyAlignment="1">
      <alignment horizontal="left" vertical="top" wrapText="1"/>
    </xf>
    <xf numFmtId="0" fontId="28" fillId="0" borderId="31" xfId="0" applyFont="1" applyBorder="1" applyAlignment="1">
      <alignment horizontal="left" vertical="top" wrapText="1"/>
    </xf>
    <xf numFmtId="0" fontId="28" fillId="0" borderId="28" xfId="0" applyFont="1" applyBorder="1" applyAlignment="1">
      <alignment horizontal="left" vertical="top" wrapText="1"/>
    </xf>
    <xf numFmtId="0" fontId="10" fillId="0" borderId="26" xfId="0" applyFont="1" applyBorder="1" applyAlignment="1">
      <alignment horizontal="left" vertical="top" wrapText="1"/>
    </xf>
    <xf numFmtId="0" fontId="28" fillId="0" borderId="11" xfId="0" applyFont="1" applyBorder="1" applyAlignment="1">
      <alignment horizontal="left" vertical="top" wrapText="1"/>
    </xf>
    <xf numFmtId="0" fontId="10" fillId="0" borderId="11" xfId="0" applyFont="1" applyBorder="1" applyAlignment="1">
      <alignment horizontal="left" vertical="top" wrapText="1"/>
    </xf>
    <xf numFmtId="0" fontId="10" fillId="0" borderId="24" xfId="0" applyFont="1" applyBorder="1" applyAlignment="1">
      <alignment horizontal="left" vertical="top" wrapText="1"/>
    </xf>
    <xf numFmtId="0" fontId="6" fillId="0" borderId="30" xfId="0" applyFont="1" applyBorder="1" applyAlignment="1">
      <alignment horizontal="left" vertical="top" wrapText="1"/>
    </xf>
    <xf numFmtId="0" fontId="39" fillId="0" borderId="0" xfId="0" applyFont="1" applyFill="1" applyBorder="1" applyAlignment="1">
      <alignment vertical="center" wrapText="1"/>
    </xf>
    <xf numFmtId="0" fontId="39" fillId="0" borderId="0" xfId="0" applyFont="1" applyFill="1" applyBorder="1" applyAlignment="1">
      <alignment horizontal="center" vertical="center" wrapText="1"/>
    </xf>
    <xf numFmtId="0" fontId="40" fillId="0" borderId="0" xfId="0" applyFont="1" applyFill="1" applyBorder="1" applyAlignment="1">
      <alignment vertical="center" wrapText="1"/>
    </xf>
    <xf numFmtId="167" fontId="39" fillId="0" borderId="0" xfId="0" applyNumberFormat="1" applyFont="1" applyFill="1" applyBorder="1" applyAlignment="1">
      <alignment vertical="center" wrapText="1"/>
    </xf>
    <xf numFmtId="0" fontId="39" fillId="0" borderId="0" xfId="0" applyFont="1" applyFill="1" applyBorder="1" applyAlignment="1">
      <alignment horizontal="left" vertical="center"/>
    </xf>
    <xf numFmtId="2" fontId="8" fillId="4" borderId="0" xfId="0" applyNumberFormat="1" applyFont="1" applyFill="1" applyAlignment="1">
      <alignment vertical="center" wrapText="1"/>
    </xf>
    <xf numFmtId="0" fontId="41" fillId="0" borderId="0" xfId="0" applyFont="1" applyFill="1" applyBorder="1" applyAlignment="1">
      <alignment horizontal="left" vertical="center"/>
    </xf>
    <xf numFmtId="167" fontId="8" fillId="0" borderId="17" xfId="11" applyNumberFormat="1" applyFont="1" applyFill="1" applyBorder="1" applyAlignment="1">
      <alignment horizontal="center" vertical="center" wrapText="1"/>
    </xf>
    <xf numFmtId="0" fontId="41" fillId="0" borderId="17" xfId="0" applyFont="1" applyFill="1" applyBorder="1" applyAlignment="1">
      <alignment horizontal="left" vertical="center" wrapText="1"/>
    </xf>
    <xf numFmtId="0" fontId="41" fillId="0" borderId="17" xfId="0" applyFont="1" applyFill="1" applyBorder="1" applyAlignment="1">
      <alignment horizontal="center" vertical="center" wrapText="1"/>
    </xf>
    <xf numFmtId="0" fontId="43" fillId="0" borderId="17" xfId="0" applyFont="1" applyFill="1" applyBorder="1" applyAlignment="1">
      <alignment horizontal="left" vertical="center" wrapText="1"/>
    </xf>
    <xf numFmtId="167" fontId="41" fillId="0" borderId="17" xfId="0" applyNumberFormat="1" applyFont="1" applyFill="1" applyBorder="1" applyAlignment="1">
      <alignment horizontal="right" vertical="center"/>
    </xf>
    <xf numFmtId="0" fontId="39" fillId="0" borderId="17" xfId="0" applyFont="1" applyFill="1" applyBorder="1" applyAlignment="1">
      <alignment horizontal="left" vertical="center" wrapText="1"/>
    </xf>
    <xf numFmtId="0" fontId="39" fillId="0" borderId="17" xfId="0" applyFont="1" applyFill="1" applyBorder="1" applyAlignment="1">
      <alignment horizontal="center" vertical="center" wrapText="1"/>
    </xf>
    <xf numFmtId="167" fontId="41" fillId="0" borderId="17" xfId="0" applyNumberFormat="1" applyFont="1" applyFill="1" applyBorder="1" applyAlignment="1">
      <alignment horizontal="right" vertical="center" shrinkToFit="1"/>
    </xf>
    <xf numFmtId="0" fontId="44" fillId="0" borderId="17" xfId="0" applyFont="1" applyFill="1" applyBorder="1" applyAlignment="1">
      <alignment horizontal="left" vertical="center" wrapText="1"/>
    </xf>
    <xf numFmtId="1" fontId="41" fillId="0" borderId="17" xfId="0" applyNumberFormat="1" applyFont="1" applyFill="1" applyBorder="1" applyAlignment="1">
      <alignment horizontal="center" vertical="center" shrinkToFit="1"/>
    </xf>
    <xf numFmtId="0" fontId="16" fillId="0" borderId="17" xfId="0" applyFont="1" applyFill="1" applyBorder="1" applyAlignment="1">
      <alignment horizontal="left" vertical="center" wrapText="1"/>
    </xf>
    <xf numFmtId="0" fontId="23" fillId="0" borderId="17" xfId="0" applyFont="1" applyFill="1" applyBorder="1" applyAlignment="1">
      <alignment horizontal="left" vertical="center" wrapText="1"/>
    </xf>
    <xf numFmtId="167" fontId="39" fillId="0" borderId="17" xfId="0" applyNumberFormat="1" applyFont="1" applyFill="1" applyBorder="1" applyAlignment="1">
      <alignment horizontal="left" vertical="center" wrapText="1"/>
    </xf>
    <xf numFmtId="0" fontId="39" fillId="4" borderId="17" xfId="0" applyFont="1" applyFill="1" applyBorder="1" applyAlignment="1">
      <alignment horizontal="left" vertical="center"/>
    </xf>
    <xf numFmtId="0" fontId="23" fillId="4" borderId="16" xfId="0" applyFont="1" applyFill="1" applyBorder="1" applyAlignment="1">
      <alignment horizontal="left" vertical="top" wrapText="1"/>
    </xf>
    <xf numFmtId="0" fontId="16" fillId="4" borderId="0" xfId="0" applyFont="1" applyFill="1" applyAlignment="1">
      <alignment horizontal="left" vertical="top" wrapText="1"/>
    </xf>
    <xf numFmtId="167" fontId="41" fillId="4" borderId="17" xfId="0" applyNumberFormat="1" applyFont="1" applyFill="1" applyBorder="1" applyAlignment="1">
      <alignment horizontal="right" vertical="center"/>
    </xf>
    <xf numFmtId="0" fontId="23" fillId="4" borderId="17" xfId="0" applyFont="1" applyFill="1" applyBorder="1" applyAlignment="1">
      <alignment horizontal="left" vertical="top" wrapText="1"/>
    </xf>
    <xf numFmtId="167" fontId="39" fillId="4" borderId="17" xfId="0" applyNumberFormat="1" applyFont="1" applyFill="1" applyBorder="1" applyAlignment="1">
      <alignment horizontal="right" vertical="center"/>
    </xf>
    <xf numFmtId="0" fontId="45" fillId="4" borderId="17" xfId="0" applyFont="1" applyFill="1" applyBorder="1" applyAlignment="1">
      <alignment horizontal="left" vertical="top" wrapText="1"/>
    </xf>
    <xf numFmtId="167" fontId="46" fillId="4" borderId="17" xfId="0" applyNumberFormat="1" applyFont="1" applyFill="1" applyBorder="1" applyAlignment="1">
      <alignment horizontal="right" vertical="center"/>
    </xf>
    <xf numFmtId="0" fontId="23" fillId="4" borderId="17" xfId="0" applyFont="1" applyFill="1" applyBorder="1"/>
    <xf numFmtId="0" fontId="25" fillId="0" borderId="17" xfId="8" applyFont="1" applyBorder="1" applyAlignment="1">
      <alignment horizontal="left" vertical="center" wrapText="1"/>
    </xf>
    <xf numFmtId="0" fontId="39" fillId="0" borderId="0" xfId="0" applyFont="1" applyFill="1" applyBorder="1" applyAlignment="1">
      <alignment horizontal="center" vertical="center"/>
    </xf>
    <xf numFmtId="0" fontId="40" fillId="0" borderId="0" xfId="0" applyFont="1" applyFill="1" applyBorder="1" applyAlignment="1">
      <alignment horizontal="left" vertical="center"/>
    </xf>
    <xf numFmtId="167" fontId="39" fillId="0" borderId="0" xfId="0" applyNumberFormat="1" applyFont="1" applyFill="1" applyBorder="1" applyAlignment="1">
      <alignment horizontal="left" vertical="center"/>
    </xf>
    <xf numFmtId="0" fontId="10" fillId="0" borderId="17" xfId="0" applyFont="1" applyBorder="1" applyAlignment="1">
      <alignment horizontal="left" vertical="top" wrapText="1"/>
    </xf>
    <xf numFmtId="0" fontId="10" fillId="0" borderId="12" xfId="0" applyFont="1" applyBorder="1" applyAlignment="1">
      <alignment horizontal="center" vertical="top" wrapText="1"/>
    </xf>
    <xf numFmtId="0" fontId="10" fillId="0" borderId="17" xfId="0" applyFont="1" applyBorder="1" applyAlignment="1">
      <alignment horizontal="center" vertical="top" wrapText="1"/>
    </xf>
    <xf numFmtId="0" fontId="28" fillId="4" borderId="17" xfId="0" applyFont="1" applyFill="1" applyBorder="1" applyAlignment="1">
      <alignment horizontal="left" vertical="center" wrapText="1"/>
    </xf>
    <xf numFmtId="0" fontId="24" fillId="0" borderId="0" xfId="8" applyFont="1" applyAlignment="1">
      <alignment horizontal="right" vertical="center" wrapText="1"/>
    </xf>
    <xf numFmtId="0" fontId="16" fillId="0" borderId="0" xfId="10" applyNumberFormat="1" applyFont="1" applyFill="1" applyAlignment="1">
      <alignment horizontal="center" vertical="center" wrapText="1"/>
    </xf>
    <xf numFmtId="167" fontId="10" fillId="0" borderId="5" xfId="10" applyNumberFormat="1" applyFont="1" applyFill="1" applyBorder="1" applyAlignment="1">
      <alignment horizontal="right" vertical="center" wrapText="1"/>
    </xf>
    <xf numFmtId="0" fontId="15" fillId="0" borderId="8" xfId="10" applyNumberFormat="1" applyFont="1" applyFill="1" applyBorder="1" applyAlignment="1">
      <alignment horizontal="center" vertical="center" wrapText="1"/>
    </xf>
    <xf numFmtId="0" fontId="15" fillId="0" borderId="2" xfId="10" applyNumberFormat="1" applyFont="1" applyFill="1" applyBorder="1" applyAlignment="1">
      <alignment horizontal="center" vertical="center" wrapText="1"/>
    </xf>
    <xf numFmtId="0" fontId="15" fillId="0" borderId="3" xfId="10" applyNumberFormat="1" applyFont="1" applyFill="1" applyBorder="1" applyAlignment="1">
      <alignment horizontal="center" vertical="center" wrapText="1"/>
    </xf>
    <xf numFmtId="167" fontId="15" fillId="0" borderId="8" xfId="10" applyNumberFormat="1" applyFont="1" applyFill="1" applyBorder="1" applyAlignment="1">
      <alignment horizontal="center" vertical="center" wrapText="1"/>
    </xf>
    <xf numFmtId="167" fontId="15" fillId="0" borderId="3" xfId="10" applyNumberFormat="1" applyFont="1" applyFill="1" applyBorder="1" applyAlignment="1">
      <alignment horizontal="center" vertical="center" wrapText="1"/>
    </xf>
    <xf numFmtId="167" fontId="15" fillId="0" borderId="4" xfId="10" applyNumberFormat="1" applyFont="1" applyFill="1" applyBorder="1" applyAlignment="1">
      <alignment horizontal="center" vertical="center" wrapText="1"/>
    </xf>
    <xf numFmtId="167" fontId="15" fillId="0" borderId="6" xfId="10" applyNumberFormat="1" applyFont="1" applyFill="1" applyBorder="1" applyAlignment="1">
      <alignment horizontal="center" vertical="center" wrapText="1"/>
    </xf>
    <xf numFmtId="167" fontId="15" fillId="0" borderId="7" xfId="10" applyNumberFormat="1" applyFont="1" applyFill="1" applyBorder="1" applyAlignment="1">
      <alignment horizontal="center" vertical="center" wrapText="1"/>
    </xf>
    <xf numFmtId="49" fontId="15" fillId="0" borderId="1" xfId="10" applyNumberFormat="1" applyFont="1" applyFill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top" wrapText="1"/>
    </xf>
    <xf numFmtId="0" fontId="10" fillId="0" borderId="2" xfId="0" applyFont="1" applyBorder="1" applyAlignment="1">
      <alignment horizontal="center" vertical="top" wrapText="1"/>
    </xf>
    <xf numFmtId="0" fontId="10" fillId="0" borderId="24" xfId="0" applyFont="1" applyBorder="1" applyAlignment="1">
      <alignment horizontal="center" vertical="top" wrapText="1"/>
    </xf>
    <xf numFmtId="0" fontId="10" fillId="0" borderId="17" xfId="0" applyFont="1" applyBorder="1" applyAlignment="1">
      <alignment horizontal="center" vertical="top" wrapText="1"/>
    </xf>
    <xf numFmtId="166" fontId="10" fillId="0" borderId="12" xfId="6" applyNumberFormat="1" applyFont="1" applyBorder="1" applyAlignment="1">
      <alignment horizontal="center" vertical="top"/>
    </xf>
    <xf numFmtId="166" fontId="10" fillId="0" borderId="2" xfId="6" applyNumberFormat="1" applyFont="1" applyBorder="1" applyAlignment="1">
      <alignment horizontal="center" vertical="top"/>
    </xf>
    <xf numFmtId="166" fontId="10" fillId="0" borderId="24" xfId="6" applyNumberFormat="1" applyFont="1" applyBorder="1" applyAlignment="1">
      <alignment horizontal="center" vertical="top"/>
    </xf>
    <xf numFmtId="166" fontId="10" fillId="0" borderId="28" xfId="6" applyNumberFormat="1" applyFont="1" applyBorder="1" applyAlignment="1">
      <alignment horizontal="center" vertical="top"/>
    </xf>
    <xf numFmtId="0" fontId="10" fillId="0" borderId="28" xfId="0" applyFont="1" applyBorder="1" applyAlignment="1">
      <alignment horizontal="center" vertical="top" wrapText="1"/>
    </xf>
    <xf numFmtId="0" fontId="10" fillId="0" borderId="32" xfId="0" applyFont="1" applyBorder="1" applyAlignment="1">
      <alignment horizontal="center" vertical="top" wrapText="1"/>
    </xf>
    <xf numFmtId="0" fontId="10" fillId="0" borderId="33" xfId="0" applyFont="1" applyBorder="1" applyAlignment="1">
      <alignment horizontal="center" vertical="top" wrapText="1"/>
    </xf>
    <xf numFmtId="0" fontId="10" fillId="0" borderId="34" xfId="0" applyFont="1" applyBorder="1" applyAlignment="1">
      <alignment horizontal="center" vertical="top" wrapText="1"/>
    </xf>
    <xf numFmtId="0" fontId="10" fillId="4" borderId="12" xfId="0" applyFont="1" applyFill="1" applyBorder="1" applyAlignment="1">
      <alignment horizontal="center" vertical="center" wrapText="1"/>
    </xf>
    <xf numFmtId="0" fontId="10" fillId="4" borderId="2" xfId="0" applyFont="1" applyFill="1" applyBorder="1" applyAlignment="1">
      <alignment horizontal="center" vertical="center" wrapText="1"/>
    </xf>
    <xf numFmtId="0" fontId="10" fillId="4" borderId="14" xfId="0" applyFont="1" applyFill="1" applyBorder="1" applyAlignment="1">
      <alignment horizontal="center" vertical="center" wrapText="1"/>
    </xf>
    <xf numFmtId="166" fontId="10" fillId="0" borderId="14" xfId="6" applyNumberFormat="1" applyFont="1" applyBorder="1" applyAlignment="1">
      <alignment horizontal="center" vertical="top"/>
    </xf>
    <xf numFmtId="2" fontId="8" fillId="4" borderId="0" xfId="0" applyNumberFormat="1" applyFont="1" applyFill="1" applyAlignment="1">
      <alignment horizontal="right" vertical="center" wrapText="1"/>
    </xf>
    <xf numFmtId="0" fontId="8" fillId="0" borderId="0" xfId="0" applyFont="1" applyAlignment="1">
      <alignment horizontal="center" vertical="center" wrapText="1"/>
    </xf>
    <xf numFmtId="0" fontId="10" fillId="0" borderId="27" xfId="0" applyFont="1" applyBorder="1" applyAlignment="1">
      <alignment horizontal="right" vertical="center" wrapText="1"/>
    </xf>
    <xf numFmtId="0" fontId="10" fillId="4" borderId="17" xfId="0" applyFont="1" applyFill="1" applyBorder="1" applyAlignment="1">
      <alignment horizontal="center" vertical="center" wrapText="1"/>
    </xf>
    <xf numFmtId="0" fontId="10" fillId="4" borderId="19" xfId="0" applyFont="1" applyFill="1" applyBorder="1" applyAlignment="1">
      <alignment horizontal="center" vertical="center" wrapText="1"/>
    </xf>
    <xf numFmtId="0" fontId="10" fillId="4" borderId="25" xfId="0" applyFont="1" applyFill="1" applyBorder="1" applyAlignment="1">
      <alignment horizontal="center" vertical="center" wrapText="1"/>
    </xf>
    <xf numFmtId="0" fontId="10" fillId="4" borderId="26" xfId="0" applyFont="1" applyFill="1" applyBorder="1" applyAlignment="1">
      <alignment horizontal="center" vertical="center" wrapText="1"/>
    </xf>
    <xf numFmtId="0" fontId="18" fillId="0" borderId="9" xfId="8" applyFont="1" applyBorder="1" applyAlignment="1">
      <alignment horizontal="center" vertical="center" wrapText="1"/>
    </xf>
    <xf numFmtId="0" fontId="18" fillId="0" borderId="10" xfId="8" applyFont="1" applyBorder="1" applyAlignment="1">
      <alignment horizontal="center" vertical="center" wrapText="1"/>
    </xf>
    <xf numFmtId="0" fontId="18" fillId="0" borderId="11" xfId="8" applyFont="1" applyBorder="1" applyAlignment="1">
      <alignment horizontal="center" vertical="center" wrapText="1"/>
    </xf>
    <xf numFmtId="0" fontId="18" fillId="0" borderId="0" xfId="8" applyFont="1" applyAlignment="1">
      <alignment horizontal="right" vertical="center" wrapText="1"/>
    </xf>
    <xf numFmtId="0" fontId="11" fillId="0" borderId="0" xfId="8" applyFont="1" applyAlignment="1">
      <alignment horizontal="center" vertical="center" wrapText="1"/>
    </xf>
    <xf numFmtId="0" fontId="25" fillId="0" borderId="9" xfId="8" applyFont="1" applyBorder="1" applyAlignment="1">
      <alignment horizontal="center" vertical="center" wrapText="1"/>
    </xf>
    <xf numFmtId="0" fontId="25" fillId="0" borderId="10" xfId="8" applyFont="1" applyBorder="1" applyAlignment="1">
      <alignment horizontal="center" vertical="center" wrapText="1"/>
    </xf>
    <xf numFmtId="0" fontId="25" fillId="0" borderId="11" xfId="8" applyFont="1" applyBorder="1" applyAlignment="1">
      <alignment horizontal="center" vertical="center" wrapText="1"/>
    </xf>
    <xf numFmtId="0" fontId="25" fillId="0" borderId="12" xfId="8" applyFont="1" applyBorder="1" applyAlignment="1">
      <alignment horizontal="center" vertical="center" wrapText="1"/>
    </xf>
    <xf numFmtId="0" fontId="25" fillId="0" borderId="14" xfId="8" applyFont="1" applyBorder="1" applyAlignment="1">
      <alignment horizontal="center" vertical="center" wrapText="1"/>
    </xf>
    <xf numFmtId="0" fontId="19" fillId="0" borderId="0" xfId="8" applyFont="1" applyAlignment="1">
      <alignment horizontal="right" vertical="center" wrapText="1"/>
    </xf>
    <xf numFmtId="0" fontId="19" fillId="0" borderId="0" xfId="8" applyFont="1" applyAlignment="1">
      <alignment horizontal="center" vertical="center" wrapText="1"/>
    </xf>
    <xf numFmtId="167" fontId="8" fillId="0" borderId="17" xfId="11" applyNumberFormat="1" applyFont="1" applyFill="1" applyBorder="1" applyAlignment="1">
      <alignment horizontal="center" vertical="center" wrapText="1"/>
    </xf>
    <xf numFmtId="167" fontId="8" fillId="0" borderId="0" xfId="0" applyNumberFormat="1" applyFont="1" applyFill="1" applyBorder="1" applyAlignment="1">
      <alignment horizontal="right" vertical="center"/>
    </xf>
    <xf numFmtId="0" fontId="41" fillId="0" borderId="0" xfId="0" applyFont="1" applyFill="1" applyBorder="1" applyAlignment="1">
      <alignment horizontal="center" vertical="center" wrapText="1"/>
    </xf>
    <xf numFmtId="167" fontId="40" fillId="0" borderId="0" xfId="0" applyNumberFormat="1" applyFont="1" applyFill="1" applyBorder="1" applyAlignment="1">
      <alignment horizontal="right" vertical="center" wrapText="1"/>
    </xf>
    <xf numFmtId="0" fontId="8" fillId="0" borderId="17" xfId="0" applyFont="1" applyFill="1" applyBorder="1" applyAlignment="1">
      <alignment horizontal="center" vertical="center" wrapText="1"/>
    </xf>
    <xf numFmtId="167" fontId="8" fillId="0" borderId="17" xfId="0" applyNumberFormat="1" applyFont="1" applyFill="1" applyBorder="1" applyAlignment="1">
      <alignment horizontal="center" vertical="center" wrapText="1"/>
    </xf>
    <xf numFmtId="0" fontId="42" fillId="0" borderId="17" xfId="0" applyFont="1" applyFill="1" applyBorder="1" applyAlignment="1">
      <alignment horizontal="center" vertical="center" wrapText="1"/>
    </xf>
    <xf numFmtId="0" fontId="15" fillId="2" borderId="0" xfId="0" applyFont="1" applyFill="1" applyBorder="1" applyAlignment="1">
      <alignment horizontal="center" vertical="center" wrapText="1"/>
    </xf>
    <xf numFmtId="0" fontId="8" fillId="0" borderId="0" xfId="10" applyFont="1" applyBorder="1" applyAlignment="1">
      <alignment horizontal="center" vertical="top" wrapText="1"/>
    </xf>
    <xf numFmtId="0" fontId="8" fillId="0" borderId="0" xfId="10" applyFont="1" applyBorder="1" applyAlignment="1">
      <alignment horizontal="left" vertical="top" wrapText="1"/>
    </xf>
    <xf numFmtId="0" fontId="8" fillId="0" borderId="15" xfId="10" applyFont="1" applyBorder="1" applyAlignment="1">
      <alignment horizontal="left" vertical="top" wrapText="1"/>
    </xf>
    <xf numFmtId="0" fontId="10" fillId="0" borderId="13" xfId="10" applyFont="1" applyBorder="1" applyAlignment="1">
      <alignment horizontal="center" vertical="top" wrapText="1"/>
    </xf>
    <xf numFmtId="0" fontId="28" fillId="0" borderId="13" xfId="10" applyFont="1" applyBorder="1" applyAlignment="1">
      <alignment horizontal="left" vertical="top" wrapText="1"/>
    </xf>
    <xf numFmtId="0" fontId="10" fillId="0" borderId="12" xfId="10" applyFont="1" applyBorder="1" applyAlignment="1">
      <alignment horizontal="center" vertical="top" wrapText="1"/>
    </xf>
    <xf numFmtId="0" fontId="10" fillId="0" borderId="2" xfId="10" applyFont="1" applyBorder="1" applyAlignment="1">
      <alignment horizontal="center" vertical="top" wrapText="1"/>
    </xf>
    <xf numFmtId="0" fontId="10" fillId="0" borderId="14" xfId="10" applyFont="1" applyBorder="1" applyAlignment="1">
      <alignment horizontal="center" vertical="top" wrapText="1"/>
    </xf>
    <xf numFmtId="0" fontId="28" fillId="0" borderId="13" xfId="10" applyFont="1" applyFill="1" applyBorder="1" applyAlignment="1">
      <alignment horizontal="left" vertical="top" wrapText="1"/>
    </xf>
    <xf numFmtId="0" fontId="10" fillId="0" borderId="13" xfId="10" applyFont="1" applyBorder="1" applyAlignment="1">
      <alignment horizontal="left" vertical="top" wrapText="1"/>
    </xf>
    <xf numFmtId="0" fontId="10" fillId="0" borderId="13" xfId="10" applyFont="1" applyFill="1" applyBorder="1" applyAlignment="1">
      <alignment horizontal="center" vertical="top" wrapText="1"/>
    </xf>
    <xf numFmtId="0" fontId="27" fillId="0" borderId="13" xfId="0" applyFont="1" applyBorder="1" applyAlignment="1">
      <alignment horizontal="left" vertical="top" wrapText="1"/>
    </xf>
    <xf numFmtId="0" fontId="10" fillId="0" borderId="19" xfId="0" applyFont="1" applyBorder="1" applyAlignment="1">
      <alignment horizontal="left" vertical="top" wrapText="1"/>
    </xf>
    <xf numFmtId="0" fontId="10" fillId="0" borderId="26" xfId="0" applyFont="1" applyBorder="1" applyAlignment="1">
      <alignment horizontal="left" vertical="top" wrapText="1"/>
    </xf>
    <xf numFmtId="0" fontId="36" fillId="0" borderId="17" xfId="0" applyFont="1" applyBorder="1" applyAlignment="1">
      <alignment horizontal="left" vertical="top" wrapText="1"/>
    </xf>
    <xf numFmtId="0" fontId="10" fillId="0" borderId="17" xfId="0" applyFont="1" applyBorder="1" applyAlignment="1">
      <alignment horizontal="left" vertical="top" wrapText="1"/>
    </xf>
    <xf numFmtId="0" fontId="10" fillId="0" borderId="19" xfId="0" applyFont="1" applyBorder="1" applyAlignment="1">
      <alignment horizontal="center" vertical="top" wrapText="1"/>
    </xf>
    <xf numFmtId="0" fontId="10" fillId="0" borderId="26" xfId="0" applyFont="1" applyBorder="1" applyAlignment="1">
      <alignment horizontal="center" vertical="top" wrapText="1"/>
    </xf>
    <xf numFmtId="0" fontId="35" fillId="0" borderId="19" xfId="0" applyFont="1" applyBorder="1" applyAlignment="1">
      <alignment horizontal="left" vertical="top" wrapText="1"/>
    </xf>
    <xf numFmtId="0" fontId="35" fillId="0" borderId="26" xfId="0" applyFont="1" applyBorder="1" applyAlignment="1">
      <alignment horizontal="left" vertical="top" wrapText="1"/>
    </xf>
    <xf numFmtId="0" fontId="35" fillId="0" borderId="17" xfId="0" applyFont="1" applyBorder="1" applyAlignment="1">
      <alignment horizontal="left" vertical="top" wrapText="1"/>
    </xf>
    <xf numFmtId="0" fontId="38" fillId="0" borderId="17" xfId="0" applyFont="1" applyBorder="1" applyAlignment="1">
      <alignment horizontal="left" vertical="top" wrapText="1"/>
    </xf>
    <xf numFmtId="0" fontId="31" fillId="0" borderId="13" xfId="0" applyFont="1" applyBorder="1" applyAlignment="1">
      <alignment horizontal="left" vertical="top" wrapText="1"/>
    </xf>
    <xf numFmtId="168" fontId="28" fillId="0" borderId="12" xfId="7" applyNumberFormat="1" applyFont="1" applyBorder="1" applyAlignment="1">
      <alignment horizontal="center" vertical="top" wrapText="1"/>
    </xf>
    <xf numFmtId="168" fontId="28" fillId="0" borderId="2" xfId="7" applyNumberFormat="1" applyFont="1" applyBorder="1" applyAlignment="1">
      <alignment horizontal="center" vertical="top" wrapText="1"/>
    </xf>
    <xf numFmtId="0" fontId="8" fillId="0" borderId="0" xfId="10" applyFont="1" applyAlignment="1">
      <alignment horizontal="center" vertical="top" wrapText="1"/>
    </xf>
    <xf numFmtId="0" fontId="16" fillId="0" borderId="0" xfId="10" applyFont="1" applyBorder="1" applyAlignment="1">
      <alignment horizontal="center" vertical="top"/>
    </xf>
    <xf numFmtId="0" fontId="14" fillId="0" borderId="13" xfId="0" applyFont="1" applyBorder="1" applyAlignment="1">
      <alignment vertical="center" wrapText="1"/>
    </xf>
    <xf numFmtId="0" fontId="14" fillId="3" borderId="13" xfId="0" applyFont="1" applyFill="1" applyBorder="1" applyAlignment="1">
      <alignment vertical="center" wrapText="1"/>
    </xf>
    <xf numFmtId="0" fontId="14" fillId="0" borderId="0" xfId="0" applyFont="1" applyAlignment="1">
      <alignment horizontal="center" vertical="center" wrapText="1"/>
    </xf>
    <xf numFmtId="0" fontId="8" fillId="0" borderId="0" xfId="8" applyFont="1" applyAlignment="1">
      <alignment horizontal="right" vertical="top" wrapText="1"/>
    </xf>
    <xf numFmtId="0" fontId="11" fillId="0" borderId="13" xfId="0" applyFont="1" applyBorder="1" applyAlignment="1">
      <alignment vertical="center" wrapText="1"/>
    </xf>
    <xf numFmtId="168" fontId="14" fillId="0" borderId="13" xfId="7" applyNumberFormat="1" applyFont="1" applyBorder="1" applyAlignment="1">
      <alignment horizontal="center" vertical="center" wrapText="1"/>
    </xf>
    <xf numFmtId="0" fontId="14" fillId="0" borderId="13" xfId="0" applyFont="1" applyBorder="1" applyAlignment="1">
      <alignment horizontal="right" vertical="center" wrapText="1"/>
    </xf>
    <xf numFmtId="0" fontId="14" fillId="0" borderId="13" xfId="0" applyFont="1" applyBorder="1" applyAlignment="1">
      <alignment horizontal="center" vertical="center" wrapText="1"/>
    </xf>
  </cellXfs>
  <cellStyles count="14">
    <cellStyle name="Comma 2" xfId="11"/>
    <cellStyle name="Comma 3" xfId="13"/>
    <cellStyle name="Normal 10" xfId="4"/>
    <cellStyle name="Normal 2" xfId="1"/>
    <cellStyle name="Normal 3" xfId="3"/>
    <cellStyle name="Normal 4" xfId="5"/>
    <cellStyle name="Normal 5" xfId="10"/>
    <cellStyle name="Normal 8" xfId="8"/>
    <cellStyle name="Percent 2" xfId="2"/>
    <cellStyle name="Percent 3" xfId="12"/>
    <cellStyle name="SN_241" xfId="6"/>
    <cellStyle name="SN_b" xfId="9"/>
    <cellStyle name="Обычный" xfId="0" builtinId="0"/>
    <cellStyle name="Финансовый" xfId="7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45"/>
  <sheetViews>
    <sheetView zoomScaleNormal="100" workbookViewId="0">
      <selection activeCell="D15" sqref="D15"/>
    </sheetView>
  </sheetViews>
  <sheetFormatPr defaultRowHeight="17.25"/>
  <cols>
    <col min="1" max="1" width="7.42578125" style="22" customWidth="1"/>
    <col min="2" max="2" width="12.85546875" style="22" customWidth="1"/>
    <col min="3" max="3" width="56.5703125" style="12" customWidth="1"/>
    <col min="4" max="4" width="17.28515625" style="30" bestFit="1" customWidth="1"/>
    <col min="5" max="5" width="17.85546875" style="30" customWidth="1"/>
    <col min="6" max="6" width="18.7109375" style="30" bestFit="1" customWidth="1"/>
    <col min="7" max="7" width="15.5703125" style="30" customWidth="1"/>
    <col min="8" max="8" width="14.28515625" style="30" customWidth="1"/>
    <col min="9" max="9" width="7.28515625" style="12" customWidth="1"/>
    <col min="10" max="10" width="12.85546875" style="12" bestFit="1" customWidth="1"/>
    <col min="11" max="11" width="13.85546875" style="12" bestFit="1" customWidth="1"/>
    <col min="12" max="13" width="9.140625" style="12"/>
    <col min="14" max="14" width="19.42578125" style="12" customWidth="1"/>
    <col min="15" max="16384" width="9.140625" style="12"/>
  </cols>
  <sheetData>
    <row r="1" spans="1:11" ht="16.5" customHeight="1">
      <c r="A1" s="225" t="s">
        <v>3</v>
      </c>
      <c r="B1" s="225"/>
      <c r="C1" s="225"/>
      <c r="D1" s="225"/>
      <c r="E1" s="225"/>
      <c r="F1" s="225"/>
      <c r="G1" s="225"/>
      <c r="H1" s="225"/>
      <c r="I1" s="7"/>
    </row>
    <row r="2" spans="1:11" ht="16.5" customHeight="1">
      <c r="A2" s="225" t="s">
        <v>0</v>
      </c>
      <c r="B2" s="225"/>
      <c r="C2" s="225"/>
      <c r="D2" s="225"/>
      <c r="E2" s="225"/>
      <c r="F2" s="225"/>
      <c r="G2" s="225"/>
      <c r="H2" s="225"/>
      <c r="I2" s="7"/>
    </row>
    <row r="3" spans="1:11" ht="16.5" customHeight="1">
      <c r="A3" s="225" t="s">
        <v>1</v>
      </c>
      <c r="B3" s="225"/>
      <c r="C3" s="225"/>
      <c r="D3" s="225"/>
      <c r="E3" s="225"/>
      <c r="F3" s="225"/>
      <c r="G3" s="225"/>
      <c r="H3" s="225"/>
      <c r="I3" s="7"/>
    </row>
    <row r="4" spans="1:11" ht="52.5" customHeight="1">
      <c r="A4" s="226" t="s">
        <v>49</v>
      </c>
      <c r="B4" s="226"/>
      <c r="C4" s="226"/>
      <c r="D4" s="226"/>
      <c r="E4" s="226"/>
      <c r="F4" s="226"/>
      <c r="G4" s="226"/>
      <c r="H4" s="226"/>
    </row>
    <row r="5" spans="1:11">
      <c r="A5" s="13"/>
      <c r="B5" s="13"/>
      <c r="C5" s="14"/>
      <c r="D5" s="15"/>
      <c r="E5" s="15"/>
      <c r="F5" s="15"/>
      <c r="G5" s="227" t="s">
        <v>33</v>
      </c>
      <c r="H5" s="227"/>
    </row>
    <row r="6" spans="1:11" s="16" customFormat="1" ht="39" customHeight="1">
      <c r="A6" s="236" t="s">
        <v>34</v>
      </c>
      <c r="B6" s="236"/>
      <c r="C6" s="228" t="s">
        <v>35</v>
      </c>
      <c r="D6" s="233" t="s">
        <v>59</v>
      </c>
      <c r="E6" s="234"/>
      <c r="F6" s="234"/>
      <c r="G6" s="234"/>
      <c r="H6" s="235"/>
    </row>
    <row r="7" spans="1:11" s="16" customFormat="1" ht="23.25" customHeight="1">
      <c r="A7" s="236"/>
      <c r="B7" s="236"/>
      <c r="C7" s="229"/>
      <c r="D7" s="231" t="s">
        <v>36</v>
      </c>
      <c r="E7" s="233" t="s">
        <v>16</v>
      </c>
      <c r="F7" s="234"/>
      <c r="G7" s="234"/>
      <c r="H7" s="235"/>
    </row>
    <row r="8" spans="1:11" s="16" customFormat="1" ht="96" customHeight="1">
      <c r="A8" s="17" t="s">
        <v>37</v>
      </c>
      <c r="B8" s="17" t="s">
        <v>38</v>
      </c>
      <c r="C8" s="230"/>
      <c r="D8" s="232"/>
      <c r="E8" s="18" t="s">
        <v>39</v>
      </c>
      <c r="F8" s="18" t="s">
        <v>40</v>
      </c>
      <c r="G8" s="18" t="s">
        <v>41</v>
      </c>
      <c r="H8" s="18" t="s">
        <v>42</v>
      </c>
    </row>
    <row r="9" spans="1:11" s="22" customFormat="1" ht="42.75" customHeight="1">
      <c r="A9" s="19"/>
      <c r="B9" s="19"/>
      <c r="C9" s="20" t="s">
        <v>43</v>
      </c>
      <c r="D9" s="21">
        <f>SUM(E9:H9)</f>
        <v>146969.29999999999</v>
      </c>
      <c r="E9" s="21">
        <f t="shared" ref="E9:H9" si="0">E11</f>
        <v>0</v>
      </c>
      <c r="F9" s="21">
        <f>F11</f>
        <v>146969.29999999999</v>
      </c>
      <c r="G9" s="21">
        <f t="shared" si="0"/>
        <v>0</v>
      </c>
      <c r="H9" s="21">
        <f t="shared" si="0"/>
        <v>0</v>
      </c>
      <c r="J9" s="127"/>
    </row>
    <row r="10" spans="1:11" ht="23.25" customHeight="1">
      <c r="A10" s="19"/>
      <c r="B10" s="19"/>
      <c r="C10" s="20" t="s">
        <v>44</v>
      </c>
      <c r="D10" s="21"/>
      <c r="E10" s="21"/>
      <c r="F10" s="21"/>
      <c r="G10" s="21"/>
      <c r="H10" s="21"/>
    </row>
    <row r="11" spans="1:11" s="22" customFormat="1" ht="51.75">
      <c r="A11" s="23"/>
      <c r="B11" s="24"/>
      <c r="C11" s="24" t="s">
        <v>57</v>
      </c>
      <c r="D11" s="25">
        <f>SUM(E11:H11)</f>
        <v>146969.29999999999</v>
      </c>
      <c r="E11" s="25">
        <f>E13</f>
        <v>0</v>
      </c>
      <c r="F11" s="25">
        <f>F13+F44</f>
        <v>146969.29999999999</v>
      </c>
      <c r="G11" s="25">
        <f t="shared" ref="G11:H11" si="1">G13</f>
        <v>0</v>
      </c>
      <c r="H11" s="25">
        <f t="shared" si="1"/>
        <v>0</v>
      </c>
      <c r="K11" s="95"/>
    </row>
    <row r="12" spans="1:11" s="22" customFormat="1">
      <c r="A12" s="23"/>
      <c r="B12" s="23"/>
      <c r="C12" s="23" t="s">
        <v>45</v>
      </c>
      <c r="D12" s="26"/>
      <c r="E12" s="26"/>
      <c r="F12" s="26"/>
      <c r="G12" s="26"/>
      <c r="H12" s="26"/>
      <c r="J12" s="94"/>
      <c r="K12" s="95"/>
    </row>
    <row r="13" spans="1:11" s="27" customFormat="1" ht="34.5">
      <c r="A13" s="38">
        <v>1049</v>
      </c>
      <c r="B13" s="38">
        <v>21001</v>
      </c>
      <c r="C13" s="39" t="s">
        <v>58</v>
      </c>
      <c r="D13" s="40">
        <f>SUM(E13:H13)</f>
        <v>153264.29999999999</v>
      </c>
      <c r="E13" s="40">
        <f>+E15+E33+E37</f>
        <v>0</v>
      </c>
      <c r="F13" s="40">
        <f>+F15+F33+F37</f>
        <v>153264.29999999999</v>
      </c>
      <c r="G13" s="40">
        <f>+G15+G33+G37</f>
        <v>0</v>
      </c>
      <c r="H13" s="40">
        <f>+H15+H33+H37</f>
        <v>0</v>
      </c>
      <c r="J13" s="92"/>
      <c r="K13" s="92"/>
    </row>
    <row r="14" spans="1:11">
      <c r="A14" s="41"/>
      <c r="B14" s="41"/>
      <c r="C14" s="23" t="s">
        <v>45</v>
      </c>
      <c r="D14" s="42"/>
      <c r="E14" s="42"/>
      <c r="F14" s="42"/>
      <c r="G14" s="42"/>
      <c r="H14" s="42"/>
      <c r="J14" s="93"/>
      <c r="K14" s="93"/>
    </row>
    <row r="15" spans="1:11" s="27" customFormat="1" ht="42" customHeight="1">
      <c r="A15" s="38"/>
      <c r="B15" s="57"/>
      <c r="C15" s="54" t="s">
        <v>112</v>
      </c>
      <c r="D15" s="60">
        <f>SUM(E15:H15)</f>
        <v>250577.5</v>
      </c>
      <c r="E15" s="60">
        <f>SUM(E16:E32)</f>
        <v>0</v>
      </c>
      <c r="F15" s="60">
        <f>SUM(F16:F32)</f>
        <v>250577.5</v>
      </c>
      <c r="G15" s="60">
        <f>SUM(G16:G32)</f>
        <v>0</v>
      </c>
      <c r="H15" s="60">
        <f>SUM(H16:H32)</f>
        <v>0</v>
      </c>
      <c r="K15" s="91"/>
    </row>
    <row r="16" spans="1:11" s="28" customFormat="1" ht="45.75" customHeight="1">
      <c r="A16" s="38"/>
      <c r="B16" s="57"/>
      <c r="C16" s="55" t="s">
        <v>156</v>
      </c>
      <c r="D16" s="61">
        <f t="shared" ref="D16:D33" si="2">SUM(E16:H16)</f>
        <v>-10420</v>
      </c>
      <c r="E16" s="61"/>
      <c r="F16" s="61">
        <f>-10420</f>
        <v>-10420</v>
      </c>
      <c r="G16" s="61"/>
      <c r="H16" s="61"/>
    </row>
    <row r="17" spans="1:8" s="28" customFormat="1" ht="45.75" customHeight="1">
      <c r="A17" s="38"/>
      <c r="B17" s="57"/>
      <c r="C17" s="55" t="s">
        <v>156</v>
      </c>
      <c r="D17" s="61">
        <f t="shared" si="2"/>
        <v>257579.6</v>
      </c>
      <c r="E17" s="61"/>
      <c r="F17" s="61">
        <f>257579.6</f>
        <v>257579.6</v>
      </c>
      <c r="G17" s="61"/>
      <c r="H17" s="61"/>
    </row>
    <row r="18" spans="1:8" ht="45.75" customHeight="1">
      <c r="A18" s="38"/>
      <c r="B18" s="55"/>
      <c r="C18" s="55" t="s">
        <v>157</v>
      </c>
      <c r="D18" s="61">
        <f t="shared" si="2"/>
        <v>-7738</v>
      </c>
      <c r="E18" s="61"/>
      <c r="F18" s="61">
        <v>-7738</v>
      </c>
      <c r="G18" s="61"/>
      <c r="H18" s="61"/>
    </row>
    <row r="19" spans="1:8" ht="45.75" customHeight="1">
      <c r="A19" s="38"/>
      <c r="B19" s="55"/>
      <c r="C19" s="55" t="s">
        <v>107</v>
      </c>
      <c r="D19" s="61">
        <f t="shared" si="2"/>
        <v>-7086</v>
      </c>
      <c r="E19" s="61"/>
      <c r="F19" s="61">
        <v>-7086</v>
      </c>
      <c r="G19" s="61"/>
      <c r="H19" s="61"/>
    </row>
    <row r="20" spans="1:8" ht="45.75" customHeight="1">
      <c r="A20" s="38"/>
      <c r="B20" s="55"/>
      <c r="C20" s="55" t="s">
        <v>158</v>
      </c>
      <c r="D20" s="61">
        <f t="shared" si="2"/>
        <v>-3411.4</v>
      </c>
      <c r="E20" s="61"/>
      <c r="F20" s="61">
        <v>-3411.4</v>
      </c>
      <c r="G20" s="61"/>
      <c r="H20" s="61"/>
    </row>
    <row r="21" spans="1:8" ht="45.75" customHeight="1">
      <c r="A21" s="38"/>
      <c r="B21" s="55"/>
      <c r="C21" s="55" t="s">
        <v>159</v>
      </c>
      <c r="D21" s="61">
        <f t="shared" si="2"/>
        <v>-9380</v>
      </c>
      <c r="E21" s="61"/>
      <c r="F21" s="61">
        <v>-9380</v>
      </c>
      <c r="G21" s="61"/>
      <c r="H21" s="61"/>
    </row>
    <row r="22" spans="1:8" ht="45.75" customHeight="1">
      <c r="A22" s="38"/>
      <c r="B22" s="55"/>
      <c r="C22" s="55" t="s">
        <v>159</v>
      </c>
      <c r="D22" s="61">
        <f t="shared" si="2"/>
        <v>50366</v>
      </c>
      <c r="E22" s="61"/>
      <c r="F22" s="61">
        <f>49984+382</f>
        <v>50366</v>
      </c>
      <c r="G22" s="61"/>
      <c r="H22" s="61"/>
    </row>
    <row r="23" spans="1:8" s="28" customFormat="1" ht="51.75">
      <c r="A23" s="38"/>
      <c r="B23" s="57"/>
      <c r="C23" s="55" t="s">
        <v>115</v>
      </c>
      <c r="D23" s="61">
        <f t="shared" si="2"/>
        <v>-2734</v>
      </c>
      <c r="E23" s="61"/>
      <c r="F23" s="61">
        <v>-2734</v>
      </c>
      <c r="G23" s="61"/>
      <c r="H23" s="61"/>
    </row>
    <row r="24" spans="1:8" s="29" customFormat="1" ht="51.75">
      <c r="A24" s="58"/>
      <c r="B24" s="57"/>
      <c r="C24" s="55" t="s">
        <v>106</v>
      </c>
      <c r="D24" s="61">
        <f t="shared" si="2"/>
        <v>-1507</v>
      </c>
      <c r="E24" s="61"/>
      <c r="F24" s="61">
        <v>-1507</v>
      </c>
      <c r="G24" s="61"/>
      <c r="H24" s="61"/>
    </row>
    <row r="25" spans="1:8" s="29" customFormat="1" ht="51.75">
      <c r="A25" s="58"/>
      <c r="B25" s="57"/>
      <c r="C25" s="55" t="s">
        <v>160</v>
      </c>
      <c r="D25" s="61">
        <f t="shared" si="2"/>
        <v>-968</v>
      </c>
      <c r="E25" s="61"/>
      <c r="F25" s="61">
        <v>-968</v>
      </c>
      <c r="G25" s="61"/>
      <c r="H25" s="61"/>
    </row>
    <row r="26" spans="1:8" s="28" customFormat="1" ht="34.5">
      <c r="A26" s="43"/>
      <c r="B26" s="57"/>
      <c r="C26" s="55" t="s">
        <v>116</v>
      </c>
      <c r="D26" s="61">
        <f t="shared" si="2"/>
        <v>-1183</v>
      </c>
      <c r="E26" s="61"/>
      <c r="F26" s="61">
        <v>-1183</v>
      </c>
      <c r="G26" s="61"/>
      <c r="H26" s="61"/>
    </row>
    <row r="27" spans="1:8" s="28" customFormat="1" ht="34.5">
      <c r="A27" s="43"/>
      <c r="B27" s="57"/>
      <c r="C27" s="55" t="s">
        <v>103</v>
      </c>
      <c r="D27" s="61">
        <f t="shared" si="2"/>
        <v>-1760</v>
      </c>
      <c r="E27" s="61"/>
      <c r="F27" s="61">
        <v>-1760</v>
      </c>
      <c r="G27" s="61"/>
      <c r="H27" s="61"/>
    </row>
    <row r="28" spans="1:8" s="28" customFormat="1" ht="34.5">
      <c r="A28" s="43"/>
      <c r="B28" s="57"/>
      <c r="C28" s="55" t="s">
        <v>104</v>
      </c>
      <c r="D28" s="61">
        <f t="shared" si="2"/>
        <v>-5971.5</v>
      </c>
      <c r="E28" s="61"/>
      <c r="F28" s="61">
        <v>-5971.5</v>
      </c>
      <c r="G28" s="61"/>
      <c r="H28" s="61"/>
    </row>
    <row r="29" spans="1:8" s="28" customFormat="1" ht="34.5">
      <c r="A29" s="43"/>
      <c r="B29" s="57"/>
      <c r="C29" s="55" t="s">
        <v>105</v>
      </c>
      <c r="D29" s="61">
        <f t="shared" si="2"/>
        <v>-1350</v>
      </c>
      <c r="E29" s="61"/>
      <c r="F29" s="61">
        <v>-1350</v>
      </c>
      <c r="G29" s="61"/>
      <c r="H29" s="61"/>
    </row>
    <row r="30" spans="1:8" s="28" customFormat="1" ht="34.5">
      <c r="A30" s="43"/>
      <c r="B30" s="57"/>
      <c r="C30" s="55" t="s">
        <v>165</v>
      </c>
      <c r="D30" s="61">
        <f t="shared" si="2"/>
        <v>257</v>
      </c>
      <c r="E30" s="61"/>
      <c r="F30" s="61">
        <f>142+115</f>
        <v>257</v>
      </c>
      <c r="G30" s="61"/>
      <c r="H30" s="61"/>
    </row>
    <row r="31" spans="1:8" s="27" customFormat="1" ht="69">
      <c r="A31" s="38"/>
      <c r="B31" s="58"/>
      <c r="C31" s="55" t="s">
        <v>101</v>
      </c>
      <c r="D31" s="61">
        <f t="shared" si="2"/>
        <v>-3411</v>
      </c>
      <c r="E31" s="61"/>
      <c r="F31" s="61">
        <v>-3411</v>
      </c>
      <c r="G31" s="61"/>
      <c r="H31" s="61"/>
    </row>
    <row r="32" spans="1:8" s="27" customFormat="1" ht="36.75" customHeight="1">
      <c r="A32" s="38"/>
      <c r="B32" s="58"/>
      <c r="C32" s="55" t="s">
        <v>117</v>
      </c>
      <c r="D32" s="61">
        <f t="shared" si="2"/>
        <v>-705.2</v>
      </c>
      <c r="E32" s="61"/>
      <c r="F32" s="61">
        <v>-705.2</v>
      </c>
      <c r="G32" s="61"/>
      <c r="H32" s="61"/>
    </row>
    <row r="33" spans="1:8" s="27" customFormat="1" ht="42.75" customHeight="1">
      <c r="A33" s="38"/>
      <c r="B33" s="57"/>
      <c r="C33" s="54" t="s">
        <v>166</v>
      </c>
      <c r="D33" s="59">
        <f t="shared" si="2"/>
        <v>-118979.5</v>
      </c>
      <c r="E33" s="59">
        <f>SUM(E34:E36)</f>
        <v>0</v>
      </c>
      <c r="F33" s="59">
        <f>SUM(F34:F36)</f>
        <v>-118979.5</v>
      </c>
      <c r="G33" s="59">
        <f>SUM(G34:G36)</f>
        <v>0</v>
      </c>
      <c r="H33" s="59">
        <f>SUM(H34:H36)</f>
        <v>0</v>
      </c>
    </row>
    <row r="34" spans="1:8" s="27" customFormat="1" ht="69">
      <c r="A34" s="38"/>
      <c r="B34" s="58"/>
      <c r="C34" s="55" t="s">
        <v>102</v>
      </c>
      <c r="D34" s="61">
        <f t="shared" ref="D34:D36" si="3">SUM(E34:H34)</f>
        <v>-1887</v>
      </c>
      <c r="E34" s="61"/>
      <c r="F34" s="61">
        <v>-1887</v>
      </c>
      <c r="G34" s="61"/>
      <c r="H34" s="61"/>
    </row>
    <row r="35" spans="1:8" s="27" customFormat="1" ht="69">
      <c r="A35" s="38"/>
      <c r="B35" s="57"/>
      <c r="C35" s="55" t="s">
        <v>102</v>
      </c>
      <c r="D35" s="61">
        <f t="shared" si="3"/>
        <v>-118500</v>
      </c>
      <c r="E35" s="61"/>
      <c r="F35" s="61">
        <v>-118500</v>
      </c>
      <c r="G35" s="61"/>
      <c r="H35" s="61"/>
    </row>
    <row r="36" spans="1:8" s="27" customFormat="1" ht="34.5">
      <c r="A36" s="38"/>
      <c r="B36" s="58"/>
      <c r="C36" s="55" t="s">
        <v>108</v>
      </c>
      <c r="D36" s="61">
        <f t="shared" si="3"/>
        <v>1407.5</v>
      </c>
      <c r="E36" s="61"/>
      <c r="F36" s="61">
        <v>1407.5</v>
      </c>
      <c r="G36" s="61"/>
      <c r="H36" s="61"/>
    </row>
    <row r="37" spans="1:8" s="27" customFormat="1" ht="39.75" customHeight="1">
      <c r="A37" s="38"/>
      <c r="B37" s="57"/>
      <c r="C37" s="54" t="s">
        <v>167</v>
      </c>
      <c r="D37" s="59">
        <f>SUM(E37:H37)</f>
        <v>21666.3</v>
      </c>
      <c r="E37" s="59">
        <f>+E38+E39+E41</f>
        <v>0</v>
      </c>
      <c r="F37" s="59">
        <f>+F38+F39+F40+F41+F42</f>
        <v>21666.3</v>
      </c>
      <c r="G37" s="59">
        <f t="shared" ref="G37:H37" si="4">+G38+G39+G42</f>
        <v>0</v>
      </c>
      <c r="H37" s="59">
        <f t="shared" si="4"/>
        <v>0</v>
      </c>
    </row>
    <row r="38" spans="1:8" s="27" customFormat="1" ht="38.25" customHeight="1">
      <c r="A38" s="38"/>
      <c r="B38" s="58"/>
      <c r="C38" s="55" t="s">
        <v>119</v>
      </c>
      <c r="D38" s="61">
        <f t="shared" ref="D38:D42" si="5">SUM(E38:H38)</f>
        <v>-812.7</v>
      </c>
      <c r="E38" s="61"/>
      <c r="F38" s="61">
        <v>-812.7</v>
      </c>
      <c r="G38" s="61"/>
      <c r="H38" s="61"/>
    </row>
    <row r="39" spans="1:8" s="27" customFormat="1" ht="42.75" customHeight="1">
      <c r="A39" s="38"/>
      <c r="B39" s="58"/>
      <c r="C39" s="55" t="s">
        <v>118</v>
      </c>
      <c r="D39" s="61">
        <f t="shared" si="5"/>
        <v>-1958</v>
      </c>
      <c r="E39" s="61"/>
      <c r="F39" s="61">
        <v>-1958</v>
      </c>
      <c r="G39" s="61"/>
      <c r="H39" s="61"/>
    </row>
    <row r="40" spans="1:8" s="27" customFormat="1" ht="42" customHeight="1">
      <c r="A40" s="38"/>
      <c r="B40" s="58"/>
      <c r="C40" s="55" t="s">
        <v>162</v>
      </c>
      <c r="D40" s="61">
        <f t="shared" si="5"/>
        <v>-401</v>
      </c>
      <c r="E40" s="61"/>
      <c r="F40" s="61">
        <v>-401</v>
      </c>
      <c r="G40" s="61"/>
      <c r="H40" s="61"/>
    </row>
    <row r="41" spans="1:8" s="27" customFormat="1" ht="51.75">
      <c r="A41" s="38"/>
      <c r="B41" s="58"/>
      <c r="C41" s="55" t="s">
        <v>161</v>
      </c>
      <c r="D41" s="61">
        <f t="shared" si="5"/>
        <v>-916</v>
      </c>
      <c r="E41" s="61"/>
      <c r="F41" s="61">
        <v>-916</v>
      </c>
      <c r="G41" s="61"/>
      <c r="H41" s="61"/>
    </row>
    <row r="42" spans="1:8" ht="54.75" customHeight="1">
      <c r="A42" s="38"/>
      <c r="B42" s="58"/>
      <c r="C42" s="55" t="s">
        <v>161</v>
      </c>
      <c r="D42" s="61">
        <f t="shared" si="5"/>
        <v>25754</v>
      </c>
      <c r="E42" s="61"/>
      <c r="F42" s="61">
        <v>25754</v>
      </c>
      <c r="G42" s="61"/>
      <c r="H42" s="61"/>
    </row>
    <row r="43" spans="1:8" ht="11.25" customHeight="1">
      <c r="A43" s="38"/>
      <c r="B43" s="58"/>
      <c r="C43" s="55"/>
      <c r="D43" s="61"/>
      <c r="E43" s="61"/>
      <c r="F43" s="61"/>
      <c r="G43" s="61"/>
      <c r="H43" s="61"/>
    </row>
    <row r="44" spans="1:8" ht="54" customHeight="1">
      <c r="A44" s="38">
        <v>1049</v>
      </c>
      <c r="B44" s="38">
        <v>21002</v>
      </c>
      <c r="C44" s="128" t="s">
        <v>163</v>
      </c>
      <c r="D44" s="129">
        <f>D45</f>
        <v>-6295</v>
      </c>
      <c r="E44" s="129"/>
      <c r="F44" s="129">
        <f>F45</f>
        <v>-6295</v>
      </c>
      <c r="G44" s="126"/>
      <c r="H44" s="126"/>
    </row>
    <row r="45" spans="1:8" ht="48.75" customHeight="1">
      <c r="A45" s="41"/>
      <c r="B45" s="41"/>
      <c r="C45" s="55" t="s">
        <v>164</v>
      </c>
      <c r="D45" s="61">
        <f t="shared" ref="D45" si="6">SUM(E45:H45)</f>
        <v>-6295</v>
      </c>
      <c r="E45" s="61"/>
      <c r="F45" s="61">
        <v>-6295</v>
      </c>
      <c r="G45" s="61"/>
      <c r="H45" s="61"/>
    </row>
  </sheetData>
  <mergeCells count="10">
    <mergeCell ref="A1:H1"/>
    <mergeCell ref="A2:H2"/>
    <mergeCell ref="A4:H4"/>
    <mergeCell ref="G5:H5"/>
    <mergeCell ref="C6:C8"/>
    <mergeCell ref="A3:H3"/>
    <mergeCell ref="D7:D8"/>
    <mergeCell ref="E7:H7"/>
    <mergeCell ref="D6:H6"/>
    <mergeCell ref="A6:B7"/>
  </mergeCells>
  <printOptions horizontalCentered="1"/>
  <pageMargins left="0.17" right="0.17" top="0.28999999999999998" bottom="0.46" header="0.17" footer="0.18"/>
  <pageSetup paperSize="9" scale="93" firstPageNumber="236" orientation="landscape" horizontalDpi="4294967294" verticalDpi="4294967294" r:id="rId1"/>
  <ignoredErrors>
    <ignoredError sqref="E18 E26:E29 G18:H18 H26:H29 G23:H24 E23:E24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3" tint="0.39997558519241921"/>
  </sheetPr>
  <dimension ref="A1:F38"/>
  <sheetViews>
    <sheetView topLeftCell="A31" zoomScale="110" zoomScaleNormal="110" workbookViewId="0">
      <selection activeCell="F7" sqref="F7:F13"/>
    </sheetView>
  </sheetViews>
  <sheetFormatPr defaultRowHeight="13.5"/>
  <cols>
    <col min="1" max="1" width="12.42578125" style="165" customWidth="1"/>
    <col min="2" max="2" width="14.140625" style="165" customWidth="1"/>
    <col min="3" max="3" width="77.5703125" style="165" customWidth="1"/>
    <col min="4" max="4" width="13.85546875" style="165" hidden="1" customWidth="1"/>
    <col min="5" max="5" width="1.28515625" style="165" hidden="1" customWidth="1"/>
    <col min="6" max="6" width="30.7109375" style="165" customWidth="1"/>
    <col min="7" max="258" width="9.140625" style="165"/>
    <col min="259" max="260" width="5.7109375" style="165" customWidth="1"/>
    <col min="261" max="261" width="76.28515625" style="165" customWidth="1"/>
    <col min="262" max="262" width="17.85546875" style="165" customWidth="1"/>
    <col min="263" max="514" width="9.140625" style="165"/>
    <col min="515" max="516" width="5.7109375" style="165" customWidth="1"/>
    <col min="517" max="517" width="76.28515625" style="165" customWidth="1"/>
    <col min="518" max="518" width="17.85546875" style="165" customWidth="1"/>
    <col min="519" max="770" width="9.140625" style="165"/>
    <col min="771" max="772" width="5.7109375" style="165" customWidth="1"/>
    <col min="773" max="773" width="76.28515625" style="165" customWidth="1"/>
    <col min="774" max="774" width="17.85546875" style="165" customWidth="1"/>
    <col min="775" max="1026" width="9.140625" style="165"/>
    <col min="1027" max="1028" width="5.7109375" style="165" customWidth="1"/>
    <col min="1029" max="1029" width="76.28515625" style="165" customWidth="1"/>
    <col min="1030" max="1030" width="17.85546875" style="165" customWidth="1"/>
    <col min="1031" max="1282" width="9.140625" style="165"/>
    <col min="1283" max="1284" width="5.7109375" style="165" customWidth="1"/>
    <col min="1285" max="1285" width="76.28515625" style="165" customWidth="1"/>
    <col min="1286" max="1286" width="17.85546875" style="165" customWidth="1"/>
    <col min="1287" max="1538" width="9.140625" style="165"/>
    <col min="1539" max="1540" width="5.7109375" style="165" customWidth="1"/>
    <col min="1541" max="1541" width="76.28515625" style="165" customWidth="1"/>
    <col min="1542" max="1542" width="17.85546875" style="165" customWidth="1"/>
    <col min="1543" max="1794" width="9.140625" style="165"/>
    <col min="1795" max="1796" width="5.7109375" style="165" customWidth="1"/>
    <col min="1797" max="1797" width="76.28515625" style="165" customWidth="1"/>
    <col min="1798" max="1798" width="17.85546875" style="165" customWidth="1"/>
    <col min="1799" max="2050" width="9.140625" style="165"/>
    <col min="2051" max="2052" width="5.7109375" style="165" customWidth="1"/>
    <col min="2053" max="2053" width="76.28515625" style="165" customWidth="1"/>
    <col min="2054" max="2054" width="17.85546875" style="165" customWidth="1"/>
    <col min="2055" max="2306" width="9.140625" style="165"/>
    <col min="2307" max="2308" width="5.7109375" style="165" customWidth="1"/>
    <col min="2309" max="2309" width="76.28515625" style="165" customWidth="1"/>
    <col min="2310" max="2310" width="17.85546875" style="165" customWidth="1"/>
    <col min="2311" max="2562" width="9.140625" style="165"/>
    <col min="2563" max="2564" width="5.7109375" style="165" customWidth="1"/>
    <col min="2565" max="2565" width="76.28515625" style="165" customWidth="1"/>
    <col min="2566" max="2566" width="17.85546875" style="165" customWidth="1"/>
    <col min="2567" max="2818" width="9.140625" style="165"/>
    <col min="2819" max="2820" width="5.7109375" style="165" customWidth="1"/>
    <col min="2821" max="2821" width="76.28515625" style="165" customWidth="1"/>
    <col min="2822" max="2822" width="17.85546875" style="165" customWidth="1"/>
    <col min="2823" max="3074" width="9.140625" style="165"/>
    <col min="3075" max="3076" width="5.7109375" style="165" customWidth="1"/>
    <col min="3077" max="3077" width="76.28515625" style="165" customWidth="1"/>
    <col min="3078" max="3078" width="17.85546875" style="165" customWidth="1"/>
    <col min="3079" max="3330" width="9.140625" style="165"/>
    <col min="3331" max="3332" width="5.7109375" style="165" customWidth="1"/>
    <col min="3333" max="3333" width="76.28515625" style="165" customWidth="1"/>
    <col min="3334" max="3334" width="17.85546875" style="165" customWidth="1"/>
    <col min="3335" max="3586" width="9.140625" style="165"/>
    <col min="3587" max="3588" width="5.7109375" style="165" customWidth="1"/>
    <col min="3589" max="3589" width="76.28515625" style="165" customWidth="1"/>
    <col min="3590" max="3590" width="17.85546875" style="165" customWidth="1"/>
    <col min="3591" max="3842" width="9.140625" style="165"/>
    <col min="3843" max="3844" width="5.7109375" style="165" customWidth="1"/>
    <col min="3845" max="3845" width="76.28515625" style="165" customWidth="1"/>
    <col min="3846" max="3846" width="17.85546875" style="165" customWidth="1"/>
    <col min="3847" max="4098" width="9.140625" style="165"/>
    <col min="4099" max="4100" width="5.7109375" style="165" customWidth="1"/>
    <col min="4101" max="4101" width="76.28515625" style="165" customWidth="1"/>
    <col min="4102" max="4102" width="17.85546875" style="165" customWidth="1"/>
    <col min="4103" max="4354" width="9.140625" style="165"/>
    <col min="4355" max="4356" width="5.7109375" style="165" customWidth="1"/>
    <col min="4357" max="4357" width="76.28515625" style="165" customWidth="1"/>
    <col min="4358" max="4358" width="17.85546875" style="165" customWidth="1"/>
    <col min="4359" max="4610" width="9.140625" style="165"/>
    <col min="4611" max="4612" width="5.7109375" style="165" customWidth="1"/>
    <col min="4613" max="4613" width="76.28515625" style="165" customWidth="1"/>
    <col min="4614" max="4614" width="17.85546875" style="165" customWidth="1"/>
    <col min="4615" max="4866" width="9.140625" style="165"/>
    <col min="4867" max="4868" width="5.7109375" style="165" customWidth="1"/>
    <col min="4869" max="4869" width="76.28515625" style="165" customWidth="1"/>
    <col min="4870" max="4870" width="17.85546875" style="165" customWidth="1"/>
    <col min="4871" max="5122" width="9.140625" style="165"/>
    <col min="5123" max="5124" width="5.7109375" style="165" customWidth="1"/>
    <col min="5125" max="5125" width="76.28515625" style="165" customWidth="1"/>
    <col min="5126" max="5126" width="17.85546875" style="165" customWidth="1"/>
    <col min="5127" max="5378" width="9.140625" style="165"/>
    <col min="5379" max="5380" width="5.7109375" style="165" customWidth="1"/>
    <col min="5381" max="5381" width="76.28515625" style="165" customWidth="1"/>
    <col min="5382" max="5382" width="17.85546875" style="165" customWidth="1"/>
    <col min="5383" max="5634" width="9.140625" style="165"/>
    <col min="5635" max="5636" width="5.7109375" style="165" customWidth="1"/>
    <col min="5637" max="5637" width="76.28515625" style="165" customWidth="1"/>
    <col min="5638" max="5638" width="17.85546875" style="165" customWidth="1"/>
    <col min="5639" max="5890" width="9.140625" style="165"/>
    <col min="5891" max="5892" width="5.7109375" style="165" customWidth="1"/>
    <col min="5893" max="5893" width="76.28515625" style="165" customWidth="1"/>
    <col min="5894" max="5894" width="17.85546875" style="165" customWidth="1"/>
    <col min="5895" max="6146" width="9.140625" style="165"/>
    <col min="6147" max="6148" width="5.7109375" style="165" customWidth="1"/>
    <col min="6149" max="6149" width="76.28515625" style="165" customWidth="1"/>
    <col min="6150" max="6150" width="17.85546875" style="165" customWidth="1"/>
    <col min="6151" max="6402" width="9.140625" style="165"/>
    <col min="6403" max="6404" width="5.7109375" style="165" customWidth="1"/>
    <col min="6405" max="6405" width="76.28515625" style="165" customWidth="1"/>
    <col min="6406" max="6406" width="17.85546875" style="165" customWidth="1"/>
    <col min="6407" max="6658" width="9.140625" style="165"/>
    <col min="6659" max="6660" width="5.7109375" style="165" customWidth="1"/>
    <col min="6661" max="6661" width="76.28515625" style="165" customWidth="1"/>
    <col min="6662" max="6662" width="17.85546875" style="165" customWidth="1"/>
    <col min="6663" max="6914" width="9.140625" style="165"/>
    <col min="6915" max="6916" width="5.7109375" style="165" customWidth="1"/>
    <col min="6917" max="6917" width="76.28515625" style="165" customWidth="1"/>
    <col min="6918" max="6918" width="17.85546875" style="165" customWidth="1"/>
    <col min="6919" max="7170" width="9.140625" style="165"/>
    <col min="7171" max="7172" width="5.7109375" style="165" customWidth="1"/>
    <col min="7173" max="7173" width="76.28515625" style="165" customWidth="1"/>
    <col min="7174" max="7174" width="17.85546875" style="165" customWidth="1"/>
    <col min="7175" max="7426" width="9.140625" style="165"/>
    <col min="7427" max="7428" width="5.7109375" style="165" customWidth="1"/>
    <col min="7429" max="7429" width="76.28515625" style="165" customWidth="1"/>
    <col min="7430" max="7430" width="17.85546875" style="165" customWidth="1"/>
    <col min="7431" max="7682" width="9.140625" style="165"/>
    <col min="7683" max="7684" width="5.7109375" style="165" customWidth="1"/>
    <col min="7685" max="7685" width="76.28515625" style="165" customWidth="1"/>
    <col min="7686" max="7686" width="17.85546875" style="165" customWidth="1"/>
    <col min="7687" max="7938" width="9.140625" style="165"/>
    <col min="7939" max="7940" width="5.7109375" style="165" customWidth="1"/>
    <col min="7941" max="7941" width="76.28515625" style="165" customWidth="1"/>
    <col min="7942" max="7942" width="17.85546875" style="165" customWidth="1"/>
    <col min="7943" max="8194" width="9.140625" style="165"/>
    <col min="8195" max="8196" width="5.7109375" style="165" customWidth="1"/>
    <col min="8197" max="8197" width="76.28515625" style="165" customWidth="1"/>
    <col min="8198" max="8198" width="17.85546875" style="165" customWidth="1"/>
    <col min="8199" max="8450" width="9.140625" style="165"/>
    <col min="8451" max="8452" width="5.7109375" style="165" customWidth="1"/>
    <col min="8453" max="8453" width="76.28515625" style="165" customWidth="1"/>
    <col min="8454" max="8454" width="17.85546875" style="165" customWidth="1"/>
    <col min="8455" max="8706" width="9.140625" style="165"/>
    <col min="8707" max="8708" width="5.7109375" style="165" customWidth="1"/>
    <col min="8709" max="8709" width="76.28515625" style="165" customWidth="1"/>
    <col min="8710" max="8710" width="17.85546875" style="165" customWidth="1"/>
    <col min="8711" max="8962" width="9.140625" style="165"/>
    <col min="8963" max="8964" width="5.7109375" style="165" customWidth="1"/>
    <col min="8965" max="8965" width="76.28515625" style="165" customWidth="1"/>
    <col min="8966" max="8966" width="17.85546875" style="165" customWidth="1"/>
    <col min="8967" max="9218" width="9.140625" style="165"/>
    <col min="9219" max="9220" width="5.7109375" style="165" customWidth="1"/>
    <col min="9221" max="9221" width="76.28515625" style="165" customWidth="1"/>
    <col min="9222" max="9222" width="17.85546875" style="165" customWidth="1"/>
    <col min="9223" max="9474" width="9.140625" style="165"/>
    <col min="9475" max="9476" width="5.7109375" style="165" customWidth="1"/>
    <col min="9477" max="9477" width="76.28515625" style="165" customWidth="1"/>
    <col min="9478" max="9478" width="17.85546875" style="165" customWidth="1"/>
    <col min="9479" max="9730" width="9.140625" style="165"/>
    <col min="9731" max="9732" width="5.7109375" style="165" customWidth="1"/>
    <col min="9733" max="9733" width="76.28515625" style="165" customWidth="1"/>
    <col min="9734" max="9734" width="17.85546875" style="165" customWidth="1"/>
    <col min="9735" max="9986" width="9.140625" style="165"/>
    <col min="9987" max="9988" width="5.7109375" style="165" customWidth="1"/>
    <col min="9989" max="9989" width="76.28515625" style="165" customWidth="1"/>
    <col min="9990" max="9990" width="17.85546875" style="165" customWidth="1"/>
    <col min="9991" max="10242" width="9.140625" style="165"/>
    <col min="10243" max="10244" width="5.7109375" style="165" customWidth="1"/>
    <col min="10245" max="10245" width="76.28515625" style="165" customWidth="1"/>
    <col min="10246" max="10246" width="17.85546875" style="165" customWidth="1"/>
    <col min="10247" max="10498" width="9.140625" style="165"/>
    <col min="10499" max="10500" width="5.7109375" style="165" customWidth="1"/>
    <col min="10501" max="10501" width="76.28515625" style="165" customWidth="1"/>
    <col min="10502" max="10502" width="17.85546875" style="165" customWidth="1"/>
    <col min="10503" max="10754" width="9.140625" style="165"/>
    <col min="10755" max="10756" width="5.7109375" style="165" customWidth="1"/>
    <col min="10757" max="10757" width="76.28515625" style="165" customWidth="1"/>
    <col min="10758" max="10758" width="17.85546875" style="165" customWidth="1"/>
    <col min="10759" max="11010" width="9.140625" style="165"/>
    <col min="11011" max="11012" width="5.7109375" style="165" customWidth="1"/>
    <col min="11013" max="11013" width="76.28515625" style="165" customWidth="1"/>
    <col min="11014" max="11014" width="17.85546875" style="165" customWidth="1"/>
    <col min="11015" max="11266" width="9.140625" style="165"/>
    <col min="11267" max="11268" width="5.7109375" style="165" customWidth="1"/>
    <col min="11269" max="11269" width="76.28515625" style="165" customWidth="1"/>
    <col min="11270" max="11270" width="17.85546875" style="165" customWidth="1"/>
    <col min="11271" max="11522" width="9.140625" style="165"/>
    <col min="11523" max="11524" width="5.7109375" style="165" customWidth="1"/>
    <col min="11525" max="11525" width="76.28515625" style="165" customWidth="1"/>
    <col min="11526" max="11526" width="17.85546875" style="165" customWidth="1"/>
    <col min="11527" max="11778" width="9.140625" style="165"/>
    <col min="11779" max="11780" width="5.7109375" style="165" customWidth="1"/>
    <col min="11781" max="11781" width="76.28515625" style="165" customWidth="1"/>
    <col min="11782" max="11782" width="17.85546875" style="165" customWidth="1"/>
    <col min="11783" max="12034" width="9.140625" style="165"/>
    <col min="12035" max="12036" width="5.7109375" style="165" customWidth="1"/>
    <col min="12037" max="12037" width="76.28515625" style="165" customWidth="1"/>
    <col min="12038" max="12038" width="17.85546875" style="165" customWidth="1"/>
    <col min="12039" max="12290" width="9.140625" style="165"/>
    <col min="12291" max="12292" width="5.7109375" style="165" customWidth="1"/>
    <col min="12293" max="12293" width="76.28515625" style="165" customWidth="1"/>
    <col min="12294" max="12294" width="17.85546875" style="165" customWidth="1"/>
    <col min="12295" max="12546" width="9.140625" style="165"/>
    <col min="12547" max="12548" width="5.7109375" style="165" customWidth="1"/>
    <col min="12549" max="12549" width="76.28515625" style="165" customWidth="1"/>
    <col min="12550" max="12550" width="17.85546875" style="165" customWidth="1"/>
    <col min="12551" max="12802" width="9.140625" style="165"/>
    <col min="12803" max="12804" width="5.7109375" style="165" customWidth="1"/>
    <col min="12805" max="12805" width="76.28515625" style="165" customWidth="1"/>
    <col min="12806" max="12806" width="17.85546875" style="165" customWidth="1"/>
    <col min="12807" max="13058" width="9.140625" style="165"/>
    <col min="13059" max="13060" width="5.7109375" style="165" customWidth="1"/>
    <col min="13061" max="13061" width="76.28515625" style="165" customWidth="1"/>
    <col min="13062" max="13062" width="17.85546875" style="165" customWidth="1"/>
    <col min="13063" max="13314" width="9.140625" style="165"/>
    <col min="13315" max="13316" width="5.7109375" style="165" customWidth="1"/>
    <col min="13317" max="13317" width="76.28515625" style="165" customWidth="1"/>
    <col min="13318" max="13318" width="17.85546875" style="165" customWidth="1"/>
    <col min="13319" max="13570" width="9.140625" style="165"/>
    <col min="13571" max="13572" width="5.7109375" style="165" customWidth="1"/>
    <col min="13573" max="13573" width="76.28515625" style="165" customWidth="1"/>
    <col min="13574" max="13574" width="17.85546875" style="165" customWidth="1"/>
    <col min="13575" max="13826" width="9.140625" style="165"/>
    <col min="13827" max="13828" width="5.7109375" style="165" customWidth="1"/>
    <col min="13829" max="13829" width="76.28515625" style="165" customWidth="1"/>
    <col min="13830" max="13830" width="17.85546875" style="165" customWidth="1"/>
    <col min="13831" max="14082" width="9.140625" style="165"/>
    <col min="14083" max="14084" width="5.7109375" style="165" customWidth="1"/>
    <col min="14085" max="14085" width="76.28515625" style="165" customWidth="1"/>
    <col min="14086" max="14086" width="17.85546875" style="165" customWidth="1"/>
    <col min="14087" max="14338" width="9.140625" style="165"/>
    <col min="14339" max="14340" width="5.7109375" style="165" customWidth="1"/>
    <col min="14341" max="14341" width="76.28515625" style="165" customWidth="1"/>
    <col min="14342" max="14342" width="17.85546875" style="165" customWidth="1"/>
    <col min="14343" max="14594" width="9.140625" style="165"/>
    <col min="14595" max="14596" width="5.7109375" style="165" customWidth="1"/>
    <col min="14597" max="14597" width="76.28515625" style="165" customWidth="1"/>
    <col min="14598" max="14598" width="17.85546875" style="165" customWidth="1"/>
    <col min="14599" max="14850" width="9.140625" style="165"/>
    <col min="14851" max="14852" width="5.7109375" style="165" customWidth="1"/>
    <col min="14853" max="14853" width="76.28515625" style="165" customWidth="1"/>
    <col min="14854" max="14854" width="17.85546875" style="165" customWidth="1"/>
    <col min="14855" max="15106" width="9.140625" style="165"/>
    <col min="15107" max="15108" width="5.7109375" style="165" customWidth="1"/>
    <col min="15109" max="15109" width="76.28515625" style="165" customWidth="1"/>
    <col min="15110" max="15110" width="17.85546875" style="165" customWidth="1"/>
    <col min="15111" max="15362" width="9.140625" style="165"/>
    <col min="15363" max="15364" width="5.7109375" style="165" customWidth="1"/>
    <col min="15365" max="15365" width="76.28515625" style="165" customWidth="1"/>
    <col min="15366" max="15366" width="17.85546875" style="165" customWidth="1"/>
    <col min="15367" max="15618" width="9.140625" style="165"/>
    <col min="15619" max="15620" width="5.7109375" style="165" customWidth="1"/>
    <col min="15621" max="15621" width="76.28515625" style="165" customWidth="1"/>
    <col min="15622" max="15622" width="17.85546875" style="165" customWidth="1"/>
    <col min="15623" max="15874" width="9.140625" style="165"/>
    <col min="15875" max="15876" width="5.7109375" style="165" customWidth="1"/>
    <col min="15877" max="15877" width="76.28515625" style="165" customWidth="1"/>
    <col min="15878" max="15878" width="17.85546875" style="165" customWidth="1"/>
    <col min="15879" max="16130" width="9.140625" style="165"/>
    <col min="16131" max="16132" width="5.7109375" style="165" customWidth="1"/>
    <col min="16133" max="16133" width="76.28515625" style="165" customWidth="1"/>
    <col min="16134" max="16134" width="17.85546875" style="165" customWidth="1"/>
    <col min="16135" max="16384" width="9.140625" style="165"/>
  </cols>
  <sheetData>
    <row r="1" spans="1:6" ht="28.5">
      <c r="F1" s="173" t="s">
        <v>228</v>
      </c>
    </row>
    <row r="2" spans="1:6" ht="52.5" customHeight="1">
      <c r="D2" s="253" t="s">
        <v>196</v>
      </c>
      <c r="E2" s="253"/>
      <c r="F2" s="253"/>
    </row>
    <row r="3" spans="1:6" ht="75.75" customHeight="1">
      <c r="A3" s="254" t="s">
        <v>197</v>
      </c>
      <c r="B3" s="254"/>
      <c r="C3" s="254"/>
      <c r="D3" s="254"/>
      <c r="E3" s="254"/>
      <c r="F3" s="254"/>
    </row>
    <row r="4" spans="1:6" ht="32.25" customHeight="1">
      <c r="A4" s="174"/>
      <c r="B4" s="174"/>
      <c r="C4" s="174" t="s">
        <v>198</v>
      </c>
      <c r="D4" s="174"/>
      <c r="E4" s="255" t="s">
        <v>28</v>
      </c>
      <c r="F4" s="255"/>
    </row>
    <row r="5" spans="1:6" ht="87" customHeight="1">
      <c r="A5" s="256" t="s">
        <v>199</v>
      </c>
      <c r="B5" s="256"/>
      <c r="C5" s="256" t="s">
        <v>200</v>
      </c>
      <c r="D5" s="257" t="s">
        <v>73</v>
      </c>
      <c r="E5" s="258"/>
      <c r="F5" s="259"/>
    </row>
    <row r="6" spans="1:6" ht="30" customHeight="1">
      <c r="A6" s="175" t="s">
        <v>37</v>
      </c>
      <c r="B6" s="175" t="s">
        <v>38</v>
      </c>
      <c r="C6" s="257"/>
      <c r="D6" s="162" t="s">
        <v>201</v>
      </c>
      <c r="E6" s="162" t="s">
        <v>5</v>
      </c>
      <c r="F6" s="166" t="s">
        <v>239</v>
      </c>
    </row>
    <row r="7" spans="1:6" ht="20.25" customHeight="1">
      <c r="A7" s="246" t="s">
        <v>66</v>
      </c>
      <c r="B7" s="249"/>
      <c r="C7" s="224" t="s">
        <v>168</v>
      </c>
      <c r="D7" s="223"/>
      <c r="E7" s="222"/>
      <c r="F7" s="241">
        <f>SUM(F21+F15+F27+F33)</f>
        <v>0</v>
      </c>
    </row>
    <row r="8" spans="1:6">
      <c r="A8" s="247"/>
      <c r="B8" s="250"/>
      <c r="C8" s="176" t="s">
        <v>202</v>
      </c>
      <c r="D8" s="177" t="e">
        <f>SUM(D21+#REF!+#REF!+D15)</f>
        <v>#REF!</v>
      </c>
      <c r="E8" s="244">
        <f>SUM(E21+E15)</f>
        <v>0</v>
      </c>
      <c r="F8" s="242"/>
    </row>
    <row r="9" spans="1:6">
      <c r="A9" s="247"/>
      <c r="B9" s="250"/>
      <c r="C9" s="178" t="s">
        <v>67</v>
      </c>
      <c r="D9" s="148"/>
      <c r="E9" s="242"/>
      <c r="F9" s="242"/>
    </row>
    <row r="10" spans="1:6">
      <c r="A10" s="247"/>
      <c r="B10" s="250"/>
      <c r="C10" s="179" t="s">
        <v>203</v>
      </c>
      <c r="D10" s="180"/>
      <c r="E10" s="242"/>
      <c r="F10" s="242"/>
    </row>
    <row r="11" spans="1:6">
      <c r="A11" s="247"/>
      <c r="B11" s="250"/>
      <c r="C11" s="178" t="s">
        <v>204</v>
      </c>
      <c r="D11" s="148"/>
      <c r="E11" s="242"/>
      <c r="F11" s="242"/>
    </row>
    <row r="12" spans="1:6">
      <c r="A12" s="247"/>
      <c r="B12" s="250"/>
      <c r="C12" s="181" t="s">
        <v>205</v>
      </c>
      <c r="D12" s="182"/>
      <c r="E12" s="242"/>
      <c r="F12" s="242"/>
    </row>
    <row r="13" spans="1:6" ht="27">
      <c r="A13" s="248"/>
      <c r="B13" s="251"/>
      <c r="C13" s="183" t="s">
        <v>206</v>
      </c>
      <c r="D13" s="148"/>
      <c r="E13" s="243"/>
      <c r="F13" s="252"/>
    </row>
    <row r="14" spans="1:6">
      <c r="A14" s="240" t="s">
        <v>207</v>
      </c>
      <c r="B14" s="240"/>
      <c r="C14" s="240"/>
      <c r="D14" s="240"/>
      <c r="E14" s="240"/>
      <c r="F14" s="240"/>
    </row>
    <row r="15" spans="1:6">
      <c r="A15" s="237"/>
      <c r="B15" s="245">
        <v>11013</v>
      </c>
      <c r="C15" s="180" t="s">
        <v>208</v>
      </c>
      <c r="D15" s="162">
        <v>0</v>
      </c>
      <c r="E15" s="244">
        <v>-180000</v>
      </c>
      <c r="F15" s="244">
        <v>-106264.8</v>
      </c>
    </row>
    <row r="16" spans="1:6" ht="27">
      <c r="A16" s="238"/>
      <c r="B16" s="238"/>
      <c r="C16" s="148" t="s">
        <v>177</v>
      </c>
      <c r="D16" s="162"/>
      <c r="E16" s="242"/>
      <c r="F16" s="242"/>
    </row>
    <row r="17" spans="1:6">
      <c r="A17" s="238"/>
      <c r="B17" s="238"/>
      <c r="C17" s="180" t="s">
        <v>209</v>
      </c>
      <c r="D17" s="162"/>
      <c r="E17" s="242"/>
      <c r="F17" s="242"/>
    </row>
    <row r="18" spans="1:6" ht="67.5">
      <c r="A18" s="238"/>
      <c r="B18" s="238"/>
      <c r="C18" s="178" t="s">
        <v>189</v>
      </c>
      <c r="D18" s="162"/>
      <c r="E18" s="242"/>
      <c r="F18" s="242"/>
    </row>
    <row r="19" spans="1:6">
      <c r="A19" s="238"/>
      <c r="B19" s="238"/>
      <c r="C19" s="180" t="s">
        <v>210</v>
      </c>
      <c r="D19" s="162"/>
      <c r="E19" s="242"/>
      <c r="F19" s="242"/>
    </row>
    <row r="20" spans="1:6">
      <c r="A20" s="238"/>
      <c r="B20" s="239"/>
      <c r="C20" s="148" t="s">
        <v>211</v>
      </c>
      <c r="D20" s="162"/>
      <c r="E20" s="243"/>
      <c r="F20" s="243"/>
    </row>
    <row r="21" spans="1:6">
      <c r="A21" s="238"/>
      <c r="B21" s="240">
        <v>21007</v>
      </c>
      <c r="C21" s="184" t="s">
        <v>208</v>
      </c>
      <c r="D21" s="177"/>
      <c r="E21" s="241">
        <v>180000</v>
      </c>
      <c r="F21" s="241">
        <v>-40704.5</v>
      </c>
    </row>
    <row r="22" spans="1:6" ht="27">
      <c r="A22" s="238"/>
      <c r="B22" s="240"/>
      <c r="C22" s="185" t="s">
        <v>212</v>
      </c>
      <c r="D22" s="148"/>
      <c r="E22" s="242"/>
      <c r="F22" s="242"/>
    </row>
    <row r="23" spans="1:6">
      <c r="A23" s="238"/>
      <c r="B23" s="240"/>
      <c r="C23" s="176" t="s">
        <v>209</v>
      </c>
      <c r="D23" s="186"/>
      <c r="E23" s="242"/>
      <c r="F23" s="242"/>
    </row>
    <row r="24" spans="1:6" ht="54">
      <c r="A24" s="238"/>
      <c r="B24" s="240"/>
      <c r="C24" s="178" t="s">
        <v>213</v>
      </c>
      <c r="D24" s="148"/>
      <c r="E24" s="242"/>
      <c r="F24" s="242"/>
    </row>
    <row r="25" spans="1:6">
      <c r="A25" s="238"/>
      <c r="B25" s="240"/>
      <c r="C25" s="179" t="s">
        <v>210</v>
      </c>
      <c r="D25" s="148"/>
      <c r="E25" s="242"/>
      <c r="F25" s="242"/>
    </row>
    <row r="26" spans="1:6" ht="27">
      <c r="A26" s="239"/>
      <c r="B26" s="240"/>
      <c r="C26" s="187" t="s">
        <v>77</v>
      </c>
      <c r="D26" s="148"/>
      <c r="E26" s="243"/>
      <c r="F26" s="243"/>
    </row>
    <row r="27" spans="1:6">
      <c r="A27" s="237"/>
      <c r="B27" s="240">
        <v>21001</v>
      </c>
      <c r="C27" s="184" t="s">
        <v>208</v>
      </c>
      <c r="D27" s="177"/>
      <c r="E27" s="241">
        <v>180000</v>
      </c>
      <c r="F27" s="241">
        <v>153264.29999999999</v>
      </c>
    </row>
    <row r="28" spans="1:6">
      <c r="A28" s="238"/>
      <c r="B28" s="240"/>
      <c r="C28" s="185" t="s">
        <v>69</v>
      </c>
      <c r="D28" s="221"/>
      <c r="E28" s="242"/>
      <c r="F28" s="242"/>
    </row>
    <row r="29" spans="1:6">
      <c r="A29" s="238"/>
      <c r="B29" s="240"/>
      <c r="C29" s="176" t="s">
        <v>209</v>
      </c>
      <c r="D29" s="186"/>
      <c r="E29" s="242"/>
      <c r="F29" s="242"/>
    </row>
    <row r="30" spans="1:6" ht="40.5">
      <c r="A30" s="238"/>
      <c r="B30" s="240"/>
      <c r="C30" s="178" t="s">
        <v>234</v>
      </c>
      <c r="D30" s="221"/>
      <c r="E30" s="242"/>
      <c r="F30" s="242"/>
    </row>
    <row r="31" spans="1:6">
      <c r="A31" s="238"/>
      <c r="B31" s="240"/>
      <c r="C31" s="179" t="s">
        <v>210</v>
      </c>
      <c r="D31" s="221"/>
      <c r="E31" s="242"/>
      <c r="F31" s="242"/>
    </row>
    <row r="32" spans="1:6" ht="27">
      <c r="A32" s="238"/>
      <c r="B32" s="240"/>
      <c r="C32" s="187" t="s">
        <v>77</v>
      </c>
      <c r="D32" s="221"/>
      <c r="E32" s="243"/>
      <c r="F32" s="243"/>
    </row>
    <row r="33" spans="1:6">
      <c r="A33" s="238"/>
      <c r="B33" s="240">
        <v>21002</v>
      </c>
      <c r="C33" s="184" t="s">
        <v>208</v>
      </c>
      <c r="D33" s="177"/>
      <c r="E33" s="241">
        <v>180000</v>
      </c>
      <c r="F33" s="241">
        <v>-6295</v>
      </c>
    </row>
    <row r="34" spans="1:6">
      <c r="A34" s="238"/>
      <c r="B34" s="240"/>
      <c r="C34" s="185" t="s">
        <v>235</v>
      </c>
      <c r="D34" s="221"/>
      <c r="E34" s="242"/>
      <c r="F34" s="242"/>
    </row>
    <row r="35" spans="1:6">
      <c r="A35" s="238"/>
      <c r="B35" s="240"/>
      <c r="C35" s="176" t="s">
        <v>209</v>
      </c>
      <c r="D35" s="186"/>
      <c r="E35" s="242"/>
      <c r="F35" s="242"/>
    </row>
    <row r="36" spans="1:6" ht="27">
      <c r="A36" s="238"/>
      <c r="B36" s="240"/>
      <c r="C36" s="178" t="s">
        <v>236</v>
      </c>
      <c r="D36" s="221"/>
      <c r="E36" s="242"/>
      <c r="F36" s="242"/>
    </row>
    <row r="37" spans="1:6">
      <c r="A37" s="238"/>
      <c r="B37" s="240"/>
      <c r="C37" s="179" t="s">
        <v>210</v>
      </c>
      <c r="D37" s="221"/>
      <c r="E37" s="242"/>
      <c r="F37" s="242"/>
    </row>
    <row r="38" spans="1:6" ht="27">
      <c r="A38" s="239"/>
      <c r="B38" s="240"/>
      <c r="C38" s="187" t="s">
        <v>77</v>
      </c>
      <c r="D38" s="221"/>
      <c r="E38" s="243"/>
      <c r="F38" s="243"/>
    </row>
  </sheetData>
  <mergeCells count="25">
    <mergeCell ref="D2:F2"/>
    <mergeCell ref="A3:F3"/>
    <mergeCell ref="E4:F4"/>
    <mergeCell ref="A5:B5"/>
    <mergeCell ref="C5:C6"/>
    <mergeCell ref="D5:F5"/>
    <mergeCell ref="E21:E26"/>
    <mergeCell ref="F21:F26"/>
    <mergeCell ref="E8:E13"/>
    <mergeCell ref="A14:F14"/>
    <mergeCell ref="A15:A26"/>
    <mergeCell ref="B15:B20"/>
    <mergeCell ref="E15:E20"/>
    <mergeCell ref="F15:F20"/>
    <mergeCell ref="B21:B26"/>
    <mergeCell ref="A7:A13"/>
    <mergeCell ref="B7:B13"/>
    <mergeCell ref="F7:F13"/>
    <mergeCell ref="A27:A38"/>
    <mergeCell ref="B27:B32"/>
    <mergeCell ref="E27:E32"/>
    <mergeCell ref="F27:F32"/>
    <mergeCell ref="B33:B38"/>
    <mergeCell ref="E33:E38"/>
    <mergeCell ref="F33:F38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3" tint="0.39997558519241921"/>
  </sheetPr>
  <dimension ref="A1:G49"/>
  <sheetViews>
    <sheetView zoomScaleNormal="100" workbookViewId="0">
      <selection activeCell="F19" sqref="F19"/>
    </sheetView>
  </sheetViews>
  <sheetFormatPr defaultRowHeight="17.25"/>
  <cols>
    <col min="1" max="3" width="9.140625" style="9" customWidth="1"/>
    <col min="4" max="4" width="11.28515625" style="9" customWidth="1"/>
    <col min="5" max="5" width="10.85546875" style="9" customWidth="1"/>
    <col min="6" max="6" width="76.140625" style="1" customWidth="1"/>
    <col min="7" max="7" width="34.42578125" style="1" customWidth="1"/>
    <col min="8" max="8" width="15" style="1" bestFit="1" customWidth="1"/>
    <col min="9" max="16384" width="9.140625" style="1"/>
  </cols>
  <sheetData>
    <row r="1" spans="1:7" ht="14.25" customHeight="1">
      <c r="A1" s="225" t="s">
        <v>8</v>
      </c>
      <c r="B1" s="225"/>
      <c r="C1" s="225"/>
      <c r="D1" s="225"/>
      <c r="E1" s="225"/>
      <c r="F1" s="225"/>
      <c r="G1" s="225"/>
    </row>
    <row r="2" spans="1:7" ht="15" customHeight="1">
      <c r="A2" s="225" t="s">
        <v>0</v>
      </c>
      <c r="B2" s="225"/>
      <c r="C2" s="225"/>
      <c r="D2" s="225"/>
      <c r="E2" s="225"/>
      <c r="F2" s="225"/>
      <c r="G2" s="225"/>
    </row>
    <row r="3" spans="1:7">
      <c r="A3" s="225" t="s">
        <v>1</v>
      </c>
      <c r="B3" s="225"/>
      <c r="C3" s="225"/>
      <c r="D3" s="225"/>
      <c r="E3" s="225"/>
      <c r="F3" s="225"/>
      <c r="G3" s="225"/>
    </row>
    <row r="4" spans="1:7">
      <c r="A4" s="263"/>
      <c r="B4" s="263"/>
      <c r="C4" s="263"/>
      <c r="D4" s="263"/>
      <c r="E4" s="263"/>
      <c r="F4" s="263"/>
      <c r="G4" s="263"/>
    </row>
    <row r="5" spans="1:7" s="8" customFormat="1" ht="46.5" customHeight="1">
      <c r="A5" s="264" t="s">
        <v>15</v>
      </c>
      <c r="B5" s="264"/>
      <c r="C5" s="264"/>
      <c r="D5" s="264"/>
      <c r="E5" s="264"/>
      <c r="F5" s="264"/>
      <c r="G5" s="264"/>
    </row>
    <row r="6" spans="1:7" s="8" customFormat="1">
      <c r="A6" s="11"/>
      <c r="B6" s="11"/>
      <c r="C6" s="11"/>
      <c r="D6" s="11"/>
      <c r="E6" s="11"/>
      <c r="F6" s="11"/>
      <c r="G6" s="11"/>
    </row>
    <row r="7" spans="1:7" ht="17.25" customHeight="1">
      <c r="G7" s="121"/>
    </row>
    <row r="8" spans="1:7" ht="96.75" customHeight="1">
      <c r="A8" s="265" t="s">
        <v>11</v>
      </c>
      <c r="B8" s="266"/>
      <c r="C8" s="267"/>
      <c r="D8" s="265" t="s">
        <v>4</v>
      </c>
      <c r="E8" s="267"/>
      <c r="F8" s="268" t="s">
        <v>32</v>
      </c>
      <c r="G8" s="160" t="s">
        <v>59</v>
      </c>
    </row>
    <row r="9" spans="1:7" ht="35.25" customHeight="1">
      <c r="A9" s="96" t="s">
        <v>12</v>
      </c>
      <c r="B9" s="96" t="s">
        <v>13</v>
      </c>
      <c r="C9" s="96" t="s">
        <v>14</v>
      </c>
      <c r="D9" s="96" t="s">
        <v>7</v>
      </c>
      <c r="E9" s="96" t="s">
        <v>29</v>
      </c>
      <c r="F9" s="269"/>
      <c r="G9" s="97" t="s">
        <v>6</v>
      </c>
    </row>
    <row r="10" spans="1:7">
      <c r="A10" s="2"/>
      <c r="B10" s="2"/>
      <c r="C10" s="2"/>
      <c r="D10" s="2"/>
      <c r="E10" s="2"/>
      <c r="F10" s="4" t="s">
        <v>10</v>
      </c>
      <c r="G10" s="5">
        <f>+G12</f>
        <v>0</v>
      </c>
    </row>
    <row r="11" spans="1:7">
      <c r="A11" s="2"/>
      <c r="B11" s="2"/>
      <c r="C11" s="2"/>
      <c r="D11" s="2"/>
      <c r="E11" s="2"/>
      <c r="F11" s="65" t="s">
        <v>9</v>
      </c>
      <c r="G11" s="3"/>
    </row>
    <row r="12" spans="1:7">
      <c r="A12" s="31" t="s">
        <v>61</v>
      </c>
      <c r="B12" s="2"/>
      <c r="C12" s="2"/>
      <c r="D12" s="2"/>
      <c r="E12" s="2"/>
      <c r="F12" s="4" t="s">
        <v>62</v>
      </c>
      <c r="G12" s="5">
        <f t="shared" ref="G12" si="0">G14</f>
        <v>0</v>
      </c>
    </row>
    <row r="13" spans="1:7">
      <c r="A13" s="2"/>
      <c r="B13" s="2"/>
      <c r="C13" s="2"/>
      <c r="D13" s="2"/>
      <c r="E13" s="2"/>
      <c r="F13" s="65" t="s">
        <v>9</v>
      </c>
      <c r="G13" s="3"/>
    </row>
    <row r="14" spans="1:7">
      <c r="A14" s="2"/>
      <c r="B14" s="10" t="s">
        <v>63</v>
      </c>
      <c r="C14" s="2"/>
      <c r="D14" s="2"/>
      <c r="E14" s="2"/>
      <c r="F14" s="4" t="s">
        <v>64</v>
      </c>
      <c r="G14" s="5">
        <f t="shared" ref="G14" si="1">G16</f>
        <v>0</v>
      </c>
    </row>
    <row r="15" spans="1:7">
      <c r="A15" s="2"/>
      <c r="B15" s="2"/>
      <c r="C15" s="2"/>
      <c r="D15" s="2"/>
      <c r="E15" s="2"/>
      <c r="F15" s="65" t="s">
        <v>9</v>
      </c>
      <c r="G15" s="3"/>
    </row>
    <row r="16" spans="1:7">
      <c r="A16" s="2"/>
      <c r="B16" s="2"/>
      <c r="C16" s="31" t="s">
        <v>30</v>
      </c>
      <c r="D16" s="2"/>
      <c r="E16" s="2"/>
      <c r="F16" s="4" t="s">
        <v>65</v>
      </c>
      <c r="G16" s="5">
        <f>G18</f>
        <v>0</v>
      </c>
    </row>
    <row r="17" spans="1:7">
      <c r="A17" s="2"/>
      <c r="B17" s="2"/>
      <c r="C17" s="2"/>
      <c r="D17" s="2"/>
      <c r="E17" s="2"/>
      <c r="F17" s="65" t="s">
        <v>9</v>
      </c>
      <c r="G17" s="3"/>
    </row>
    <row r="18" spans="1:7" ht="42.75" customHeight="1">
      <c r="A18" s="260"/>
      <c r="B18" s="261"/>
      <c r="C18" s="261"/>
      <c r="D18" s="261"/>
      <c r="E18" s="262"/>
      <c r="F18" s="4" t="s">
        <v>57</v>
      </c>
      <c r="G18" s="5">
        <f>G20</f>
        <v>0</v>
      </c>
    </row>
    <row r="19" spans="1:7">
      <c r="A19" s="2"/>
      <c r="B19" s="2"/>
      <c r="C19" s="2"/>
      <c r="D19" s="2"/>
      <c r="E19" s="2"/>
      <c r="F19" s="65" t="s">
        <v>9</v>
      </c>
      <c r="G19" s="3"/>
    </row>
    <row r="20" spans="1:7" s="8" customFormat="1" ht="21" customHeight="1">
      <c r="A20" s="105"/>
      <c r="B20" s="105"/>
      <c r="C20" s="105"/>
      <c r="D20" s="105" t="s">
        <v>66</v>
      </c>
      <c r="E20" s="105"/>
      <c r="F20" s="106" t="s">
        <v>67</v>
      </c>
      <c r="G20" s="104">
        <f>+G22+G31+G40+G45</f>
        <v>0</v>
      </c>
    </row>
    <row r="21" spans="1:7" s="8" customFormat="1">
      <c r="A21" s="105"/>
      <c r="B21" s="105"/>
      <c r="C21" s="105"/>
      <c r="D21" s="105"/>
      <c r="E21" s="105"/>
      <c r="F21" s="108" t="s">
        <v>9</v>
      </c>
      <c r="G21" s="104"/>
    </row>
    <row r="22" spans="1:7" s="8" customFormat="1" ht="24.75" customHeight="1">
      <c r="A22" s="105"/>
      <c r="B22" s="105"/>
      <c r="C22" s="105"/>
      <c r="D22" s="105"/>
      <c r="E22" s="105" t="s">
        <v>68</v>
      </c>
      <c r="F22" s="106" t="s">
        <v>69</v>
      </c>
      <c r="G22" s="104">
        <f>+G24</f>
        <v>153264.29999999999</v>
      </c>
    </row>
    <row r="23" spans="1:7">
      <c r="A23" s="2"/>
      <c r="B23" s="2"/>
      <c r="C23" s="2"/>
      <c r="D23" s="2"/>
      <c r="E23" s="2"/>
      <c r="F23" s="65" t="s">
        <v>31</v>
      </c>
      <c r="G23" s="6"/>
    </row>
    <row r="24" spans="1:7" s="48" customFormat="1" ht="34.5">
      <c r="A24" s="47"/>
      <c r="B24" s="47"/>
      <c r="C24" s="47"/>
      <c r="D24" s="47"/>
      <c r="E24" s="47"/>
      <c r="F24" s="107" t="s">
        <v>60</v>
      </c>
      <c r="G24" s="103">
        <f>+G26</f>
        <v>153264.29999999999</v>
      </c>
    </row>
    <row r="25" spans="1:7" ht="27">
      <c r="A25" s="2"/>
      <c r="B25" s="2"/>
      <c r="C25" s="2"/>
      <c r="D25" s="2"/>
      <c r="E25" s="2"/>
      <c r="F25" s="65" t="s">
        <v>96</v>
      </c>
      <c r="G25" s="6"/>
    </row>
    <row r="26" spans="1:7">
      <c r="A26" s="33"/>
      <c r="B26" s="33"/>
      <c r="C26" s="33"/>
      <c r="D26" s="33"/>
      <c r="E26" s="33"/>
      <c r="F26" s="64" t="s">
        <v>10</v>
      </c>
      <c r="G26" s="6">
        <f>+G27</f>
        <v>153264.29999999999</v>
      </c>
    </row>
    <row r="27" spans="1:7">
      <c r="A27" s="33"/>
      <c r="B27" s="33"/>
      <c r="C27" s="33"/>
      <c r="D27" s="33"/>
      <c r="E27" s="33"/>
      <c r="F27" s="66" t="s">
        <v>98</v>
      </c>
      <c r="G27" s="6">
        <f>+G28</f>
        <v>153264.29999999999</v>
      </c>
    </row>
    <row r="28" spans="1:7">
      <c r="A28" s="33"/>
      <c r="B28" s="33"/>
      <c r="C28" s="33"/>
      <c r="D28" s="33"/>
      <c r="E28" s="33"/>
      <c r="F28" s="66" t="s">
        <v>99</v>
      </c>
      <c r="G28" s="6">
        <f>+G30</f>
        <v>153264.29999999999</v>
      </c>
    </row>
    <row r="29" spans="1:7">
      <c r="A29" s="33"/>
      <c r="B29" s="33"/>
      <c r="C29" s="33"/>
      <c r="D29" s="33"/>
      <c r="E29" s="33"/>
      <c r="F29" s="66" t="s">
        <v>100</v>
      </c>
      <c r="G29" s="6">
        <f>+G30</f>
        <v>153264.29999999999</v>
      </c>
    </row>
    <row r="30" spans="1:7">
      <c r="A30" s="33"/>
      <c r="B30" s="33"/>
      <c r="C30" s="33"/>
      <c r="D30" s="33"/>
      <c r="E30" s="33"/>
      <c r="F30" s="66" t="s">
        <v>70</v>
      </c>
      <c r="G30" s="6">
        <f>'1'!F15+'1'!F33+'1'!F37</f>
        <v>153264.29999999999</v>
      </c>
    </row>
    <row r="31" spans="1:7" ht="35.25" customHeight="1">
      <c r="A31" s="105"/>
      <c r="B31" s="105"/>
      <c r="C31" s="105"/>
      <c r="D31" s="105"/>
      <c r="E31" s="105">
        <v>21002</v>
      </c>
      <c r="F31" s="128" t="s">
        <v>163</v>
      </c>
      <c r="G31" s="104">
        <f>+G33</f>
        <v>-6295</v>
      </c>
    </row>
    <row r="32" spans="1:7">
      <c r="A32" s="33"/>
      <c r="B32" s="33"/>
      <c r="C32" s="33"/>
      <c r="D32" s="33"/>
      <c r="E32" s="33"/>
      <c r="F32" s="65" t="s">
        <v>31</v>
      </c>
      <c r="G32" s="6"/>
    </row>
    <row r="33" spans="1:7" ht="34.5">
      <c r="A33" s="47"/>
      <c r="B33" s="47"/>
      <c r="C33" s="47"/>
      <c r="D33" s="47"/>
      <c r="E33" s="47"/>
      <c r="F33" s="107" t="s">
        <v>60</v>
      </c>
      <c r="G33" s="103">
        <f>+G35</f>
        <v>-6295</v>
      </c>
    </row>
    <row r="34" spans="1:7" ht="27">
      <c r="A34" s="33"/>
      <c r="B34" s="33"/>
      <c r="C34" s="33"/>
      <c r="D34" s="33"/>
      <c r="E34" s="33"/>
      <c r="F34" s="65" t="s">
        <v>96</v>
      </c>
      <c r="G34" s="6"/>
    </row>
    <row r="35" spans="1:7">
      <c r="A35" s="33"/>
      <c r="B35" s="33"/>
      <c r="C35" s="33"/>
      <c r="D35" s="33"/>
      <c r="E35" s="33"/>
      <c r="F35" s="64" t="s">
        <v>10</v>
      </c>
      <c r="G35" s="6">
        <f>+G36</f>
        <v>-6295</v>
      </c>
    </row>
    <row r="36" spans="1:7">
      <c r="A36" s="33"/>
      <c r="B36" s="33"/>
      <c r="C36" s="33"/>
      <c r="D36" s="33"/>
      <c r="E36" s="33"/>
      <c r="F36" s="66" t="s">
        <v>98</v>
      </c>
      <c r="G36" s="6">
        <f>+G37</f>
        <v>-6295</v>
      </c>
    </row>
    <row r="37" spans="1:7">
      <c r="A37" s="33"/>
      <c r="B37" s="33"/>
      <c r="C37" s="33"/>
      <c r="D37" s="33"/>
      <c r="E37" s="33"/>
      <c r="F37" s="66" t="s">
        <v>99</v>
      </c>
      <c r="G37" s="6">
        <f>+G39</f>
        <v>-6295</v>
      </c>
    </row>
    <row r="38" spans="1:7">
      <c r="A38" s="33"/>
      <c r="B38" s="33"/>
      <c r="C38" s="33"/>
      <c r="D38" s="33"/>
      <c r="E38" s="33"/>
      <c r="F38" s="66" t="s">
        <v>100</v>
      </c>
      <c r="G38" s="6">
        <f>+G39</f>
        <v>-6295</v>
      </c>
    </row>
    <row r="39" spans="1:7">
      <c r="A39" s="33"/>
      <c r="B39" s="33"/>
      <c r="C39" s="33"/>
      <c r="D39" s="33"/>
      <c r="E39" s="33"/>
      <c r="F39" s="66" t="s">
        <v>70</v>
      </c>
      <c r="G39" s="6">
        <f>'1'!D44</f>
        <v>-6295</v>
      </c>
    </row>
    <row r="40" spans="1:7" ht="65.25" customHeight="1">
      <c r="A40" s="137"/>
      <c r="B40" s="137"/>
      <c r="C40" s="137"/>
      <c r="D40" s="137"/>
      <c r="E40" s="158">
        <v>11013</v>
      </c>
      <c r="F40" s="138" t="s">
        <v>177</v>
      </c>
      <c r="G40" s="139">
        <f>G44</f>
        <v>-106264.8</v>
      </c>
    </row>
    <row r="41" spans="1:7">
      <c r="A41" s="137"/>
      <c r="B41" s="137"/>
      <c r="C41" s="137"/>
      <c r="D41" s="137"/>
      <c r="E41" s="140"/>
      <c r="F41" s="141" t="s">
        <v>178</v>
      </c>
      <c r="G41" s="142"/>
    </row>
    <row r="42" spans="1:7" ht="33">
      <c r="A42" s="137"/>
      <c r="B42" s="137"/>
      <c r="C42" s="137"/>
      <c r="D42" s="137"/>
      <c r="E42" s="140"/>
      <c r="F42" s="143" t="s">
        <v>179</v>
      </c>
      <c r="G42" s="144">
        <f>G40</f>
        <v>-106264.8</v>
      </c>
    </row>
    <row r="43" spans="1:7">
      <c r="A43" s="145"/>
      <c r="B43" s="145"/>
      <c r="C43" s="145"/>
      <c r="D43" s="145"/>
      <c r="E43" s="146"/>
      <c r="F43" s="147" t="s">
        <v>96</v>
      </c>
      <c r="G43" s="149"/>
    </row>
    <row r="44" spans="1:7">
      <c r="A44" s="150"/>
      <c r="B44" s="150"/>
      <c r="C44" s="150"/>
      <c r="D44" s="150"/>
      <c r="E44" s="150"/>
      <c r="F44" s="151" t="s">
        <v>180</v>
      </c>
      <c r="G44" s="152">
        <v>-106264.8</v>
      </c>
    </row>
    <row r="45" spans="1:7" ht="57" customHeight="1">
      <c r="A45" s="150"/>
      <c r="B45" s="150"/>
      <c r="C45" s="150"/>
      <c r="D45" s="150"/>
      <c r="E45" s="159">
        <v>21007</v>
      </c>
      <c r="F45" s="154" t="s">
        <v>181</v>
      </c>
      <c r="G45" s="155">
        <f>+G49</f>
        <v>-40704.5</v>
      </c>
    </row>
    <row r="46" spans="1:7">
      <c r="A46" s="150"/>
      <c r="B46" s="150"/>
      <c r="C46" s="150"/>
      <c r="D46" s="150"/>
      <c r="E46" s="150"/>
      <c r="F46" s="153" t="s">
        <v>178</v>
      </c>
      <c r="G46" s="152"/>
    </row>
    <row r="47" spans="1:7" ht="33">
      <c r="A47" s="150"/>
      <c r="B47" s="150"/>
      <c r="C47" s="150"/>
      <c r="D47" s="150"/>
      <c r="E47" s="150"/>
      <c r="F47" s="156" t="s">
        <v>179</v>
      </c>
      <c r="G47" s="157">
        <f>G45</f>
        <v>-40704.5</v>
      </c>
    </row>
    <row r="48" spans="1:7" ht="33">
      <c r="A48" s="150"/>
      <c r="B48" s="150"/>
      <c r="C48" s="150"/>
      <c r="D48" s="150"/>
      <c r="E48" s="150"/>
      <c r="F48" s="153" t="s">
        <v>96</v>
      </c>
      <c r="G48" s="152"/>
    </row>
    <row r="49" spans="1:7">
      <c r="A49" s="150"/>
      <c r="B49" s="150"/>
      <c r="C49" s="150"/>
      <c r="D49" s="150"/>
      <c r="E49" s="150"/>
      <c r="F49" s="151" t="s">
        <v>182</v>
      </c>
      <c r="G49" s="152">
        <v>-40704.5</v>
      </c>
    </row>
  </sheetData>
  <mergeCells count="9">
    <mergeCell ref="A18:E18"/>
    <mergeCell ref="A1:G1"/>
    <mergeCell ref="A2:G2"/>
    <mergeCell ref="A4:G4"/>
    <mergeCell ref="A5:G5"/>
    <mergeCell ref="A3:G3"/>
    <mergeCell ref="A8:C8"/>
    <mergeCell ref="D8:E8"/>
    <mergeCell ref="F8:F9"/>
  </mergeCells>
  <pageMargins left="0.2" right="0.2" top="0.33" bottom="0.37" header="0.17" footer="0.17"/>
  <pageSetup paperSize="9" scale="84" orientation="landscape" verticalDpi="4294967294" r:id="rId1"/>
  <ignoredErrors>
    <ignoredError sqref="G29" formula="1"/>
    <ignoredError sqref="A12:B14 A16:E24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H49"/>
  <sheetViews>
    <sheetView zoomScaleNormal="100" workbookViewId="0">
      <selection activeCell="C9" sqref="C9"/>
    </sheetView>
  </sheetViews>
  <sheetFormatPr defaultRowHeight="17.25"/>
  <cols>
    <col min="1" max="1" width="7.42578125" style="22" customWidth="1"/>
    <col min="2" max="2" width="8.7109375" style="22" customWidth="1"/>
    <col min="3" max="3" width="67.140625" style="12" customWidth="1"/>
    <col min="4" max="4" width="36.28515625" style="12" customWidth="1"/>
    <col min="5" max="5" width="9.140625" style="12"/>
    <col min="6" max="6" width="12.28515625" style="12" bestFit="1" customWidth="1"/>
    <col min="7" max="7" width="16.28515625" style="12" bestFit="1" customWidth="1"/>
    <col min="8" max="8" width="16" style="12" customWidth="1"/>
    <col min="9" max="16384" width="9.140625" style="12"/>
  </cols>
  <sheetData>
    <row r="1" spans="1:7">
      <c r="A1" s="225" t="s">
        <v>229</v>
      </c>
      <c r="B1" s="225"/>
      <c r="C1" s="225"/>
      <c r="D1" s="225"/>
    </row>
    <row r="2" spans="1:7">
      <c r="A2" s="225" t="s">
        <v>0</v>
      </c>
      <c r="B2" s="225"/>
      <c r="C2" s="225"/>
      <c r="D2" s="225"/>
    </row>
    <row r="3" spans="1:7">
      <c r="A3" s="225" t="s">
        <v>1</v>
      </c>
      <c r="B3" s="225"/>
      <c r="C3" s="225"/>
      <c r="D3" s="225"/>
    </row>
    <row r="4" spans="1:7">
      <c r="A4" s="270"/>
      <c r="B4" s="270"/>
      <c r="C4" s="270"/>
      <c r="D4" s="270"/>
    </row>
    <row r="5" spans="1:7" ht="48" customHeight="1">
      <c r="A5" s="271" t="s">
        <v>56</v>
      </c>
      <c r="B5" s="271"/>
      <c r="C5" s="271"/>
      <c r="D5" s="271"/>
    </row>
    <row r="6" spans="1:7">
      <c r="A6" s="13"/>
      <c r="B6" s="13"/>
      <c r="C6" s="34"/>
    </row>
    <row r="7" spans="1:7" s="16" customFormat="1" ht="71.25" customHeight="1">
      <c r="A7" s="236" t="s">
        <v>34</v>
      </c>
      <c r="B7" s="236"/>
      <c r="C7" s="228" t="s">
        <v>35</v>
      </c>
      <c r="D7" s="98" t="s">
        <v>59</v>
      </c>
    </row>
    <row r="8" spans="1:7" s="16" customFormat="1" ht="48.75" customHeight="1">
      <c r="A8" s="17" t="s">
        <v>37</v>
      </c>
      <c r="B8" s="17" t="s">
        <v>38</v>
      </c>
      <c r="C8" s="230"/>
      <c r="D8" s="98" t="s">
        <v>17</v>
      </c>
    </row>
    <row r="9" spans="1:7" s="22" customFormat="1" ht="28.5" customHeight="1">
      <c r="A9" s="19"/>
      <c r="B9" s="19"/>
      <c r="C9" s="35" t="s">
        <v>168</v>
      </c>
      <c r="D9" s="70">
        <f t="shared" ref="D9" si="0">D11</f>
        <v>146969.29999999999</v>
      </c>
    </row>
    <row r="10" spans="1:7" ht="24.75" customHeight="1">
      <c r="A10" s="19"/>
      <c r="B10" s="19"/>
      <c r="C10" s="35" t="s">
        <v>44</v>
      </c>
      <c r="D10" s="70"/>
    </row>
    <row r="11" spans="1:7" s="22" customFormat="1" ht="45" customHeight="1">
      <c r="A11" s="23"/>
      <c r="B11" s="24"/>
      <c r="C11" s="24" t="s">
        <v>57</v>
      </c>
      <c r="D11" s="71">
        <f>+D13</f>
        <v>146969.29999999999</v>
      </c>
    </row>
    <row r="12" spans="1:7" s="22" customFormat="1">
      <c r="A12" s="23"/>
      <c r="B12" s="23"/>
      <c r="C12" s="23" t="s">
        <v>45</v>
      </c>
      <c r="D12" s="72"/>
    </row>
    <row r="13" spans="1:7" s="27" customFormat="1" ht="34.5">
      <c r="A13" s="38">
        <v>1049</v>
      </c>
      <c r="B13" s="38">
        <v>21001</v>
      </c>
      <c r="C13" s="39" t="s">
        <v>58</v>
      </c>
      <c r="D13" s="69">
        <f>D15+D48</f>
        <v>146969.29999999999</v>
      </c>
    </row>
    <row r="14" spans="1:7">
      <c r="A14" s="41"/>
      <c r="B14" s="41"/>
      <c r="C14" s="23" t="s">
        <v>31</v>
      </c>
      <c r="D14" s="73"/>
    </row>
    <row r="15" spans="1:7" s="29" customFormat="1" ht="42" customHeight="1">
      <c r="A15" s="45"/>
      <c r="B15" s="45"/>
      <c r="C15" s="39" t="s">
        <v>60</v>
      </c>
      <c r="D15" s="69">
        <f>+D17+D36+D41</f>
        <v>153264.29999999999</v>
      </c>
      <c r="G15" s="36"/>
    </row>
    <row r="16" spans="1:7" s="27" customFormat="1" ht="22.5" customHeight="1">
      <c r="A16" s="46"/>
      <c r="B16" s="46"/>
      <c r="C16" s="44" t="s">
        <v>46</v>
      </c>
      <c r="D16" s="62"/>
    </row>
    <row r="17" spans="1:8" s="27" customFormat="1" ht="42" customHeight="1">
      <c r="A17" s="38"/>
      <c r="B17" s="57"/>
      <c r="C17" s="54" t="s">
        <v>112</v>
      </c>
      <c r="D17" s="69">
        <f>SUM(D18:D34)</f>
        <v>250577.5</v>
      </c>
    </row>
    <row r="18" spans="1:8" s="28" customFormat="1" ht="40.5" customHeight="1">
      <c r="A18" s="38"/>
      <c r="B18" s="57"/>
      <c r="C18" s="55" t="s">
        <v>156</v>
      </c>
      <c r="D18" s="61">
        <f>-10420</f>
        <v>-10420</v>
      </c>
    </row>
    <row r="19" spans="1:8" s="29" customFormat="1" ht="42.75" customHeight="1">
      <c r="A19" s="38"/>
      <c r="B19" s="55"/>
      <c r="C19" s="55" t="s">
        <v>156</v>
      </c>
      <c r="D19" s="61">
        <f>257579.6</f>
        <v>257579.6</v>
      </c>
    </row>
    <row r="20" spans="1:8" ht="44.25" customHeight="1">
      <c r="A20" s="38"/>
      <c r="B20" s="57"/>
      <c r="C20" s="55" t="s">
        <v>157</v>
      </c>
      <c r="D20" s="61">
        <v>-7738</v>
      </c>
      <c r="F20" s="30"/>
      <c r="G20" s="30"/>
      <c r="H20" s="30"/>
    </row>
    <row r="21" spans="1:8" s="29" customFormat="1" ht="44.25" customHeight="1">
      <c r="A21" s="58"/>
      <c r="B21" s="57"/>
      <c r="C21" s="55" t="s">
        <v>107</v>
      </c>
      <c r="D21" s="61">
        <v>-7086</v>
      </c>
      <c r="F21" s="36"/>
      <c r="G21" s="36"/>
      <c r="H21" s="36"/>
    </row>
    <row r="22" spans="1:8" s="28" customFormat="1" ht="34.5">
      <c r="A22" s="43"/>
      <c r="B22" s="57"/>
      <c r="C22" s="55" t="s">
        <v>158</v>
      </c>
      <c r="D22" s="61">
        <v>-3411.4</v>
      </c>
      <c r="F22" s="37"/>
      <c r="G22" s="37"/>
      <c r="H22" s="37"/>
    </row>
    <row r="23" spans="1:8" s="29" customFormat="1" ht="37.5" customHeight="1">
      <c r="A23" s="43"/>
      <c r="B23" s="57"/>
      <c r="C23" s="55" t="s">
        <v>159</v>
      </c>
      <c r="D23" s="61">
        <v>-9380</v>
      </c>
    </row>
    <row r="24" spans="1:8" ht="37.5" customHeight="1">
      <c r="A24" s="43"/>
      <c r="B24" s="57"/>
      <c r="C24" s="55" t="s">
        <v>159</v>
      </c>
      <c r="D24" s="61">
        <f>49984+382</f>
        <v>50366</v>
      </c>
      <c r="G24" s="63"/>
    </row>
    <row r="25" spans="1:8" ht="54" customHeight="1">
      <c r="A25" s="43"/>
      <c r="B25" s="57"/>
      <c r="C25" s="55" t="s">
        <v>115</v>
      </c>
      <c r="D25" s="61">
        <v>-2734</v>
      </c>
    </row>
    <row r="26" spans="1:8" s="29" customFormat="1" ht="59.25" customHeight="1">
      <c r="A26" s="43"/>
      <c r="B26" s="57"/>
      <c r="C26" s="55" t="s">
        <v>106</v>
      </c>
      <c r="D26" s="61">
        <v>-1507</v>
      </c>
    </row>
    <row r="27" spans="1:8" s="29" customFormat="1" ht="51.75">
      <c r="A27" s="38"/>
      <c r="B27" s="58"/>
      <c r="C27" s="55" t="s">
        <v>160</v>
      </c>
      <c r="D27" s="61">
        <v>-968</v>
      </c>
    </row>
    <row r="28" spans="1:8" s="29" customFormat="1" ht="39" customHeight="1">
      <c r="A28" s="38"/>
      <c r="B28" s="58"/>
      <c r="C28" s="55" t="s">
        <v>116</v>
      </c>
      <c r="D28" s="61">
        <v>-1183</v>
      </c>
    </row>
    <row r="29" spans="1:8" s="29" customFormat="1" ht="39" customHeight="1">
      <c r="A29" s="38"/>
      <c r="B29" s="58"/>
      <c r="C29" s="55" t="s">
        <v>103</v>
      </c>
      <c r="D29" s="61">
        <v>-1760</v>
      </c>
    </row>
    <row r="30" spans="1:8" s="29" customFormat="1" ht="34.5">
      <c r="A30" s="38"/>
      <c r="B30" s="58"/>
      <c r="C30" s="55" t="s">
        <v>104</v>
      </c>
      <c r="D30" s="61">
        <v>-5971.5</v>
      </c>
    </row>
    <row r="31" spans="1:8" s="29" customFormat="1" ht="43.5" customHeight="1">
      <c r="A31" s="38"/>
      <c r="B31" s="58"/>
      <c r="C31" s="55" t="s">
        <v>105</v>
      </c>
      <c r="D31" s="61">
        <v>-1350</v>
      </c>
    </row>
    <row r="32" spans="1:8" s="29" customFormat="1" ht="43.5" customHeight="1">
      <c r="A32" s="38"/>
      <c r="B32" s="58"/>
      <c r="C32" s="55" t="s">
        <v>165</v>
      </c>
      <c r="D32" s="61">
        <f>142+115</f>
        <v>257</v>
      </c>
    </row>
    <row r="33" spans="1:4" s="27" customFormat="1" ht="57.75" customHeight="1">
      <c r="A33" s="38"/>
      <c r="B33" s="58"/>
      <c r="C33" s="55" t="s">
        <v>101</v>
      </c>
      <c r="D33" s="61">
        <v>-3411</v>
      </c>
    </row>
    <row r="34" spans="1:4" s="27" customFormat="1" ht="51.75" customHeight="1">
      <c r="A34" s="38"/>
      <c r="B34" s="58"/>
      <c r="C34" s="55" t="s">
        <v>117</v>
      </c>
      <c r="D34" s="61">
        <v>-705.2</v>
      </c>
    </row>
    <row r="35" spans="1:4" ht="15.75" customHeight="1">
      <c r="A35" s="38"/>
      <c r="B35" s="58"/>
      <c r="C35" s="55"/>
      <c r="D35" s="67"/>
    </row>
    <row r="36" spans="1:4" ht="43.5" customHeight="1">
      <c r="A36" s="38"/>
      <c r="B36" s="57"/>
      <c r="C36" s="56" t="s">
        <v>113</v>
      </c>
      <c r="D36" s="59">
        <f>+D37+D38+D39</f>
        <v>-118979.5</v>
      </c>
    </row>
    <row r="37" spans="1:4" ht="51.75">
      <c r="A37" s="38"/>
      <c r="B37" s="58"/>
      <c r="C37" s="55" t="s">
        <v>102</v>
      </c>
      <c r="D37" s="61">
        <v>-1887</v>
      </c>
    </row>
    <row r="38" spans="1:4" ht="51.75">
      <c r="A38" s="38"/>
      <c r="B38" s="57"/>
      <c r="C38" s="55" t="s">
        <v>102</v>
      </c>
      <c r="D38" s="61">
        <v>-118500</v>
      </c>
    </row>
    <row r="39" spans="1:4" ht="58.5" customHeight="1">
      <c r="A39" s="38"/>
      <c r="B39" s="58"/>
      <c r="C39" s="55" t="s">
        <v>108</v>
      </c>
      <c r="D39" s="61">
        <v>1407.5</v>
      </c>
    </row>
    <row r="40" spans="1:4">
      <c r="A40" s="38"/>
      <c r="B40" s="58"/>
      <c r="C40" s="55"/>
      <c r="D40" s="61"/>
    </row>
    <row r="41" spans="1:4" ht="34.5">
      <c r="A41" s="38"/>
      <c r="B41" s="57"/>
      <c r="C41" s="56" t="s">
        <v>114</v>
      </c>
      <c r="D41" s="59">
        <f>+D42+D43+D44+D45+D46</f>
        <v>21666.3</v>
      </c>
    </row>
    <row r="42" spans="1:4" ht="40.5" customHeight="1">
      <c r="A42" s="38"/>
      <c r="B42" s="58"/>
      <c r="C42" s="55" t="s">
        <v>119</v>
      </c>
      <c r="D42" s="61">
        <v>-812.7</v>
      </c>
    </row>
    <row r="43" spans="1:4" ht="40.5" customHeight="1">
      <c r="A43" s="38"/>
      <c r="B43" s="58"/>
      <c r="C43" s="55" t="s">
        <v>118</v>
      </c>
      <c r="D43" s="61">
        <v>-1958</v>
      </c>
    </row>
    <row r="44" spans="1:4" ht="40.5" customHeight="1">
      <c r="A44" s="38"/>
      <c r="B44" s="58"/>
      <c r="C44" s="55" t="s">
        <v>162</v>
      </c>
      <c r="D44" s="61">
        <v>-401</v>
      </c>
    </row>
    <row r="45" spans="1:4" ht="34.5">
      <c r="A45" s="38"/>
      <c r="B45" s="58"/>
      <c r="C45" s="55" t="s">
        <v>161</v>
      </c>
      <c r="D45" s="61">
        <v>-916</v>
      </c>
    </row>
    <row r="46" spans="1:4" ht="34.5">
      <c r="A46" s="38"/>
      <c r="B46" s="58"/>
      <c r="C46" s="55" t="s">
        <v>161</v>
      </c>
      <c r="D46" s="61">
        <v>25754</v>
      </c>
    </row>
    <row r="47" spans="1:4" ht="10.5" customHeight="1">
      <c r="A47" s="38"/>
      <c r="B47" s="58"/>
      <c r="C47" s="68"/>
      <c r="D47" s="67"/>
    </row>
    <row r="48" spans="1:4" ht="35.25" customHeight="1">
      <c r="A48" s="38">
        <v>1049</v>
      </c>
      <c r="B48" s="38">
        <v>21002</v>
      </c>
      <c r="C48" s="128" t="s">
        <v>163</v>
      </c>
      <c r="D48" s="129">
        <f>D49</f>
        <v>-6295</v>
      </c>
    </row>
    <row r="49" spans="1:4" ht="46.5" customHeight="1">
      <c r="A49" s="41"/>
      <c r="B49" s="41"/>
      <c r="C49" s="55" t="s">
        <v>164</v>
      </c>
      <c r="D49" s="61">
        <v>-6295</v>
      </c>
    </row>
  </sheetData>
  <mergeCells count="7">
    <mergeCell ref="A7:B7"/>
    <mergeCell ref="C7:C8"/>
    <mergeCell ref="A1:D1"/>
    <mergeCell ref="A2:D2"/>
    <mergeCell ref="A3:D3"/>
    <mergeCell ref="A4:D4"/>
    <mergeCell ref="A5:D5"/>
  </mergeCells>
  <printOptions horizontalCentered="1"/>
  <pageMargins left="0.17" right="0.17" top="0.28999999999999998" bottom="0.46" header="0.17" footer="0.18"/>
  <pageSetup paperSize="9" scale="93" firstPageNumber="236" orientation="landscape" horizontalDpi="4294967294" verticalDpi="4294967294" r:id="rId1"/>
  <ignoredErrors>
    <ignoredError sqref="D9:D10 D12" evalError="1"/>
  </ignoredErrors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3" tint="0.59999389629810485"/>
  </sheetPr>
  <dimension ref="A1:G29"/>
  <sheetViews>
    <sheetView topLeftCell="A10" workbookViewId="0">
      <selection activeCell="I7" sqref="I7"/>
    </sheetView>
  </sheetViews>
  <sheetFormatPr defaultRowHeight="17.25"/>
  <cols>
    <col min="1" max="1" width="9.7109375" style="192" customWidth="1"/>
    <col min="2" max="2" width="11" style="218" customWidth="1"/>
    <col min="3" max="3" width="59.85546875" style="219" customWidth="1"/>
    <col min="4" max="4" width="19" style="220" customWidth="1"/>
    <col min="5" max="5" width="20" style="220" customWidth="1"/>
    <col min="6" max="6" width="18.85546875" style="220" customWidth="1"/>
    <col min="7" max="16384" width="9.140625" style="192"/>
  </cols>
  <sheetData>
    <row r="1" spans="1:7" ht="30" customHeight="1">
      <c r="A1" s="188"/>
      <c r="B1" s="189"/>
      <c r="C1" s="190"/>
      <c r="D1" s="191"/>
      <c r="E1" s="273" t="s">
        <v>230</v>
      </c>
      <c r="F1" s="273"/>
    </row>
    <row r="2" spans="1:7" ht="50.25" customHeight="1">
      <c r="A2" s="188"/>
      <c r="B2" s="189"/>
      <c r="C2" s="190"/>
      <c r="D2" s="191"/>
      <c r="E2" s="253" t="s">
        <v>214</v>
      </c>
      <c r="F2" s="253"/>
      <c r="G2" s="193"/>
    </row>
    <row r="3" spans="1:7" ht="81" customHeight="1">
      <c r="A3" s="274" t="s">
        <v>238</v>
      </c>
      <c r="B3" s="274"/>
      <c r="C3" s="274"/>
      <c r="D3" s="274"/>
      <c r="E3" s="274"/>
      <c r="F3" s="274"/>
    </row>
    <row r="4" spans="1:7">
      <c r="A4" s="188"/>
      <c r="B4" s="189"/>
      <c r="C4" s="190"/>
      <c r="D4" s="191"/>
      <c r="E4" s="275" t="s">
        <v>28</v>
      </c>
      <c r="F4" s="275"/>
    </row>
    <row r="5" spans="1:7" s="194" customFormat="1" ht="30" customHeight="1">
      <c r="A5" s="276" t="s">
        <v>199</v>
      </c>
      <c r="B5" s="276"/>
      <c r="C5" s="276" t="s">
        <v>215</v>
      </c>
      <c r="D5" s="277" t="s">
        <v>17</v>
      </c>
      <c r="E5" s="277"/>
      <c r="F5" s="277"/>
    </row>
    <row r="6" spans="1:7" s="194" customFormat="1">
      <c r="A6" s="276" t="s">
        <v>37</v>
      </c>
      <c r="B6" s="278" t="s">
        <v>216</v>
      </c>
      <c r="C6" s="276"/>
      <c r="D6" s="272" t="s">
        <v>217</v>
      </c>
      <c r="E6" s="272" t="s">
        <v>218</v>
      </c>
      <c r="F6" s="272"/>
    </row>
    <row r="7" spans="1:7" s="194" customFormat="1" ht="52.5" customHeight="1">
      <c r="A7" s="276"/>
      <c r="B7" s="278"/>
      <c r="C7" s="276"/>
      <c r="D7" s="272"/>
      <c r="E7" s="195" t="s">
        <v>219</v>
      </c>
      <c r="F7" s="195" t="s">
        <v>220</v>
      </c>
    </row>
    <row r="8" spans="1:7" s="194" customFormat="1" ht="49.5" customHeight="1">
      <c r="A8" s="196"/>
      <c r="B8" s="197"/>
      <c r="C8" s="198" t="s">
        <v>221</v>
      </c>
      <c r="D8" s="199">
        <f>D18+D26</f>
        <v>-146969.29999999999</v>
      </c>
      <c r="E8" s="199">
        <f t="shared" ref="E8" si="0">E18</f>
        <v>0</v>
      </c>
      <c r="F8" s="199">
        <f>F18+F26</f>
        <v>-146969.29999999999</v>
      </c>
    </row>
    <row r="9" spans="1:7" s="194" customFormat="1" ht="26.25" customHeight="1">
      <c r="A9" s="200"/>
      <c r="B9" s="201"/>
      <c r="C9" s="198" t="s">
        <v>222</v>
      </c>
      <c r="D9" s="202">
        <f>D18</f>
        <v>-106264.8</v>
      </c>
      <c r="E9" s="202">
        <f>E18</f>
        <v>0</v>
      </c>
      <c r="F9" s="202">
        <f>F18</f>
        <v>-106264.8</v>
      </c>
    </row>
    <row r="10" spans="1:7" s="194" customFormat="1" ht="30.75" customHeight="1">
      <c r="A10" s="200"/>
      <c r="B10" s="201"/>
      <c r="C10" s="198" t="s">
        <v>223</v>
      </c>
      <c r="D10" s="202">
        <f>E10+F10</f>
        <v>-40704.5</v>
      </c>
      <c r="E10" s="202">
        <v>0</v>
      </c>
      <c r="F10" s="202">
        <f>F24</f>
        <v>-40704.5</v>
      </c>
    </row>
    <row r="11" spans="1:7" s="194" customFormat="1" ht="49.5">
      <c r="A11" s="196"/>
      <c r="B11" s="197"/>
      <c r="C11" s="203" t="s">
        <v>224</v>
      </c>
      <c r="D11" s="199">
        <f>D14</f>
        <v>-106264.8</v>
      </c>
      <c r="E11" s="199">
        <f>E14</f>
        <v>0</v>
      </c>
      <c r="F11" s="199">
        <f>F14</f>
        <v>-106264.8</v>
      </c>
    </row>
    <row r="12" spans="1:7">
      <c r="A12" s="204">
        <v>1049</v>
      </c>
      <c r="B12" s="197"/>
      <c r="C12" s="205" t="s">
        <v>225</v>
      </c>
      <c r="D12" s="202"/>
      <c r="E12" s="202"/>
      <c r="F12" s="202"/>
    </row>
    <row r="13" spans="1:7">
      <c r="A13" s="200"/>
      <c r="B13" s="201"/>
      <c r="C13" s="206" t="s">
        <v>45</v>
      </c>
      <c r="D13" s="207"/>
      <c r="E13" s="207"/>
      <c r="F13" s="207"/>
    </row>
    <row r="14" spans="1:7" ht="66">
      <c r="A14" s="208"/>
      <c r="B14" s="209">
        <v>11013</v>
      </c>
      <c r="C14" s="210" t="s">
        <v>177</v>
      </c>
      <c r="D14" s="211">
        <f t="shared" ref="D14:F14" si="1">D16</f>
        <v>-106264.8</v>
      </c>
      <c r="E14" s="211">
        <f t="shared" si="1"/>
        <v>0</v>
      </c>
      <c r="F14" s="211">
        <f t="shared" si="1"/>
        <v>-106264.8</v>
      </c>
    </row>
    <row r="15" spans="1:7">
      <c r="A15" s="208"/>
      <c r="B15" s="212"/>
      <c r="C15" s="212" t="s">
        <v>178</v>
      </c>
      <c r="D15" s="213"/>
      <c r="E15" s="213"/>
      <c r="F15" s="213"/>
    </row>
    <row r="16" spans="1:7" ht="33">
      <c r="A16" s="208"/>
      <c r="B16" s="212"/>
      <c r="C16" s="214" t="s">
        <v>179</v>
      </c>
      <c r="D16" s="215">
        <f t="shared" ref="D16:F16" si="2">D18</f>
        <v>-106264.8</v>
      </c>
      <c r="E16" s="215">
        <f t="shared" si="2"/>
        <v>0</v>
      </c>
      <c r="F16" s="215">
        <f t="shared" si="2"/>
        <v>-106264.8</v>
      </c>
    </row>
    <row r="17" spans="1:6" ht="33">
      <c r="A17" s="208"/>
      <c r="B17" s="212"/>
      <c r="C17" s="212" t="s">
        <v>96</v>
      </c>
      <c r="D17" s="213"/>
      <c r="E17" s="213"/>
      <c r="F17" s="213"/>
    </row>
    <row r="18" spans="1:6">
      <c r="A18" s="208"/>
      <c r="B18" s="212"/>
      <c r="C18" s="212" t="s">
        <v>10</v>
      </c>
      <c r="D18" s="213">
        <f t="shared" ref="D18:F18" si="3">D19</f>
        <v>-106264.8</v>
      </c>
      <c r="E18" s="213">
        <f t="shared" si="3"/>
        <v>0</v>
      </c>
      <c r="F18" s="213">
        <f t="shared" si="3"/>
        <v>-106264.8</v>
      </c>
    </row>
    <row r="19" spans="1:6">
      <c r="A19" s="208"/>
      <c r="B19" s="212"/>
      <c r="C19" s="212" t="s">
        <v>97</v>
      </c>
      <c r="D19" s="213">
        <f t="shared" ref="D19:F19" si="4">+D20</f>
        <v>-106264.8</v>
      </c>
      <c r="E19" s="213">
        <f t="shared" si="4"/>
        <v>0</v>
      </c>
      <c r="F19" s="213">
        <f t="shared" si="4"/>
        <v>-106264.8</v>
      </c>
    </row>
    <row r="20" spans="1:6">
      <c r="A20" s="208"/>
      <c r="B20" s="216"/>
      <c r="C20" s="212" t="s">
        <v>226</v>
      </c>
      <c r="D20" s="213">
        <f t="shared" ref="D20:F20" si="5">D21</f>
        <v>-106264.8</v>
      </c>
      <c r="E20" s="213">
        <f t="shared" si="5"/>
        <v>0</v>
      </c>
      <c r="F20" s="213">
        <f t="shared" si="5"/>
        <v>-106264.8</v>
      </c>
    </row>
    <row r="21" spans="1:6">
      <c r="A21" s="208"/>
      <c r="B21" s="216"/>
      <c r="C21" s="212" t="s">
        <v>227</v>
      </c>
      <c r="D21" s="213">
        <f>E21+F21</f>
        <v>-106264.8</v>
      </c>
      <c r="E21" s="213">
        <v>0</v>
      </c>
      <c r="F21" s="213">
        <v>-106264.8</v>
      </c>
    </row>
    <row r="22" spans="1:6" ht="49.5">
      <c r="A22" s="208"/>
      <c r="B22" s="209">
        <v>21007</v>
      </c>
      <c r="C22" s="210" t="s">
        <v>181</v>
      </c>
      <c r="D22" s="211">
        <f t="shared" ref="D22:F22" si="6">D24</f>
        <v>-40704.5</v>
      </c>
      <c r="E22" s="211">
        <f t="shared" si="6"/>
        <v>0</v>
      </c>
      <c r="F22" s="211">
        <f t="shared" si="6"/>
        <v>-40704.5</v>
      </c>
    </row>
    <row r="23" spans="1:6">
      <c r="A23" s="208"/>
      <c r="B23" s="212"/>
      <c r="C23" s="212" t="s">
        <v>178</v>
      </c>
      <c r="D23" s="213"/>
      <c r="E23" s="213"/>
      <c r="F23" s="213"/>
    </row>
    <row r="24" spans="1:6" ht="33">
      <c r="A24" s="208"/>
      <c r="B24" s="212"/>
      <c r="C24" s="214" t="s">
        <v>179</v>
      </c>
      <c r="D24" s="215">
        <f t="shared" ref="D24:E24" si="7">D26</f>
        <v>-40704.5</v>
      </c>
      <c r="E24" s="215">
        <f t="shared" si="7"/>
        <v>0</v>
      </c>
      <c r="F24" s="215">
        <f>F26</f>
        <v>-40704.5</v>
      </c>
    </row>
    <row r="25" spans="1:6" ht="33">
      <c r="A25" s="208"/>
      <c r="B25" s="212"/>
      <c r="C25" s="212" t="s">
        <v>96</v>
      </c>
      <c r="D25" s="213"/>
      <c r="E25" s="213"/>
      <c r="F25" s="213"/>
    </row>
    <row r="26" spans="1:6">
      <c r="A26" s="208"/>
      <c r="B26" s="212"/>
      <c r="C26" s="212" t="s">
        <v>98</v>
      </c>
      <c r="D26" s="213">
        <f t="shared" ref="D26:F28" si="8">D27</f>
        <v>-40704.5</v>
      </c>
      <c r="E26" s="213">
        <f t="shared" si="8"/>
        <v>0</v>
      </c>
      <c r="F26" s="213">
        <f t="shared" si="8"/>
        <v>-40704.5</v>
      </c>
    </row>
    <row r="27" spans="1:6">
      <c r="A27" s="208"/>
      <c r="B27" s="212"/>
      <c r="C27" s="217" t="s">
        <v>99</v>
      </c>
      <c r="D27" s="213">
        <f t="shared" si="8"/>
        <v>-40704.5</v>
      </c>
      <c r="E27" s="213">
        <f t="shared" si="8"/>
        <v>0</v>
      </c>
      <c r="F27" s="213">
        <f t="shared" si="8"/>
        <v>-40704.5</v>
      </c>
    </row>
    <row r="28" spans="1:6">
      <c r="A28" s="208"/>
      <c r="B28" s="212"/>
      <c r="C28" s="217" t="s">
        <v>100</v>
      </c>
      <c r="D28" s="213">
        <f t="shared" si="8"/>
        <v>-40704.5</v>
      </c>
      <c r="E28" s="213">
        <f t="shared" si="8"/>
        <v>0</v>
      </c>
      <c r="F28" s="213">
        <f t="shared" si="8"/>
        <v>-40704.5</v>
      </c>
    </row>
    <row r="29" spans="1:6">
      <c r="A29" s="208"/>
      <c r="B29" s="216"/>
      <c r="C29" s="151" t="s">
        <v>182</v>
      </c>
      <c r="D29" s="213">
        <f>E29+F29</f>
        <v>-40704.5</v>
      </c>
      <c r="E29" s="213">
        <v>0</v>
      </c>
      <c r="F29" s="213">
        <v>-40704.5</v>
      </c>
    </row>
  </sheetData>
  <mergeCells count="11">
    <mergeCell ref="E6:F6"/>
    <mergeCell ref="E1:F1"/>
    <mergeCell ref="E2:F2"/>
    <mergeCell ref="A3:F3"/>
    <mergeCell ref="E4:F4"/>
    <mergeCell ref="A5:B5"/>
    <mergeCell ref="C5:C7"/>
    <mergeCell ref="D5:F5"/>
    <mergeCell ref="A6:A7"/>
    <mergeCell ref="B6:B7"/>
    <mergeCell ref="D6:D7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C57"/>
  <sheetViews>
    <sheetView zoomScale="120" zoomScaleNormal="120" zoomScaleSheetLayoutView="100" workbookViewId="0">
      <selection activeCell="C2" sqref="C2"/>
    </sheetView>
  </sheetViews>
  <sheetFormatPr defaultRowHeight="13.5"/>
  <cols>
    <col min="1" max="1" width="28.5703125" style="49" customWidth="1"/>
    <col min="2" max="2" width="54.140625" style="49" customWidth="1"/>
    <col min="3" max="3" width="33.7109375" style="49" customWidth="1"/>
    <col min="4" max="16384" width="9.140625" style="49"/>
  </cols>
  <sheetData>
    <row r="1" spans="1:3" ht="14.25">
      <c r="C1" s="50" t="s">
        <v>231</v>
      </c>
    </row>
    <row r="2" spans="1:3" ht="57" customHeight="1">
      <c r="C2" s="122" t="s">
        <v>169</v>
      </c>
    </row>
    <row r="3" spans="1:3" ht="42" customHeight="1">
      <c r="A3" s="279" t="s">
        <v>110</v>
      </c>
      <c r="B3" s="279"/>
      <c r="C3" s="279"/>
    </row>
    <row r="5" spans="1:3" ht="28.5" customHeight="1">
      <c r="A5" s="280" t="s">
        <v>57</v>
      </c>
      <c r="B5" s="280"/>
      <c r="C5" s="280"/>
    </row>
    <row r="6" spans="1:3" ht="27.75" customHeight="1">
      <c r="A6" s="281" t="s">
        <v>47</v>
      </c>
      <c r="B6" s="281"/>
      <c r="C6" s="281"/>
    </row>
    <row r="7" spans="1:3" ht="23.25" customHeight="1">
      <c r="A7" s="74" t="s">
        <v>18</v>
      </c>
      <c r="B7" s="85" t="s">
        <v>19</v>
      </c>
      <c r="C7" s="83"/>
    </row>
    <row r="8" spans="1:3" ht="19.5" customHeight="1">
      <c r="A8" s="76" t="s">
        <v>71</v>
      </c>
      <c r="B8" s="86" t="s">
        <v>72</v>
      </c>
      <c r="C8" s="84"/>
    </row>
    <row r="9" spans="1:3" ht="14.25">
      <c r="A9" s="282" t="s">
        <v>20</v>
      </c>
      <c r="B9" s="282"/>
      <c r="C9" s="282"/>
    </row>
    <row r="10" spans="1:3" ht="54" customHeight="1">
      <c r="A10" s="99" t="s">
        <v>21</v>
      </c>
      <c r="B10" s="100" t="s">
        <v>71</v>
      </c>
      <c r="C10" s="130" t="s">
        <v>87</v>
      </c>
    </row>
    <row r="11" spans="1:3">
      <c r="A11" s="81" t="s">
        <v>22</v>
      </c>
      <c r="B11" s="76" t="s">
        <v>74</v>
      </c>
      <c r="C11" s="78" t="s">
        <v>2</v>
      </c>
    </row>
    <row r="12" spans="1:3" ht="28.5" customHeight="1">
      <c r="A12" s="81" t="s">
        <v>23</v>
      </c>
      <c r="B12" s="76" t="s">
        <v>75</v>
      </c>
      <c r="C12" s="285"/>
    </row>
    <row r="13" spans="1:3" ht="46.5" customHeight="1">
      <c r="A13" s="81" t="s">
        <v>24</v>
      </c>
      <c r="B13" s="76" t="s">
        <v>76</v>
      </c>
      <c r="C13" s="286"/>
    </row>
    <row r="14" spans="1:3" ht="33.75" customHeight="1">
      <c r="A14" s="81" t="s">
        <v>25</v>
      </c>
      <c r="B14" s="76" t="s">
        <v>77</v>
      </c>
      <c r="C14" s="287"/>
    </row>
    <row r="15" spans="1:3">
      <c r="A15" s="283" t="s">
        <v>26</v>
      </c>
      <c r="B15" s="283"/>
      <c r="C15" s="101"/>
    </row>
    <row r="16" spans="1:3" ht="16.5" customHeight="1">
      <c r="A16" s="284" t="s">
        <v>78</v>
      </c>
      <c r="B16" s="284"/>
      <c r="C16" s="109"/>
    </row>
    <row r="17" spans="1:3" ht="16.5" customHeight="1">
      <c r="A17" s="284" t="s">
        <v>79</v>
      </c>
      <c r="B17" s="284"/>
      <c r="C17" s="109"/>
    </row>
    <row r="18" spans="1:3" ht="16.5" customHeight="1">
      <c r="A18" s="284" t="s">
        <v>80</v>
      </c>
      <c r="B18" s="284"/>
      <c r="C18" s="109"/>
    </row>
    <row r="19" spans="1:3" ht="16.5" customHeight="1">
      <c r="A19" s="284" t="s">
        <v>81</v>
      </c>
      <c r="B19" s="284"/>
      <c r="C19" s="102"/>
    </row>
    <row r="20" spans="1:3" ht="31.5" customHeight="1">
      <c r="A20" s="284" t="s">
        <v>82</v>
      </c>
      <c r="B20" s="284"/>
      <c r="C20" s="79"/>
    </row>
    <row r="21" spans="1:3">
      <c r="A21" s="284" t="s">
        <v>83</v>
      </c>
      <c r="B21" s="284"/>
      <c r="C21" s="79"/>
    </row>
    <row r="22" spans="1:3">
      <c r="A22" s="289" t="s">
        <v>27</v>
      </c>
      <c r="B22" s="289"/>
      <c r="C22" s="82">
        <f>'3'!G22</f>
        <v>153264.29999999999</v>
      </c>
    </row>
    <row r="24" spans="1:3">
      <c r="A24" s="81" t="s">
        <v>21</v>
      </c>
      <c r="B24" s="76" t="s">
        <v>71</v>
      </c>
      <c r="C24" s="82"/>
    </row>
    <row r="25" spans="1:3" ht="14.25">
      <c r="A25" s="125" t="s">
        <v>22</v>
      </c>
      <c r="B25" s="134">
        <v>21002</v>
      </c>
      <c r="C25" s="123" t="s">
        <v>2</v>
      </c>
    </row>
    <row r="26" spans="1:3">
      <c r="A26" s="125" t="s">
        <v>23</v>
      </c>
      <c r="B26" s="124" t="s">
        <v>170</v>
      </c>
      <c r="C26" s="285"/>
    </row>
    <row r="27" spans="1:3" ht="27">
      <c r="A27" s="132" t="s">
        <v>24</v>
      </c>
      <c r="B27" s="133" t="s">
        <v>172</v>
      </c>
      <c r="C27" s="286"/>
    </row>
    <row r="28" spans="1:3" ht="27">
      <c r="A28" s="132" t="s">
        <v>25</v>
      </c>
      <c r="B28" s="133" t="s">
        <v>77</v>
      </c>
      <c r="C28" s="287"/>
    </row>
    <row r="29" spans="1:3">
      <c r="A29" s="290" t="s">
        <v>26</v>
      </c>
      <c r="B29" s="290"/>
      <c r="C29" s="101"/>
    </row>
    <row r="30" spans="1:3">
      <c r="A30" s="288" t="s">
        <v>173</v>
      </c>
      <c r="B30" s="288"/>
      <c r="C30" s="109"/>
    </row>
    <row r="31" spans="1:3" ht="13.5" customHeight="1">
      <c r="A31" s="291" t="s">
        <v>95</v>
      </c>
      <c r="B31" s="291"/>
      <c r="C31" s="109"/>
    </row>
    <row r="32" spans="1:3" ht="13.5" customHeight="1">
      <c r="A32" s="291" t="s">
        <v>174</v>
      </c>
      <c r="B32" s="291"/>
      <c r="C32" s="109"/>
    </row>
    <row r="33" spans="1:3" ht="13.5" customHeight="1">
      <c r="A33" s="291" t="s">
        <v>83</v>
      </c>
      <c r="B33" s="291"/>
      <c r="C33" s="102"/>
    </row>
    <row r="34" spans="1:3">
      <c r="A34" s="289" t="s">
        <v>27</v>
      </c>
      <c r="B34" s="289"/>
      <c r="C34" s="82">
        <f>'3'!G31</f>
        <v>-6295</v>
      </c>
    </row>
    <row r="36" spans="1:3" ht="62.25" customHeight="1">
      <c r="A36" s="170" t="s">
        <v>21</v>
      </c>
      <c r="B36" s="171" t="s">
        <v>71</v>
      </c>
      <c r="C36" s="166" t="s">
        <v>73</v>
      </c>
    </row>
    <row r="37" spans="1:3">
      <c r="A37" s="148" t="s">
        <v>21</v>
      </c>
      <c r="B37" s="161" t="s">
        <v>71</v>
      </c>
      <c r="C37" s="162"/>
    </row>
    <row r="38" spans="1:3">
      <c r="A38" s="148" t="s">
        <v>22</v>
      </c>
      <c r="B38" s="161">
        <v>21007</v>
      </c>
      <c r="C38" s="162" t="s">
        <v>2</v>
      </c>
    </row>
    <row r="39" spans="1:3" ht="38.25">
      <c r="A39" s="148" t="s">
        <v>23</v>
      </c>
      <c r="B39" s="163" t="s">
        <v>181</v>
      </c>
      <c r="C39" s="148"/>
    </row>
    <row r="40" spans="1:3" ht="76.5">
      <c r="A40" s="148" t="s">
        <v>24</v>
      </c>
      <c r="B40" s="163" t="s">
        <v>183</v>
      </c>
      <c r="C40" s="148"/>
    </row>
    <row r="41" spans="1:3" ht="25.5">
      <c r="A41" s="148" t="s">
        <v>25</v>
      </c>
      <c r="B41" s="163" t="s">
        <v>176</v>
      </c>
      <c r="C41" s="148"/>
    </row>
    <row r="42" spans="1:3" ht="27">
      <c r="A42" s="148" t="s">
        <v>184</v>
      </c>
      <c r="B42" s="163" t="s">
        <v>185</v>
      </c>
      <c r="C42" s="148"/>
    </row>
    <row r="43" spans="1:3">
      <c r="A43" s="240" t="s">
        <v>26</v>
      </c>
      <c r="B43" s="240"/>
      <c r="C43" s="148"/>
    </row>
    <row r="44" spans="1:3">
      <c r="A44" s="294" t="s">
        <v>186</v>
      </c>
      <c r="B44" s="294"/>
      <c r="C44" s="148"/>
    </row>
    <row r="45" spans="1:3">
      <c r="A45" s="294" t="s">
        <v>187</v>
      </c>
      <c r="B45" s="294"/>
      <c r="C45" s="164"/>
    </row>
    <row r="46" spans="1:3">
      <c r="A46" s="295" t="s">
        <v>27</v>
      </c>
      <c r="B46" s="295"/>
      <c r="C46" s="169">
        <v>-40704.5</v>
      </c>
    </row>
    <row r="47" spans="1:3">
      <c r="A47" s="165"/>
      <c r="B47" s="165"/>
      <c r="C47" s="165"/>
    </row>
    <row r="48" spans="1:3" ht="55.5" customHeight="1">
      <c r="A48" s="170" t="s">
        <v>21</v>
      </c>
      <c r="B48" s="171" t="s">
        <v>71</v>
      </c>
      <c r="C48" s="166" t="s">
        <v>73</v>
      </c>
    </row>
    <row r="49" spans="1:3">
      <c r="A49" s="148" t="s">
        <v>21</v>
      </c>
      <c r="B49" s="161" t="s">
        <v>71</v>
      </c>
      <c r="C49" s="168"/>
    </row>
    <row r="50" spans="1:3">
      <c r="A50" s="148" t="s">
        <v>22</v>
      </c>
      <c r="B50" s="161">
        <v>11013</v>
      </c>
      <c r="C50" s="162" t="s">
        <v>2</v>
      </c>
    </row>
    <row r="51" spans="1:3" ht="38.25">
      <c r="A51" s="148" t="s">
        <v>23</v>
      </c>
      <c r="B51" s="163" t="s">
        <v>188</v>
      </c>
      <c r="C51" s="148"/>
    </row>
    <row r="52" spans="1:3" ht="63.75">
      <c r="A52" s="148" t="s">
        <v>24</v>
      </c>
      <c r="B52" s="163" t="s">
        <v>189</v>
      </c>
      <c r="C52" s="148"/>
    </row>
    <row r="53" spans="1:3">
      <c r="A53" s="148" t="s">
        <v>25</v>
      </c>
      <c r="B53" s="163" t="s">
        <v>109</v>
      </c>
      <c r="C53" s="148"/>
    </row>
    <row r="54" spans="1:3" ht="27">
      <c r="A54" s="148" t="s">
        <v>190</v>
      </c>
      <c r="B54" s="163" t="s">
        <v>191</v>
      </c>
      <c r="C54" s="162"/>
    </row>
    <row r="55" spans="1:3">
      <c r="A55" s="296" t="s">
        <v>26</v>
      </c>
      <c r="B55" s="297"/>
      <c r="C55" s="148"/>
    </row>
    <row r="56" spans="1:3">
      <c r="A56" s="298" t="s">
        <v>192</v>
      </c>
      <c r="B56" s="299"/>
      <c r="C56" s="164"/>
    </row>
    <row r="57" spans="1:3">
      <c r="A57" s="292" t="s">
        <v>27</v>
      </c>
      <c r="B57" s="293"/>
      <c r="C57" s="169">
        <v>-106264.8</v>
      </c>
    </row>
  </sheetData>
  <mergeCells count="27">
    <mergeCell ref="A57:B57"/>
    <mergeCell ref="A44:B44"/>
    <mergeCell ref="A45:B45"/>
    <mergeCell ref="A46:B46"/>
    <mergeCell ref="A55:B55"/>
    <mergeCell ref="A56:B56"/>
    <mergeCell ref="A31:B31"/>
    <mergeCell ref="A32:B32"/>
    <mergeCell ref="A33:B33"/>
    <mergeCell ref="A34:B34"/>
    <mergeCell ref="A43:B43"/>
    <mergeCell ref="A16:B16"/>
    <mergeCell ref="A17:B17"/>
    <mergeCell ref="A18:B18"/>
    <mergeCell ref="C12:C14"/>
    <mergeCell ref="A30:B30"/>
    <mergeCell ref="A19:B19"/>
    <mergeCell ref="A20:B20"/>
    <mergeCell ref="A21:B21"/>
    <mergeCell ref="A22:B22"/>
    <mergeCell ref="C26:C28"/>
    <mergeCell ref="A29:B29"/>
    <mergeCell ref="A3:C3"/>
    <mergeCell ref="A5:C5"/>
    <mergeCell ref="A6:C6"/>
    <mergeCell ref="A9:C9"/>
    <mergeCell ref="A15:B15"/>
  </mergeCells>
  <pageMargins left="0.7" right="0.7" top="0.75" bottom="0.75" header="0.3" footer="0.3"/>
  <pageSetup paperSize="9" scale="53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C63"/>
  <sheetViews>
    <sheetView topLeftCell="A46" zoomScale="110" zoomScaleNormal="110" zoomScaleSheetLayoutView="85" workbookViewId="0">
      <selection activeCell="F65" sqref="F65"/>
    </sheetView>
  </sheetViews>
  <sheetFormatPr defaultColWidth="8.28515625" defaultRowHeight="12.75"/>
  <cols>
    <col min="1" max="1" width="28.5703125" style="51" customWidth="1"/>
    <col min="2" max="2" width="47.7109375" style="51" customWidth="1"/>
    <col min="3" max="3" width="40.42578125" style="53" customWidth="1"/>
    <col min="4" max="16384" width="8.28515625" style="51"/>
  </cols>
  <sheetData>
    <row r="1" spans="1:3" ht="14.25">
      <c r="C1" s="50" t="s">
        <v>232</v>
      </c>
    </row>
    <row r="2" spans="1:3" ht="36" customHeight="1">
      <c r="C2" s="122" t="s">
        <v>171</v>
      </c>
    </row>
    <row r="4" spans="1:3" ht="45" customHeight="1">
      <c r="A4" s="305" t="s">
        <v>111</v>
      </c>
      <c r="B4" s="305"/>
      <c r="C4" s="305"/>
    </row>
    <row r="5" spans="1:3" ht="21.75" customHeight="1">
      <c r="A5" s="52"/>
      <c r="B5" s="52"/>
      <c r="C5" s="52" t="s">
        <v>84</v>
      </c>
    </row>
    <row r="6" spans="1:3" ht="29.25" customHeight="1">
      <c r="A6" s="306" t="s">
        <v>57</v>
      </c>
      <c r="B6" s="306"/>
      <c r="C6" s="306"/>
    </row>
    <row r="7" spans="1:3" ht="30.75" customHeight="1">
      <c r="A7" s="281" t="s">
        <v>85</v>
      </c>
      <c r="B7" s="281"/>
      <c r="C7" s="281"/>
    </row>
    <row r="8" spans="1:3" ht="21" customHeight="1">
      <c r="A8" s="74" t="s">
        <v>18</v>
      </c>
      <c r="B8" s="85" t="s">
        <v>19</v>
      </c>
      <c r="C8" s="83"/>
    </row>
    <row r="9" spans="1:3" ht="18.75" customHeight="1">
      <c r="A9" s="75" t="s">
        <v>71</v>
      </c>
      <c r="B9" s="86" t="s">
        <v>72</v>
      </c>
      <c r="C9" s="84"/>
    </row>
    <row r="10" spans="1:3" ht="23.25" customHeight="1">
      <c r="A10" s="281" t="s">
        <v>20</v>
      </c>
      <c r="B10" s="281"/>
      <c r="C10" s="281"/>
    </row>
    <row r="11" spans="1:3" ht="59.25" customHeight="1">
      <c r="A11" s="77" t="s">
        <v>21</v>
      </c>
      <c r="B11" s="75" t="s">
        <v>71</v>
      </c>
      <c r="C11" s="130" t="s">
        <v>73</v>
      </c>
    </row>
    <row r="12" spans="1:3" ht="21.75" customHeight="1">
      <c r="A12" s="77" t="s">
        <v>22</v>
      </c>
      <c r="B12" s="75" t="s">
        <v>74</v>
      </c>
      <c r="C12" s="131" t="s">
        <v>2</v>
      </c>
    </row>
    <row r="13" spans="1:3" ht="27">
      <c r="A13" s="77" t="s">
        <v>23</v>
      </c>
      <c r="B13" s="75" t="s">
        <v>75</v>
      </c>
      <c r="C13" s="77"/>
    </row>
    <row r="14" spans="1:3" ht="54">
      <c r="A14" s="77" t="s">
        <v>24</v>
      </c>
      <c r="B14" s="75" t="s">
        <v>76</v>
      </c>
      <c r="C14" s="77"/>
    </row>
    <row r="15" spans="1:3" ht="49.5" customHeight="1">
      <c r="A15" s="77" t="s">
        <v>25</v>
      </c>
      <c r="B15" s="75" t="s">
        <v>77</v>
      </c>
      <c r="C15" s="77"/>
    </row>
    <row r="16" spans="1:3" ht="10.7" customHeight="1">
      <c r="A16" s="77" t="s">
        <v>86</v>
      </c>
      <c r="B16" s="75" t="s">
        <v>86</v>
      </c>
      <c r="C16" s="77"/>
    </row>
    <row r="17" spans="1:3" ht="26.25" customHeight="1">
      <c r="A17" s="283" t="s">
        <v>26</v>
      </c>
      <c r="B17" s="283"/>
      <c r="C17" s="77"/>
    </row>
    <row r="18" spans="1:3" ht="21" customHeight="1">
      <c r="A18" s="284" t="s">
        <v>78</v>
      </c>
      <c r="B18" s="284"/>
      <c r="C18" s="109"/>
    </row>
    <row r="19" spans="1:3" ht="21" customHeight="1">
      <c r="A19" s="284" t="s">
        <v>79</v>
      </c>
      <c r="B19" s="284"/>
      <c r="C19" s="109"/>
    </row>
    <row r="20" spans="1:3" ht="21" customHeight="1">
      <c r="A20" s="284" t="s">
        <v>80</v>
      </c>
      <c r="B20" s="284"/>
      <c r="C20" s="109"/>
    </row>
    <row r="21" spans="1:3" ht="21" customHeight="1">
      <c r="A21" s="284" t="s">
        <v>81</v>
      </c>
      <c r="B21" s="284"/>
      <c r="C21" s="102"/>
    </row>
    <row r="22" spans="1:3" ht="21" customHeight="1">
      <c r="A22" s="284" t="s">
        <v>83</v>
      </c>
      <c r="B22" s="284"/>
      <c r="C22" s="80"/>
    </row>
    <row r="23" spans="1:3" ht="21" customHeight="1">
      <c r="A23" s="289" t="s">
        <v>27</v>
      </c>
      <c r="B23" s="289"/>
      <c r="C23" s="136">
        <f>'6'!C22</f>
        <v>153264.29999999999</v>
      </c>
    </row>
    <row r="24" spans="1:3" s="89" customFormat="1" ht="7.5" customHeight="1">
      <c r="A24" s="87"/>
      <c r="B24" s="87"/>
      <c r="C24" s="88"/>
    </row>
    <row r="25" spans="1:3" ht="13.5">
      <c r="A25" s="77" t="s">
        <v>21</v>
      </c>
      <c r="B25" s="75" t="s">
        <v>71</v>
      </c>
      <c r="C25" s="90"/>
    </row>
    <row r="26" spans="1:3" s="49" customFormat="1" ht="13.5">
      <c r="A26" s="77" t="s">
        <v>22</v>
      </c>
      <c r="B26" s="75">
        <v>21002</v>
      </c>
      <c r="C26" s="82"/>
    </row>
    <row r="27" spans="1:3" s="49" customFormat="1" ht="13.5">
      <c r="A27" s="77" t="s">
        <v>23</v>
      </c>
      <c r="B27" s="75" t="s">
        <v>170</v>
      </c>
      <c r="C27" s="303"/>
    </row>
    <row r="28" spans="1:3" s="49" customFormat="1" ht="27">
      <c r="A28" s="77" t="s">
        <v>24</v>
      </c>
      <c r="B28" s="75" t="s">
        <v>175</v>
      </c>
      <c r="C28" s="304"/>
    </row>
    <row r="29" spans="1:3" s="49" customFormat="1" ht="40.5" customHeight="1">
      <c r="A29" s="77" t="s">
        <v>25</v>
      </c>
      <c r="B29" s="75" t="s">
        <v>176</v>
      </c>
      <c r="C29" s="304"/>
    </row>
    <row r="30" spans="1:3" s="49" customFormat="1" ht="13.5">
      <c r="A30" s="283" t="s">
        <v>26</v>
      </c>
      <c r="B30" s="283"/>
      <c r="C30" s="82"/>
    </row>
    <row r="31" spans="1:3" s="49" customFormat="1" ht="22.5" customHeight="1">
      <c r="A31" s="288" t="s">
        <v>173</v>
      </c>
      <c r="B31" s="288"/>
      <c r="C31" s="82"/>
    </row>
    <row r="32" spans="1:3" s="49" customFormat="1" ht="18.75" customHeight="1">
      <c r="A32" s="302" t="s">
        <v>95</v>
      </c>
      <c r="B32" s="302"/>
      <c r="C32" s="82"/>
    </row>
    <row r="33" spans="1:3" s="49" customFormat="1" ht="18.75" customHeight="1">
      <c r="A33" s="302" t="s">
        <v>174</v>
      </c>
      <c r="B33" s="302"/>
      <c r="C33" s="82"/>
    </row>
    <row r="34" spans="1:3" s="49" customFormat="1" ht="18.75" customHeight="1">
      <c r="A34" s="302" t="s">
        <v>83</v>
      </c>
      <c r="B34" s="302"/>
      <c r="C34" s="82"/>
    </row>
    <row r="35" spans="1:3" s="49" customFormat="1" ht="18" customHeight="1">
      <c r="A35" s="289" t="s">
        <v>27</v>
      </c>
      <c r="B35" s="289"/>
      <c r="C35" s="135">
        <f>'6'!C34</f>
        <v>-6295</v>
      </c>
    </row>
    <row r="37" spans="1:3" ht="13.5" customHeight="1">
      <c r="A37" s="148"/>
      <c r="B37" s="148"/>
      <c r="C37" s="166" t="s">
        <v>73</v>
      </c>
    </row>
    <row r="38" spans="1:3" ht="13.5">
      <c r="A38" s="148" t="s">
        <v>21</v>
      </c>
      <c r="B38" s="301" t="s">
        <v>19</v>
      </c>
      <c r="C38" s="301"/>
    </row>
    <row r="39" spans="1:3">
      <c r="A39" s="163" t="s">
        <v>71</v>
      </c>
      <c r="B39" s="300" t="s">
        <v>72</v>
      </c>
      <c r="C39" s="300"/>
    </row>
    <row r="40" spans="1:3">
      <c r="A40" s="301" t="s">
        <v>20</v>
      </c>
      <c r="B40" s="301"/>
      <c r="C40" s="301"/>
    </row>
    <row r="41" spans="1:3" ht="13.5">
      <c r="A41" s="148" t="s">
        <v>22</v>
      </c>
      <c r="B41" s="161">
        <v>21007</v>
      </c>
      <c r="C41" s="162" t="s">
        <v>2</v>
      </c>
    </row>
    <row r="42" spans="1:3" ht="38.25">
      <c r="A42" s="148" t="s">
        <v>23</v>
      </c>
      <c r="B42" s="163" t="s">
        <v>181</v>
      </c>
      <c r="C42" s="148"/>
    </row>
    <row r="43" spans="1:3" ht="76.5">
      <c r="A43" s="148" t="s">
        <v>24</v>
      </c>
      <c r="B43" s="163" t="s">
        <v>193</v>
      </c>
      <c r="C43" s="148"/>
    </row>
    <row r="44" spans="1:3" ht="25.5">
      <c r="A44" s="148" t="s">
        <v>25</v>
      </c>
      <c r="B44" s="163" t="s">
        <v>176</v>
      </c>
      <c r="C44" s="148"/>
    </row>
    <row r="45" spans="1:3" ht="27">
      <c r="A45" s="148" t="s">
        <v>184</v>
      </c>
      <c r="B45" s="163" t="s">
        <v>194</v>
      </c>
      <c r="C45" s="148"/>
    </row>
    <row r="46" spans="1:3" ht="13.5">
      <c r="A46" s="240" t="s">
        <v>26</v>
      </c>
      <c r="B46" s="240"/>
      <c r="C46" s="148"/>
    </row>
    <row r="47" spans="1:3" ht="13.5">
      <c r="A47" s="294" t="s">
        <v>186</v>
      </c>
      <c r="B47" s="294"/>
      <c r="C47" s="148"/>
    </row>
    <row r="48" spans="1:3">
      <c r="A48" s="294" t="s">
        <v>187</v>
      </c>
      <c r="B48" s="294"/>
      <c r="C48" s="164"/>
    </row>
    <row r="49" spans="1:3" ht="13.5">
      <c r="A49" s="295" t="s">
        <v>27</v>
      </c>
      <c r="B49" s="295"/>
      <c r="C49" s="169">
        <v>-40704.5</v>
      </c>
    </row>
    <row r="50" spans="1:3" ht="13.5">
      <c r="A50" s="165"/>
      <c r="B50" s="165"/>
      <c r="C50" s="165"/>
    </row>
    <row r="51" spans="1:3" ht="13.5" customHeight="1">
      <c r="A51" s="148"/>
      <c r="B51" s="148"/>
      <c r="C51" s="167" t="s">
        <v>73</v>
      </c>
    </row>
    <row r="52" spans="1:3">
      <c r="A52" s="172" t="s">
        <v>18</v>
      </c>
      <c r="B52" s="301" t="s">
        <v>19</v>
      </c>
      <c r="C52" s="301"/>
    </row>
    <row r="53" spans="1:3">
      <c r="A53" s="163" t="s">
        <v>71</v>
      </c>
      <c r="B53" s="300" t="s">
        <v>72</v>
      </c>
      <c r="C53" s="300"/>
    </row>
    <row r="54" spans="1:3">
      <c r="A54" s="301" t="s">
        <v>20</v>
      </c>
      <c r="B54" s="301"/>
      <c r="C54" s="301"/>
    </row>
    <row r="55" spans="1:3" ht="13.5">
      <c r="A55" s="148" t="s">
        <v>21</v>
      </c>
      <c r="B55" s="163" t="s">
        <v>71</v>
      </c>
      <c r="C55" s="162"/>
    </row>
    <row r="56" spans="1:3" ht="13.5">
      <c r="A56" s="148" t="s">
        <v>22</v>
      </c>
      <c r="B56" s="161">
        <v>11013</v>
      </c>
      <c r="C56" s="162" t="s">
        <v>2</v>
      </c>
    </row>
    <row r="57" spans="1:3" ht="48" customHeight="1">
      <c r="A57" s="148" t="s">
        <v>23</v>
      </c>
      <c r="B57" s="163" t="s">
        <v>188</v>
      </c>
      <c r="C57" s="148"/>
    </row>
    <row r="58" spans="1:3" ht="76.5">
      <c r="A58" s="148" t="s">
        <v>24</v>
      </c>
      <c r="B58" s="163" t="s">
        <v>195</v>
      </c>
      <c r="C58" s="148"/>
    </row>
    <row r="59" spans="1:3" ht="13.5">
      <c r="A59" s="148" t="s">
        <v>25</v>
      </c>
      <c r="B59" s="163" t="s">
        <v>109</v>
      </c>
      <c r="C59" s="148"/>
    </row>
    <row r="60" spans="1:3" ht="27">
      <c r="A60" s="148" t="s">
        <v>190</v>
      </c>
      <c r="B60" s="163" t="s">
        <v>191</v>
      </c>
      <c r="C60" s="148"/>
    </row>
    <row r="61" spans="1:3" ht="13.5">
      <c r="A61" s="240" t="s">
        <v>26</v>
      </c>
      <c r="B61" s="240"/>
      <c r="C61" s="148"/>
    </row>
    <row r="62" spans="1:3">
      <c r="A62" s="300" t="s">
        <v>192</v>
      </c>
      <c r="B62" s="300"/>
      <c r="C62" s="164"/>
    </row>
    <row r="63" spans="1:3" ht="13.5">
      <c r="A63" s="295" t="s">
        <v>27</v>
      </c>
      <c r="B63" s="295"/>
      <c r="C63" s="169">
        <v>-106264.8</v>
      </c>
    </row>
  </sheetData>
  <mergeCells count="31">
    <mergeCell ref="A4:C4"/>
    <mergeCell ref="A6:C6"/>
    <mergeCell ref="A7:C7"/>
    <mergeCell ref="A10:C10"/>
    <mergeCell ref="A17:B17"/>
    <mergeCell ref="A18:B18"/>
    <mergeCell ref="A19:B19"/>
    <mergeCell ref="C27:C29"/>
    <mergeCell ref="A20:B20"/>
    <mergeCell ref="A21:B21"/>
    <mergeCell ref="A22:B22"/>
    <mergeCell ref="A23:B23"/>
    <mergeCell ref="A30:B30"/>
    <mergeCell ref="A47:B47"/>
    <mergeCell ref="A48:B48"/>
    <mergeCell ref="A49:B49"/>
    <mergeCell ref="B52:C52"/>
    <mergeCell ref="B38:C38"/>
    <mergeCell ref="B39:C39"/>
    <mergeCell ref="A40:C40"/>
    <mergeCell ref="A46:B46"/>
    <mergeCell ref="A35:B35"/>
    <mergeCell ref="A32:B32"/>
    <mergeCell ref="A33:B33"/>
    <mergeCell ref="A34:B34"/>
    <mergeCell ref="A31:B31"/>
    <mergeCell ref="A63:B63"/>
    <mergeCell ref="B53:C53"/>
    <mergeCell ref="A54:C54"/>
    <mergeCell ref="A61:B61"/>
    <mergeCell ref="A62:B62"/>
  </mergeCells>
  <pageMargins left="0.7" right="0.7" top="0.75" bottom="0.75" header="0.3" footer="0.3"/>
  <pageSetup paperSize="9" scale="55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41"/>
  <sheetViews>
    <sheetView tabSelected="1" topLeftCell="A19" workbookViewId="0">
      <selection activeCell="C58" sqref="C58"/>
    </sheetView>
  </sheetViews>
  <sheetFormatPr defaultRowHeight="17.25"/>
  <cols>
    <col min="1" max="1" width="16.140625" style="119" customWidth="1"/>
    <col min="2" max="2" width="39.42578125" style="115" customWidth="1"/>
    <col min="3" max="3" width="12" style="115" customWidth="1"/>
    <col min="4" max="4" width="20.140625" style="115" customWidth="1"/>
    <col min="5" max="5" width="21.42578125" style="120" customWidth="1"/>
    <col min="6" max="6" width="16.42578125" style="120" customWidth="1"/>
    <col min="7" max="7" width="25.42578125" style="120" customWidth="1"/>
    <col min="8" max="9" width="9.140625" style="115"/>
    <col min="10" max="10" width="19.140625" style="115" bestFit="1" customWidth="1"/>
    <col min="11" max="16384" width="9.140625" style="115"/>
  </cols>
  <sheetData>
    <row r="1" spans="1:7" s="32" customFormat="1" ht="17.25" customHeight="1">
      <c r="A1" s="310" t="s">
        <v>233</v>
      </c>
      <c r="B1" s="310"/>
      <c r="C1" s="310"/>
      <c r="D1" s="310"/>
      <c r="E1" s="310"/>
      <c r="F1" s="310"/>
      <c r="G1" s="310"/>
    </row>
    <row r="2" spans="1:7" s="32" customFormat="1">
      <c r="A2" s="310" t="s">
        <v>48</v>
      </c>
      <c r="B2" s="310"/>
      <c r="C2" s="310"/>
      <c r="D2" s="310"/>
      <c r="E2" s="310"/>
      <c r="F2" s="310"/>
      <c r="G2" s="310"/>
    </row>
    <row r="3" spans="1:7" s="32" customFormat="1">
      <c r="A3" s="310" t="s">
        <v>1</v>
      </c>
      <c r="B3" s="310"/>
      <c r="C3" s="310"/>
      <c r="D3" s="310"/>
      <c r="E3" s="310"/>
      <c r="F3" s="310"/>
      <c r="G3" s="310"/>
    </row>
    <row r="6" spans="1:7" ht="55.5" customHeight="1">
      <c r="A6" s="309" t="s">
        <v>92</v>
      </c>
      <c r="B6" s="309"/>
      <c r="C6" s="309"/>
      <c r="D6" s="309"/>
      <c r="E6" s="309"/>
      <c r="F6" s="309"/>
      <c r="G6" s="309"/>
    </row>
    <row r="7" spans="1:7" ht="91.5" customHeight="1">
      <c r="A7" s="313" t="s">
        <v>50</v>
      </c>
      <c r="B7" s="314" t="s">
        <v>51</v>
      </c>
      <c r="C7" s="314" t="s">
        <v>52</v>
      </c>
      <c r="D7" s="314" t="s">
        <v>53</v>
      </c>
      <c r="E7" s="312" t="s">
        <v>125</v>
      </c>
      <c r="F7" s="312" t="s">
        <v>73</v>
      </c>
      <c r="G7" s="312"/>
    </row>
    <row r="8" spans="1:7" ht="48.75" customHeight="1">
      <c r="A8" s="313"/>
      <c r="B8" s="314"/>
      <c r="C8" s="314"/>
      <c r="D8" s="314"/>
      <c r="E8" s="312"/>
      <c r="F8" s="73" t="s">
        <v>54</v>
      </c>
      <c r="G8" s="73" t="s">
        <v>55</v>
      </c>
    </row>
    <row r="9" spans="1:7" s="116" customFormat="1">
      <c r="A9" s="311" t="s">
        <v>60</v>
      </c>
      <c r="B9" s="311"/>
      <c r="C9" s="311"/>
      <c r="D9" s="311"/>
      <c r="E9" s="311"/>
      <c r="F9" s="311"/>
      <c r="G9" s="69"/>
    </row>
    <row r="10" spans="1:7" ht="29.25" customHeight="1">
      <c r="A10" s="117" t="s">
        <v>88</v>
      </c>
      <c r="B10" s="118" t="s">
        <v>89</v>
      </c>
      <c r="C10" s="118" t="s">
        <v>90</v>
      </c>
      <c r="D10" s="307" t="s">
        <v>65</v>
      </c>
      <c r="E10" s="307"/>
      <c r="F10" s="307"/>
      <c r="G10" s="73">
        <f>G12+G18</f>
        <v>146969.30000000002</v>
      </c>
    </row>
    <row r="11" spans="1:7" ht="24" customHeight="1">
      <c r="A11" s="117" t="s">
        <v>94</v>
      </c>
      <c r="B11" s="307" t="s">
        <v>58</v>
      </c>
      <c r="C11" s="307"/>
      <c r="D11" s="307"/>
      <c r="E11" s="307"/>
      <c r="F11" s="307"/>
      <c r="G11" s="73"/>
    </row>
    <row r="12" spans="1:7">
      <c r="A12" s="308" t="s">
        <v>91</v>
      </c>
      <c r="B12" s="308"/>
      <c r="C12" s="308"/>
      <c r="D12" s="308"/>
      <c r="E12" s="308"/>
      <c r="F12" s="308"/>
      <c r="G12" s="73">
        <f>SUM(G13:G17)</f>
        <v>216225.1</v>
      </c>
    </row>
    <row r="13" spans="1:7" ht="34.5">
      <c r="A13" s="110" t="s">
        <v>154</v>
      </c>
      <c r="B13" s="111" t="s">
        <v>120</v>
      </c>
      <c r="C13" s="111" t="s">
        <v>126</v>
      </c>
      <c r="D13" s="111" t="s">
        <v>121</v>
      </c>
      <c r="E13" s="73">
        <v>-118500</v>
      </c>
      <c r="F13" s="114">
        <v>1</v>
      </c>
      <c r="G13" s="73">
        <f>+E13*F13</f>
        <v>-118500</v>
      </c>
    </row>
    <row r="14" spans="1:7" ht="39.75" customHeight="1">
      <c r="A14" s="110" t="s">
        <v>127</v>
      </c>
      <c r="B14" s="111" t="s">
        <v>120</v>
      </c>
      <c r="C14" s="111" t="s">
        <v>126</v>
      </c>
      <c r="D14" s="111" t="s">
        <v>121</v>
      </c>
      <c r="E14" s="112">
        <v>257579.6</v>
      </c>
      <c r="F14" s="113">
        <v>1</v>
      </c>
      <c r="G14" s="73">
        <f>+E14*F14</f>
        <v>257579.6</v>
      </c>
    </row>
    <row r="15" spans="1:7" ht="42.75" customHeight="1">
      <c r="A15" s="110" t="s">
        <v>128</v>
      </c>
      <c r="B15" s="111" t="s">
        <v>120</v>
      </c>
      <c r="C15" s="111" t="s">
        <v>126</v>
      </c>
      <c r="D15" s="111" t="s">
        <v>121</v>
      </c>
      <c r="E15" s="112">
        <v>49984</v>
      </c>
      <c r="F15" s="113">
        <v>1</v>
      </c>
      <c r="G15" s="73">
        <f>+E15*F15</f>
        <v>49984</v>
      </c>
    </row>
    <row r="16" spans="1:7" ht="41.25" customHeight="1">
      <c r="A16" s="110" t="s">
        <v>129</v>
      </c>
      <c r="B16" s="111" t="s">
        <v>120</v>
      </c>
      <c r="C16" s="111" t="s">
        <v>124</v>
      </c>
      <c r="D16" s="111" t="s">
        <v>121</v>
      </c>
      <c r="E16" s="112">
        <v>1407.5</v>
      </c>
      <c r="F16" s="113">
        <v>1</v>
      </c>
      <c r="G16" s="73">
        <f>+E16*F16</f>
        <v>1407.5</v>
      </c>
    </row>
    <row r="17" spans="1:7" ht="36.75" customHeight="1">
      <c r="A17" s="110" t="s">
        <v>130</v>
      </c>
      <c r="B17" s="111" t="s">
        <v>120</v>
      </c>
      <c r="C17" s="111" t="s">
        <v>126</v>
      </c>
      <c r="D17" s="111" t="s">
        <v>121</v>
      </c>
      <c r="E17" s="112">
        <v>25754</v>
      </c>
      <c r="F17" s="113">
        <v>1</v>
      </c>
      <c r="G17" s="73">
        <f>+E17*F17</f>
        <v>25754</v>
      </c>
    </row>
    <row r="18" spans="1:7">
      <c r="A18" s="308" t="s">
        <v>93</v>
      </c>
      <c r="B18" s="308"/>
      <c r="C18" s="308"/>
      <c r="D18" s="308"/>
      <c r="E18" s="308"/>
      <c r="F18" s="308"/>
      <c r="G18" s="69">
        <f>SUM(G19:G41)</f>
        <v>-69255.799999999988</v>
      </c>
    </row>
    <row r="19" spans="1:7" ht="34.5">
      <c r="A19" s="114" t="s">
        <v>134</v>
      </c>
      <c r="B19" s="114" t="s">
        <v>122</v>
      </c>
      <c r="C19" s="114" t="s">
        <v>126</v>
      </c>
      <c r="D19" s="114" t="s">
        <v>121</v>
      </c>
      <c r="E19" s="73">
        <v>-7738</v>
      </c>
      <c r="F19" s="114">
        <v>1</v>
      </c>
      <c r="G19" s="73">
        <v>-7738</v>
      </c>
    </row>
    <row r="20" spans="1:7" ht="34.5">
      <c r="A20" s="114" t="s">
        <v>135</v>
      </c>
      <c r="B20" s="114" t="s">
        <v>122</v>
      </c>
      <c r="C20" s="114" t="s">
        <v>126</v>
      </c>
      <c r="D20" s="114" t="s">
        <v>121</v>
      </c>
      <c r="E20" s="73">
        <v>-10420</v>
      </c>
      <c r="F20" s="114">
        <v>1</v>
      </c>
      <c r="G20" s="73">
        <v>-10420</v>
      </c>
    </row>
    <row r="21" spans="1:7" ht="34.5">
      <c r="A21" s="114" t="s">
        <v>136</v>
      </c>
      <c r="B21" s="114" t="s">
        <v>122</v>
      </c>
      <c r="C21" s="114" t="s">
        <v>126</v>
      </c>
      <c r="D21" s="114" t="s">
        <v>121</v>
      </c>
      <c r="E21" s="73">
        <v>-9380</v>
      </c>
      <c r="F21" s="114">
        <v>1</v>
      </c>
      <c r="G21" s="73">
        <v>-9380</v>
      </c>
    </row>
    <row r="22" spans="1:7" ht="34.5">
      <c r="A22" s="114" t="s">
        <v>137</v>
      </c>
      <c r="B22" s="114" t="s">
        <v>122</v>
      </c>
      <c r="C22" s="114" t="s">
        <v>126</v>
      </c>
      <c r="D22" s="114" t="s">
        <v>121</v>
      </c>
      <c r="E22" s="73">
        <v>-1887</v>
      </c>
      <c r="F22" s="114">
        <v>1</v>
      </c>
      <c r="G22" s="73">
        <v>-1887</v>
      </c>
    </row>
    <row r="23" spans="1:7" ht="34.5">
      <c r="A23" s="114" t="s">
        <v>138</v>
      </c>
      <c r="B23" s="114" t="s">
        <v>122</v>
      </c>
      <c r="C23" s="114" t="s">
        <v>126</v>
      </c>
      <c r="D23" s="114" t="s">
        <v>121</v>
      </c>
      <c r="E23" s="73">
        <v>-5971.5</v>
      </c>
      <c r="F23" s="114">
        <v>1</v>
      </c>
      <c r="G23" s="73">
        <f>+E23*F23</f>
        <v>-5971.5</v>
      </c>
    </row>
    <row r="24" spans="1:7" ht="34.5">
      <c r="A24" s="114" t="s">
        <v>139</v>
      </c>
      <c r="B24" s="114" t="s">
        <v>122</v>
      </c>
      <c r="C24" s="114" t="s">
        <v>126</v>
      </c>
      <c r="D24" s="114" t="s">
        <v>121</v>
      </c>
      <c r="E24" s="73">
        <v>-1350</v>
      </c>
      <c r="F24" s="114">
        <v>1</v>
      </c>
      <c r="G24" s="73">
        <f>+E24*F24</f>
        <v>-1350</v>
      </c>
    </row>
    <row r="25" spans="1:7" ht="34.5">
      <c r="A25" s="114" t="s">
        <v>140</v>
      </c>
      <c r="B25" s="114" t="s">
        <v>122</v>
      </c>
      <c r="C25" s="114" t="s">
        <v>126</v>
      </c>
      <c r="D25" s="114" t="s">
        <v>121</v>
      </c>
      <c r="E25" s="73">
        <v>-1760</v>
      </c>
      <c r="F25" s="114">
        <v>1</v>
      </c>
      <c r="G25" s="73">
        <f t="shared" ref="G25:G38" si="0">+E25*F25</f>
        <v>-1760</v>
      </c>
    </row>
    <row r="26" spans="1:7" ht="34.5">
      <c r="A26" s="114" t="s">
        <v>141</v>
      </c>
      <c r="B26" s="114" t="s">
        <v>122</v>
      </c>
      <c r="C26" s="114" t="s">
        <v>126</v>
      </c>
      <c r="D26" s="114" t="s">
        <v>121</v>
      </c>
      <c r="E26" s="73">
        <v>-705.2</v>
      </c>
      <c r="F26" s="114">
        <v>1</v>
      </c>
      <c r="G26" s="73">
        <f t="shared" si="0"/>
        <v>-705.2</v>
      </c>
    </row>
    <row r="27" spans="1:7" ht="34.5">
      <c r="A27" s="114" t="s">
        <v>142</v>
      </c>
      <c r="B27" s="114" t="s">
        <v>122</v>
      </c>
      <c r="C27" s="114" t="s">
        <v>126</v>
      </c>
      <c r="D27" s="114" t="s">
        <v>121</v>
      </c>
      <c r="E27" s="73">
        <v>-916</v>
      </c>
      <c r="F27" s="114">
        <v>1</v>
      </c>
      <c r="G27" s="73">
        <f t="shared" si="0"/>
        <v>-916</v>
      </c>
    </row>
    <row r="28" spans="1:7" ht="34.5">
      <c r="A28" s="114" t="s">
        <v>143</v>
      </c>
      <c r="B28" s="114" t="s">
        <v>122</v>
      </c>
      <c r="C28" s="114" t="s">
        <v>126</v>
      </c>
      <c r="D28" s="114" t="s">
        <v>121</v>
      </c>
      <c r="E28" s="73">
        <v>-968</v>
      </c>
      <c r="F28" s="114">
        <v>1</v>
      </c>
      <c r="G28" s="73">
        <f t="shared" si="0"/>
        <v>-968</v>
      </c>
    </row>
    <row r="29" spans="1:7" ht="34.5">
      <c r="A29" s="114" t="s">
        <v>144</v>
      </c>
      <c r="B29" s="114" t="s">
        <v>122</v>
      </c>
      <c r="C29" s="114" t="s">
        <v>126</v>
      </c>
      <c r="D29" s="114" t="s">
        <v>121</v>
      </c>
      <c r="E29" s="73">
        <v>-401</v>
      </c>
      <c r="F29" s="114">
        <v>1</v>
      </c>
      <c r="G29" s="73">
        <f t="shared" si="0"/>
        <v>-401</v>
      </c>
    </row>
    <row r="30" spans="1:7" ht="34.5">
      <c r="A30" s="114" t="s">
        <v>145</v>
      </c>
      <c r="B30" s="114" t="s">
        <v>122</v>
      </c>
      <c r="C30" s="114" t="s">
        <v>126</v>
      </c>
      <c r="D30" s="114" t="s">
        <v>121</v>
      </c>
      <c r="E30" s="73">
        <v>-3411.4</v>
      </c>
      <c r="F30" s="114">
        <v>1</v>
      </c>
      <c r="G30" s="73">
        <f t="shared" si="0"/>
        <v>-3411.4</v>
      </c>
    </row>
    <row r="31" spans="1:7" ht="34.5">
      <c r="A31" s="114" t="s">
        <v>146</v>
      </c>
      <c r="B31" s="114" t="s">
        <v>122</v>
      </c>
      <c r="C31" s="114" t="s">
        <v>126</v>
      </c>
      <c r="D31" s="114" t="s">
        <v>121</v>
      </c>
      <c r="E31" s="73">
        <v>-812.7</v>
      </c>
      <c r="F31" s="114">
        <v>1</v>
      </c>
      <c r="G31" s="73">
        <f t="shared" si="0"/>
        <v>-812.7</v>
      </c>
    </row>
    <row r="32" spans="1:7" ht="34.5">
      <c r="A32" s="114" t="s">
        <v>147</v>
      </c>
      <c r="B32" s="114" t="s">
        <v>122</v>
      </c>
      <c r="C32" s="114" t="s">
        <v>126</v>
      </c>
      <c r="D32" s="114" t="s">
        <v>121</v>
      </c>
      <c r="E32" s="73">
        <v>-1183</v>
      </c>
      <c r="F32" s="114">
        <v>1</v>
      </c>
      <c r="G32" s="73">
        <f t="shared" si="0"/>
        <v>-1183</v>
      </c>
    </row>
    <row r="33" spans="1:7" ht="34.5">
      <c r="A33" s="114" t="s">
        <v>148</v>
      </c>
      <c r="B33" s="114" t="s">
        <v>122</v>
      </c>
      <c r="C33" s="114" t="s">
        <v>126</v>
      </c>
      <c r="D33" s="114" t="s">
        <v>121</v>
      </c>
      <c r="E33" s="73">
        <v>-1507</v>
      </c>
      <c r="F33" s="114">
        <v>1</v>
      </c>
      <c r="G33" s="73">
        <f t="shared" si="0"/>
        <v>-1507</v>
      </c>
    </row>
    <row r="34" spans="1:7" ht="34.5">
      <c r="A34" s="114" t="s">
        <v>149</v>
      </c>
      <c r="B34" s="114" t="s">
        <v>122</v>
      </c>
      <c r="C34" s="114" t="s">
        <v>150</v>
      </c>
      <c r="D34" s="114" t="s">
        <v>121</v>
      </c>
      <c r="E34" s="73">
        <v>-6295</v>
      </c>
      <c r="F34" s="114">
        <v>1</v>
      </c>
      <c r="G34" s="73">
        <f t="shared" si="0"/>
        <v>-6295</v>
      </c>
    </row>
    <row r="35" spans="1:7" ht="34.5">
      <c r="A35" s="114" t="s">
        <v>155</v>
      </c>
      <c r="B35" s="114" t="s">
        <v>122</v>
      </c>
      <c r="C35" s="114" t="s">
        <v>126</v>
      </c>
      <c r="D35" s="114" t="s">
        <v>121</v>
      </c>
      <c r="E35" s="73">
        <v>-3411</v>
      </c>
      <c r="F35" s="114">
        <v>1</v>
      </c>
      <c r="G35" s="73">
        <f t="shared" si="0"/>
        <v>-3411</v>
      </c>
    </row>
    <row r="36" spans="1:7" ht="34.5">
      <c r="A36" s="114" t="s">
        <v>151</v>
      </c>
      <c r="B36" s="114" t="s">
        <v>122</v>
      </c>
      <c r="C36" s="114" t="s">
        <v>126</v>
      </c>
      <c r="D36" s="114" t="s">
        <v>121</v>
      </c>
      <c r="E36" s="73">
        <v>-7086</v>
      </c>
      <c r="F36" s="114">
        <v>1</v>
      </c>
      <c r="G36" s="73">
        <f t="shared" si="0"/>
        <v>-7086</v>
      </c>
    </row>
    <row r="37" spans="1:7" ht="34.5">
      <c r="A37" s="114" t="s">
        <v>152</v>
      </c>
      <c r="B37" s="114" t="s">
        <v>122</v>
      </c>
      <c r="C37" s="114" t="s">
        <v>126</v>
      </c>
      <c r="D37" s="114" t="s">
        <v>121</v>
      </c>
      <c r="E37" s="73">
        <v>-2734</v>
      </c>
      <c r="F37" s="114">
        <v>1</v>
      </c>
      <c r="G37" s="73">
        <f t="shared" si="0"/>
        <v>-2734</v>
      </c>
    </row>
    <row r="38" spans="1:7" ht="34.5">
      <c r="A38" s="114" t="s">
        <v>153</v>
      </c>
      <c r="B38" s="114" t="s">
        <v>122</v>
      </c>
      <c r="C38" s="114" t="s">
        <v>126</v>
      </c>
      <c r="D38" s="114" t="s">
        <v>121</v>
      </c>
      <c r="E38" s="73">
        <v>-1958</v>
      </c>
      <c r="F38" s="114">
        <v>1</v>
      </c>
      <c r="G38" s="73">
        <f t="shared" si="0"/>
        <v>-1958</v>
      </c>
    </row>
    <row r="39" spans="1:7" ht="36.75" customHeight="1">
      <c r="A39" s="110" t="s">
        <v>131</v>
      </c>
      <c r="B39" s="111" t="s">
        <v>122</v>
      </c>
      <c r="C39" s="111" t="s">
        <v>126</v>
      </c>
      <c r="D39" s="111" t="s">
        <v>121</v>
      </c>
      <c r="E39" s="73">
        <v>142</v>
      </c>
      <c r="F39" s="113">
        <v>1</v>
      </c>
      <c r="G39" s="73">
        <f>+E39*F39</f>
        <v>142</v>
      </c>
    </row>
    <row r="40" spans="1:7" ht="35.25" customHeight="1">
      <c r="A40" s="110" t="s">
        <v>132</v>
      </c>
      <c r="B40" s="111" t="s">
        <v>123</v>
      </c>
      <c r="C40" s="111" t="s">
        <v>237</v>
      </c>
      <c r="D40" s="111" t="s">
        <v>121</v>
      </c>
      <c r="E40" s="73">
        <v>382</v>
      </c>
      <c r="F40" s="113">
        <v>1</v>
      </c>
      <c r="G40" s="73">
        <f t="shared" ref="G40:G41" si="1">+E40*F40</f>
        <v>382</v>
      </c>
    </row>
    <row r="41" spans="1:7" ht="34.5">
      <c r="A41" s="110" t="s">
        <v>133</v>
      </c>
      <c r="B41" s="111" t="s">
        <v>123</v>
      </c>
      <c r="C41" s="111" t="s">
        <v>237</v>
      </c>
      <c r="D41" s="111" t="s">
        <v>121</v>
      </c>
      <c r="E41" s="73">
        <v>115</v>
      </c>
      <c r="F41" s="113">
        <v>1</v>
      </c>
      <c r="G41" s="73">
        <f t="shared" si="1"/>
        <v>115</v>
      </c>
    </row>
  </sheetData>
  <mergeCells count="15">
    <mergeCell ref="D10:F10"/>
    <mergeCell ref="B11:F11"/>
    <mergeCell ref="A18:F18"/>
    <mergeCell ref="A6:G6"/>
    <mergeCell ref="A1:G1"/>
    <mergeCell ref="A2:G2"/>
    <mergeCell ref="A3:G3"/>
    <mergeCell ref="A9:F9"/>
    <mergeCell ref="F7:G7"/>
    <mergeCell ref="A7:A8"/>
    <mergeCell ref="B7:B8"/>
    <mergeCell ref="C7:C8"/>
    <mergeCell ref="D7:D8"/>
    <mergeCell ref="E7:E8"/>
    <mergeCell ref="A12:F12"/>
  </mergeCells>
  <pageMargins left="7.874015748031496E-2" right="0.19685039370078741" top="0.74803149606299213" bottom="0.74803149606299213" header="0.31496062992125984" footer="0.31496062992125984"/>
  <pageSetup paperSize="9" scale="55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3</vt:i4>
      </vt:variant>
    </vt:vector>
  </HeadingPairs>
  <TitlesOfParts>
    <vt:vector size="11" baseType="lpstr">
      <vt:lpstr>1</vt:lpstr>
      <vt:lpstr>2</vt:lpstr>
      <vt:lpstr>3</vt:lpstr>
      <vt:lpstr>4</vt:lpstr>
      <vt:lpstr>5</vt:lpstr>
      <vt:lpstr>6</vt:lpstr>
      <vt:lpstr>7</vt:lpstr>
      <vt:lpstr>8</vt:lpstr>
      <vt:lpstr>'1'!Заголовки_для_печати</vt:lpstr>
      <vt:lpstr>'3'!Заголовки_для_печати</vt:lpstr>
      <vt:lpstr>'4'!Заголовки_для_печати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Qartashyan</dc:creator>
  <cp:keywords>https:/mul-mta.gov.am/tasks/docs/attachment.php?id=108817&amp;fn=Havelvacner1.xlsx&amp;out=1&amp;token=65e3efafcd2bcdd19c8a</cp:keywords>
  <cp:lastModifiedBy>Qartashyan</cp:lastModifiedBy>
  <cp:lastPrinted>2019-11-26T11:11:48Z</cp:lastPrinted>
  <dcterms:created xsi:type="dcterms:W3CDTF">2019-08-30T08:30:28Z</dcterms:created>
  <dcterms:modified xsi:type="dcterms:W3CDTF">2019-11-29T08:21:15Z</dcterms:modified>
</cp:coreProperties>
</file>