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00" windowHeight="7755" tabRatio="861"/>
  </bookViews>
  <sheets>
    <sheet name="փաթեթներ" sheetId="13" r:id="rId1"/>
  </sheets>
  <calcPr calcId="152511"/>
</workbook>
</file>

<file path=xl/calcChain.xml><?xml version="1.0" encoding="utf-8"?>
<calcChain xmlns="http://schemas.openxmlformats.org/spreadsheetml/2006/main">
  <c r="F12" i="13" l="1"/>
  <c r="G12" i="13"/>
  <c r="E12" i="13"/>
  <c r="I10" i="13" l="1"/>
  <c r="K10" i="13"/>
  <c r="H10" i="13"/>
  <c r="K8" i="13"/>
  <c r="I8" i="13"/>
  <c r="H8" i="13"/>
  <c r="K7" i="13"/>
  <c r="K9" i="13"/>
  <c r="I7" i="13"/>
  <c r="I9" i="13"/>
  <c r="H7" i="13"/>
  <c r="H9" i="13"/>
  <c r="I11" i="13"/>
  <c r="H11" i="13"/>
  <c r="K11" i="13"/>
  <c r="K6" i="13" l="1"/>
  <c r="K12" i="13" s="1"/>
  <c r="I6" i="13"/>
  <c r="H6" i="13"/>
  <c r="H12" i="13" s="1"/>
  <c r="K18" i="13" l="1"/>
  <c r="I18" i="13"/>
  <c r="H18" i="13"/>
  <c r="F16" i="13" l="1"/>
  <c r="G16" i="13"/>
  <c r="E16" i="13"/>
  <c r="F24" i="13"/>
  <c r="G24" i="13"/>
  <c r="E24" i="13"/>
  <c r="K19" i="13"/>
  <c r="I19" i="13"/>
  <c r="H19" i="13"/>
  <c r="K15" i="13" l="1"/>
  <c r="I15" i="13"/>
  <c r="H15" i="13"/>
  <c r="I14" i="13"/>
  <c r="H14" i="13"/>
  <c r="K14" i="13"/>
  <c r="I13" i="13"/>
  <c r="H13" i="13"/>
  <c r="H16" i="13" s="1"/>
  <c r="K13" i="13" l="1"/>
  <c r="K16" i="13" s="1"/>
  <c r="I4" i="13"/>
  <c r="H4" i="13"/>
  <c r="I23" i="13"/>
  <c r="H23" i="13"/>
  <c r="K17" i="13"/>
  <c r="I17" i="13"/>
  <c r="H17" i="13"/>
  <c r="K4" i="13" l="1"/>
  <c r="K22" i="13"/>
  <c r="K23" i="13"/>
  <c r="I22" i="13"/>
  <c r="H22" i="13"/>
  <c r="K21" i="13"/>
  <c r="I21" i="13"/>
  <c r="H21" i="13"/>
  <c r="H24" i="13" l="1"/>
  <c r="K24" i="13"/>
  <c r="K20" i="13"/>
  <c r="G20" i="13"/>
  <c r="F20" i="13"/>
  <c r="E20" i="13"/>
  <c r="H20" i="13" l="1"/>
  <c r="F5" i="13" l="1"/>
  <c r="G5" i="13"/>
  <c r="E5" i="13"/>
  <c r="G25" i="13" l="1"/>
  <c r="E25" i="13"/>
  <c r="F25" i="13"/>
  <c r="H5" i="13"/>
  <c r="H25" i="13" l="1"/>
  <c r="K5" i="13"/>
  <c r="K25" i="13" l="1"/>
</calcChain>
</file>

<file path=xl/sharedStrings.xml><?xml version="1.0" encoding="utf-8"?>
<sst xmlns="http://schemas.openxmlformats.org/spreadsheetml/2006/main" count="57" uniqueCount="54">
  <si>
    <t>ծրագրի անվանումը</t>
  </si>
  <si>
    <t>համայնք</t>
  </si>
  <si>
    <t>Ընդամենը</t>
  </si>
  <si>
    <t>հայտով ներկայացված</t>
  </si>
  <si>
    <t>մրցույթում առաջարկած</t>
  </si>
  <si>
    <t>% արտահայտում</t>
  </si>
  <si>
    <t>գումարային</t>
  </si>
  <si>
    <t>պետական աջակցություն</t>
  </si>
  <si>
    <t>Ծրագրի արժեքը</t>
  </si>
  <si>
    <t>ՏԵՂԵԿԱՆՔ                                                                                                                                                                                                                                                                                                                                                                                                                                                                                          Հավանության արժանացած ծրագրերի մրցույթի արդյունքների վերաբերյալ</t>
  </si>
  <si>
    <t>նախագծով ներկայացված</t>
  </si>
  <si>
    <t>Ծանոթություն</t>
  </si>
  <si>
    <t>Գեղարքունիք</t>
  </si>
  <si>
    <t>Ընդամենը Գեղարքունիք</t>
  </si>
  <si>
    <t>%</t>
  </si>
  <si>
    <t>Ընդամենը Շիրակ</t>
  </si>
  <si>
    <t>Շիրակ</t>
  </si>
  <si>
    <t>տարբերությունը</t>
  </si>
  <si>
    <t>Սյունիք</t>
  </si>
  <si>
    <t>Ընդամենը Սյունիք</t>
  </si>
  <si>
    <t>Մեղրի</t>
  </si>
  <si>
    <t>Մեղրի համայնքի Մեղրի քաղաքում զբոսայգու հիմնում</t>
  </si>
  <si>
    <t>Մեղրի համայնքի Ագարակի և Վահրավարի ջրավազանների վերանորոգում, Կարճևան, Լեհվազ և Նռնաձոր համայնքների նոր ջրավազանների կառուցում</t>
  </si>
  <si>
    <t>Նոր կյանք</t>
  </si>
  <si>
    <t>Մեղրի համայնքի Ադելյան 5 հասցեում գտնվող մանկապարտեզի շենքի ուժեղացման աշխատանքներ</t>
  </si>
  <si>
    <t>Արարատ</t>
  </si>
  <si>
    <t>Ընդամենը Արարատ</t>
  </si>
  <si>
    <t>Մասիս</t>
  </si>
  <si>
    <t>Մասիս քաղաքային համայնքի 5-ից 10-րդ փողոցների  լուսավորության ցանցի անցկացում</t>
  </si>
  <si>
    <t>Ծովասար</t>
  </si>
  <si>
    <t>Ծովասար համայնքի մանկապարտեզի կառուցում</t>
  </si>
  <si>
    <t>Ճամբարակ</t>
  </si>
  <si>
    <t>Ճամբարակ համայնքի Կալավան, Այգուտ, Դպրաբակ և ներքին Ճամբարակ բնակավայրերում խաղահրապարակների կառուցում</t>
  </si>
  <si>
    <t>Ներքին Գետաշեն</t>
  </si>
  <si>
    <t>Ներքին Գետաշեն համայնքի փողոցների լուսավորության ցանցի կառուցում</t>
  </si>
  <si>
    <t>Գյումրի</t>
  </si>
  <si>
    <t>Անի խոշարացված համայնքի (Ջրափի, Սարակապ, Իսահակյան, Լանջիկ բնակավայրեր) 3 կմ սահմանամերձ և բարձր  լեռնային ներհամայնքային ճանապարհների նորոգում</t>
  </si>
  <si>
    <t>Անի</t>
  </si>
  <si>
    <t>Ընդամենը Արմավիր</t>
  </si>
  <si>
    <t>Արմավիր</t>
  </si>
  <si>
    <t>Ակնալիճ</t>
  </si>
  <si>
    <t>Քարակերտ</t>
  </si>
  <si>
    <t>Փարաքար</t>
  </si>
  <si>
    <t>Վանանդ</t>
  </si>
  <si>
    <t>Կողբավան</t>
  </si>
  <si>
    <t>Շահումյան գյուղական համայնքի կոյուղագծի կառուցում</t>
  </si>
  <si>
    <t>Շահումյան</t>
  </si>
  <si>
    <t>Ակնալիճ համայնքի Արարատյան և Ազատամարտիկների փողոցների մի հատվածի բարեկարգում և ասֆալտապատում</t>
  </si>
  <si>
    <t>Վանանդ համայնքի ոռոգման ցանցի վերակառուցում, հիմնանորոգում</t>
  </si>
  <si>
    <t>Կողբավան համայնքի խմելու ջրի ջրամատակարարման համակարգի կառուցում</t>
  </si>
  <si>
    <t>Փարաքար համայնքի Նաիրի փողոցի ասֆալտբետոնե ծածկույթի հիմնանորոգում</t>
  </si>
  <si>
    <t xml:space="preserve">Քարակերտ համայնքի Թումանյան, Շիրազ փողոցների բարեկարգման ասֆալտապատման աշխատանքներ </t>
  </si>
  <si>
    <t>Նոր կյանք համայնքի արևային ֆոտովոլտային կայանի կառուցում և գյուղամիջյան փողոցային լուսավորության ցանցի ընդլայնում</t>
  </si>
  <si>
    <t>Գյումրի քաղաքի Մադոյան, Խ. Դաշտենց, Ե/գծի ավան, Գարեգին Ա փողոցից դեպի Մեքենավարներ, Շիրվանզադե, Աղայան փող., Մանուշյան -Կոշտոյան  փողոցների միջև ընկած ճանապարհահատված, Ղարսի խճուղի 2/10, արևմտյան օղակային շրջանցող ավտոճանապարհի հիմնանորոգումմ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</si>
</sst>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MS Sans Serif"/>
      <family val="2"/>
    </font>
    <font>
      <b/>
      <i/>
      <sz val="10"/>
      <color rgb="FFC00000"/>
      <name val="GHEA Grapalat"/>
      <family val="3"/>
    </font>
    <font>
      <b/>
      <sz val="10"/>
      <color theme="1"/>
      <name val="GHEA Grapalat"/>
      <family val="3"/>
    </font>
    <font>
      <sz val="8"/>
      <color theme="1"/>
      <name val="GHEA Grapalat"/>
      <family val="3"/>
    </font>
    <font>
      <sz val="12"/>
      <color theme="1"/>
      <name val="Calibri"/>
      <family val="2"/>
      <scheme val="minor"/>
    </font>
    <font>
      <sz val="10"/>
      <color rgb="FF000000"/>
      <name val="GHEA Grapalat"/>
      <family val="3"/>
    </font>
    <font>
      <sz val="9"/>
      <color rgb="FF000000"/>
      <name val="GHEA Grapalat"/>
      <family val="3"/>
    </font>
    <font>
      <sz val="10"/>
      <color rgb="FFFF0000"/>
      <name val="GHEA Grapalat"/>
      <family val="3"/>
    </font>
    <font>
      <b/>
      <i/>
      <sz val="10"/>
      <color rgb="FFFF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1" fillId="3" borderId="0" xfId="0" applyFont="1" applyFill="1"/>
    <xf numFmtId="0" fontId="1" fillId="0" borderId="1" xfId="0" applyFont="1" applyFill="1" applyBorder="1"/>
    <xf numFmtId="0" fontId="1" fillId="0" borderId="0" xfId="0" applyFont="1" applyFill="1"/>
    <xf numFmtId="0" fontId="1" fillId="0" borderId="0" xfId="0" applyFont="1" applyFill="1" applyBorder="1"/>
    <xf numFmtId="0" fontId="0" fillId="0" borderId="0" xfId="0" applyBorder="1"/>
    <xf numFmtId="0" fontId="1" fillId="3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3" fontId="7" fillId="0" borderId="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3" fontId="8" fillId="5" borderId="1" xfId="0" applyNumberFormat="1" applyFont="1" applyFill="1" applyBorder="1"/>
    <xf numFmtId="3" fontId="0" fillId="0" borderId="0" xfId="0" applyNumberFormat="1"/>
    <xf numFmtId="3" fontId="9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textRotation="90"/>
    </xf>
    <xf numFmtId="0" fontId="9" fillId="0" borderId="0" xfId="0" applyFont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1" fillId="0" borderId="0" xfId="0" applyFont="1" applyFill="1"/>
    <xf numFmtId="164" fontId="1" fillId="0" borderId="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 textRotation="90"/>
    </xf>
    <xf numFmtId="0" fontId="5" fillId="0" borderId="6" xfId="0" applyFont="1" applyFill="1" applyBorder="1" applyAlignment="1">
      <alignment horizontal="center" vertical="center" textRotation="90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textRotation="90"/>
    </xf>
  </cellXfs>
  <cellStyles count="2">
    <cellStyle name=" 1" xfId="1"/>
    <cellStyle name="Normal" xfId="0" builtinId="0"/>
  </cellStyles>
  <dxfs count="0"/>
  <tableStyles count="0" defaultTableStyle="TableStyleMedium2" defaultPivotStyle="PivotStyleMedium9"/>
  <colors>
    <mruColors>
      <color rgb="FF660033"/>
      <color rgb="FF0981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26"/>
  <sheetViews>
    <sheetView tabSelected="1" topLeftCell="A8" zoomScaleNormal="100" workbookViewId="0">
      <selection activeCell="K6" sqref="K6:K11"/>
    </sheetView>
  </sheetViews>
  <sheetFormatPr defaultRowHeight="15" x14ac:dyDescent="0.25"/>
  <cols>
    <col min="1" max="1" width="3.85546875" customWidth="1"/>
    <col min="2" max="2" width="4" customWidth="1"/>
    <col min="3" max="3" width="13.85546875" customWidth="1"/>
    <col min="4" max="4" width="38.42578125" customWidth="1"/>
    <col min="5" max="5" width="14.5703125" customWidth="1"/>
    <col min="6" max="6" width="14.140625" customWidth="1"/>
    <col min="7" max="7" width="14.85546875" customWidth="1"/>
    <col min="8" max="8" width="12.85546875" customWidth="1"/>
    <col min="9" max="9" width="7.140625" customWidth="1"/>
    <col min="10" max="10" width="6" customWidth="1"/>
    <col min="11" max="11" width="14.7109375" customWidth="1"/>
    <col min="12" max="12" width="15.28515625" hidden="1" customWidth="1"/>
    <col min="13" max="13" width="16.42578125" hidden="1" customWidth="1"/>
    <col min="14" max="112" width="9.140625" style="5"/>
  </cols>
  <sheetData>
    <row r="1" spans="1:112" ht="55.5" customHeight="1" x14ac:dyDescent="0.25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5"/>
      <c r="M1" s="5"/>
    </row>
    <row r="2" spans="1:112" s="1" customFormat="1" ht="24" customHeight="1" x14ac:dyDescent="0.25">
      <c r="A2" s="47"/>
      <c r="B2" s="22"/>
      <c r="C2" s="43" t="s">
        <v>1</v>
      </c>
      <c r="D2" s="45" t="s">
        <v>0</v>
      </c>
      <c r="E2" s="48" t="s">
        <v>8</v>
      </c>
      <c r="F2" s="49"/>
      <c r="G2" s="49" t="s">
        <v>4</v>
      </c>
      <c r="H2" s="23"/>
      <c r="I2" s="43" t="s">
        <v>14</v>
      </c>
      <c r="J2" s="50" t="s">
        <v>7</v>
      </c>
      <c r="K2" s="50"/>
      <c r="L2" s="40" t="s">
        <v>11</v>
      </c>
      <c r="M2" s="40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</row>
    <row r="3" spans="1:112" s="1" customFormat="1" ht="71.25" customHeight="1" x14ac:dyDescent="0.25">
      <c r="A3" s="47"/>
      <c r="B3" s="24"/>
      <c r="C3" s="44"/>
      <c r="D3" s="46"/>
      <c r="E3" s="25" t="s">
        <v>3</v>
      </c>
      <c r="F3" s="25" t="s">
        <v>10</v>
      </c>
      <c r="G3" s="25" t="s">
        <v>4</v>
      </c>
      <c r="H3" s="25" t="s">
        <v>17</v>
      </c>
      <c r="I3" s="44"/>
      <c r="J3" s="26" t="s">
        <v>5</v>
      </c>
      <c r="K3" s="26" t="s">
        <v>6</v>
      </c>
      <c r="L3" s="41"/>
      <c r="M3" s="41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</row>
    <row r="4" spans="1:112" s="4" customFormat="1" ht="54" x14ac:dyDescent="0.25">
      <c r="A4" s="21">
        <v>1</v>
      </c>
      <c r="B4" s="28" t="s">
        <v>25</v>
      </c>
      <c r="C4" s="21" t="s">
        <v>27</v>
      </c>
      <c r="D4" s="29" t="s">
        <v>28</v>
      </c>
      <c r="E4" s="9">
        <v>64782800</v>
      </c>
      <c r="F4" s="9">
        <v>64002800</v>
      </c>
      <c r="G4" s="9">
        <v>39600000</v>
      </c>
      <c r="H4" s="10">
        <f>E4-G4</f>
        <v>25182800</v>
      </c>
      <c r="I4" s="10">
        <f>G4/E4*100</f>
        <v>61.127336268268742</v>
      </c>
      <c r="J4" s="11">
        <v>50</v>
      </c>
      <c r="K4" s="9">
        <f>G4*J4/100</f>
        <v>19800000</v>
      </c>
      <c r="L4" s="12"/>
      <c r="M4" s="12"/>
    </row>
    <row r="5" spans="1:112" s="3" customFormat="1" ht="14.25" x14ac:dyDescent="0.25">
      <c r="A5" s="37" t="s">
        <v>26</v>
      </c>
      <c r="B5" s="38"/>
      <c r="C5" s="38"/>
      <c r="D5" s="39"/>
      <c r="E5" s="16">
        <f>SUM(E4:E4)</f>
        <v>64782800</v>
      </c>
      <c r="F5" s="16">
        <f>SUM(F4:F4)</f>
        <v>64002800</v>
      </c>
      <c r="G5" s="16">
        <f>SUM(G4:G4)</f>
        <v>39600000</v>
      </c>
      <c r="H5" s="16">
        <f t="shared" ref="H5" si="0">E5-G5</f>
        <v>25182800</v>
      </c>
      <c r="I5" s="16"/>
      <c r="J5" s="16"/>
      <c r="K5" s="16">
        <f>SUM(K4:K4)</f>
        <v>19800000</v>
      </c>
      <c r="L5" s="15"/>
      <c r="M5" s="1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</row>
    <row r="6" spans="1:112" s="3" customFormat="1" ht="71.25" customHeight="1" x14ac:dyDescent="0.25">
      <c r="A6" s="21">
        <v>2</v>
      </c>
      <c r="B6" s="51" t="s">
        <v>39</v>
      </c>
      <c r="C6" s="21" t="s">
        <v>40</v>
      </c>
      <c r="D6" s="13" t="s">
        <v>47</v>
      </c>
      <c r="E6" s="9">
        <v>60810510</v>
      </c>
      <c r="F6" s="9">
        <v>60810510</v>
      </c>
      <c r="G6" s="9">
        <v>27999960</v>
      </c>
      <c r="H6" s="9">
        <f>E6-G6</f>
        <v>32810550</v>
      </c>
      <c r="I6" s="9">
        <f>G6/E6*100</f>
        <v>46.044606433986495</v>
      </c>
      <c r="J6" s="11">
        <v>45</v>
      </c>
      <c r="K6" s="9">
        <f t="shared" ref="K6:K11" si="1">G6*J6/100</f>
        <v>12599982</v>
      </c>
      <c r="L6" s="31"/>
      <c r="M6" s="31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</row>
    <row r="7" spans="1:112" s="3" customFormat="1" ht="71.25" customHeight="1" x14ac:dyDescent="0.25">
      <c r="A7" s="21">
        <v>3</v>
      </c>
      <c r="B7" s="52"/>
      <c r="C7" s="8" t="s">
        <v>43</v>
      </c>
      <c r="D7" s="13" t="s">
        <v>48</v>
      </c>
      <c r="E7" s="9">
        <v>42235600</v>
      </c>
      <c r="F7" s="9">
        <v>42235600</v>
      </c>
      <c r="G7" s="9">
        <v>31200000</v>
      </c>
      <c r="H7" s="9">
        <f t="shared" ref="H7:H10" si="2">E7-G7</f>
        <v>11035600</v>
      </c>
      <c r="I7" s="9">
        <f t="shared" ref="I7:I10" si="3">G7/E7*100</f>
        <v>73.871331293979495</v>
      </c>
      <c r="J7" s="11">
        <v>60</v>
      </c>
      <c r="K7" s="9">
        <f t="shared" si="1"/>
        <v>18720000</v>
      </c>
      <c r="L7" s="31"/>
      <c r="M7" s="31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</row>
    <row r="8" spans="1:112" s="3" customFormat="1" ht="71.25" customHeight="1" x14ac:dyDescent="0.25">
      <c r="A8" s="21">
        <v>4</v>
      </c>
      <c r="B8" s="52"/>
      <c r="C8" s="8" t="s">
        <v>44</v>
      </c>
      <c r="D8" s="13" t="s">
        <v>49</v>
      </c>
      <c r="E8" s="9">
        <v>78055720</v>
      </c>
      <c r="F8" s="9">
        <v>78055720</v>
      </c>
      <c r="G8" s="9">
        <v>67800000</v>
      </c>
      <c r="H8" s="9">
        <f t="shared" si="2"/>
        <v>10255720</v>
      </c>
      <c r="I8" s="9">
        <f t="shared" si="3"/>
        <v>86.861026968939626</v>
      </c>
      <c r="J8" s="11">
        <v>60</v>
      </c>
      <c r="K8" s="9">
        <f t="shared" si="1"/>
        <v>40680000</v>
      </c>
      <c r="L8" s="31"/>
      <c r="M8" s="31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</row>
    <row r="9" spans="1:112" s="3" customFormat="1" ht="71.25" customHeight="1" x14ac:dyDescent="0.25">
      <c r="A9" s="21">
        <v>5</v>
      </c>
      <c r="B9" s="52"/>
      <c r="C9" s="8" t="s">
        <v>42</v>
      </c>
      <c r="D9" s="13" t="s">
        <v>50</v>
      </c>
      <c r="E9" s="9">
        <v>135759010</v>
      </c>
      <c r="F9" s="9">
        <v>135759010</v>
      </c>
      <c r="G9" s="9">
        <v>97800000</v>
      </c>
      <c r="H9" s="9">
        <f t="shared" si="2"/>
        <v>37959010</v>
      </c>
      <c r="I9" s="9">
        <f t="shared" si="3"/>
        <v>72.039417494279007</v>
      </c>
      <c r="J9" s="11">
        <v>45</v>
      </c>
      <c r="K9" s="9">
        <f t="shared" si="1"/>
        <v>44010000</v>
      </c>
      <c r="L9" s="31"/>
      <c r="M9" s="31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</row>
    <row r="10" spans="1:112" s="3" customFormat="1" ht="71.25" customHeight="1" x14ac:dyDescent="0.25">
      <c r="A10" s="21">
        <v>6</v>
      </c>
      <c r="B10" s="52"/>
      <c r="C10" s="8" t="s">
        <v>46</v>
      </c>
      <c r="D10" s="13" t="s">
        <v>45</v>
      </c>
      <c r="E10" s="9">
        <v>40361140</v>
      </c>
      <c r="F10" s="9">
        <v>40361140</v>
      </c>
      <c r="G10" s="9">
        <v>35280000</v>
      </c>
      <c r="H10" s="9">
        <f t="shared" si="2"/>
        <v>5081140</v>
      </c>
      <c r="I10" s="9">
        <f t="shared" si="3"/>
        <v>87.410811488476298</v>
      </c>
      <c r="J10" s="11">
        <v>55</v>
      </c>
      <c r="K10" s="9">
        <f t="shared" si="1"/>
        <v>19404000</v>
      </c>
      <c r="L10" s="31"/>
      <c r="M10" s="31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</row>
    <row r="11" spans="1:112" s="3" customFormat="1" ht="71.25" customHeight="1" x14ac:dyDescent="0.25">
      <c r="A11" s="21">
        <v>7</v>
      </c>
      <c r="B11" s="53"/>
      <c r="C11" s="8" t="s">
        <v>41</v>
      </c>
      <c r="D11" s="13" t="s">
        <v>51</v>
      </c>
      <c r="E11" s="9">
        <v>27586440</v>
      </c>
      <c r="F11" s="9">
        <v>27586440</v>
      </c>
      <c r="G11" s="9">
        <v>14950000</v>
      </c>
      <c r="H11" s="9">
        <f>E11-G11</f>
        <v>12636440</v>
      </c>
      <c r="I11" s="9">
        <f>G11/E11*100</f>
        <v>54.193292066682041</v>
      </c>
      <c r="J11" s="36">
        <v>49.3</v>
      </c>
      <c r="K11" s="9">
        <f t="shared" si="1"/>
        <v>7370350</v>
      </c>
      <c r="L11" s="31"/>
      <c r="M11" s="31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</row>
    <row r="12" spans="1:112" s="35" customFormat="1" ht="24" customHeight="1" x14ac:dyDescent="0.25">
      <c r="A12" s="37" t="s">
        <v>38</v>
      </c>
      <c r="B12" s="38"/>
      <c r="C12" s="38"/>
      <c r="D12" s="39"/>
      <c r="E12" s="16">
        <f>SUM(E6:E11)</f>
        <v>384808420</v>
      </c>
      <c r="F12" s="16">
        <f t="shared" ref="F12:K12" si="4">SUM(F6:F11)</f>
        <v>384808420</v>
      </c>
      <c r="G12" s="16">
        <f t="shared" si="4"/>
        <v>275029960</v>
      </c>
      <c r="H12" s="16">
        <f t="shared" si="4"/>
        <v>109778460</v>
      </c>
      <c r="I12" s="16"/>
      <c r="J12" s="16"/>
      <c r="K12" s="16">
        <f t="shared" si="4"/>
        <v>142784332</v>
      </c>
      <c r="L12" s="33"/>
      <c r="M12" s="33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</row>
    <row r="13" spans="1:112" s="3" customFormat="1" ht="27" x14ac:dyDescent="0.25">
      <c r="A13" s="7">
        <v>8</v>
      </c>
      <c r="B13" s="51" t="s">
        <v>12</v>
      </c>
      <c r="C13" s="8" t="s">
        <v>29</v>
      </c>
      <c r="D13" s="13" t="s">
        <v>30</v>
      </c>
      <c r="E13" s="9">
        <v>242757660</v>
      </c>
      <c r="F13" s="9">
        <v>242757660</v>
      </c>
      <c r="G13" s="9">
        <v>202080000</v>
      </c>
      <c r="H13" s="10">
        <f>E13-G13</f>
        <v>40677660</v>
      </c>
      <c r="I13" s="10">
        <f>G13/E13*100</f>
        <v>83.243511244918082</v>
      </c>
      <c r="J13" s="9">
        <v>65</v>
      </c>
      <c r="K13" s="9">
        <f>G13*J13/100</f>
        <v>131352000</v>
      </c>
      <c r="L13" s="2"/>
      <c r="M13" s="2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</row>
    <row r="14" spans="1:112" s="3" customFormat="1" ht="54" x14ac:dyDescent="0.25">
      <c r="A14" s="21">
        <v>9</v>
      </c>
      <c r="B14" s="52"/>
      <c r="C14" s="21" t="s">
        <v>31</v>
      </c>
      <c r="D14" s="13" t="s">
        <v>32</v>
      </c>
      <c r="E14" s="9">
        <v>27300000</v>
      </c>
      <c r="F14" s="9">
        <v>27300000</v>
      </c>
      <c r="G14" s="9">
        <v>21614000</v>
      </c>
      <c r="H14" s="10">
        <f>E14-G14</f>
        <v>5686000</v>
      </c>
      <c r="I14" s="10">
        <f>G14/E14*100</f>
        <v>79.172161172161168</v>
      </c>
      <c r="J14" s="9">
        <v>45</v>
      </c>
      <c r="K14" s="9">
        <f>G14*J14/100</f>
        <v>9726300</v>
      </c>
      <c r="L14" s="2"/>
      <c r="M14" s="2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</row>
    <row r="15" spans="1:112" s="3" customFormat="1" ht="27" x14ac:dyDescent="0.25">
      <c r="A15" s="21">
        <v>10</v>
      </c>
      <c r="B15" s="52"/>
      <c r="C15" s="14" t="s">
        <v>33</v>
      </c>
      <c r="D15" s="14" t="s">
        <v>34</v>
      </c>
      <c r="E15" s="9">
        <v>42227040</v>
      </c>
      <c r="F15" s="9">
        <v>42227040</v>
      </c>
      <c r="G15" s="9">
        <v>22518880</v>
      </c>
      <c r="H15" s="10">
        <f>E15-G15</f>
        <v>19708160</v>
      </c>
      <c r="I15" s="10">
        <f>G15/E15*100</f>
        <v>53.328104456291513</v>
      </c>
      <c r="J15" s="9">
        <v>65</v>
      </c>
      <c r="K15" s="9">
        <f>G15*J15/100</f>
        <v>14637272</v>
      </c>
      <c r="L15" s="2"/>
      <c r="M15" s="2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</row>
    <row r="16" spans="1:112" s="2" customFormat="1" ht="19.5" customHeight="1" x14ac:dyDescent="0.25">
      <c r="A16" s="37" t="s">
        <v>13</v>
      </c>
      <c r="B16" s="38"/>
      <c r="C16" s="38"/>
      <c r="D16" s="39"/>
      <c r="E16" s="16">
        <f>SUM(E13:E15)</f>
        <v>312284700</v>
      </c>
      <c r="F16" s="16">
        <f t="shared" ref="F16:K16" si="5">SUM(F13:F15)</f>
        <v>312284700</v>
      </c>
      <c r="G16" s="16">
        <f t="shared" si="5"/>
        <v>246212880</v>
      </c>
      <c r="H16" s="16">
        <f>SUM(H13:H15)</f>
        <v>66071820</v>
      </c>
      <c r="I16" s="16"/>
      <c r="J16" s="16"/>
      <c r="K16" s="16">
        <f t="shared" si="5"/>
        <v>155715572</v>
      </c>
      <c r="L16" s="16"/>
      <c r="M16" s="16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</row>
    <row r="17" spans="1:112" s="3" customFormat="1" ht="54" x14ac:dyDescent="0.25">
      <c r="A17" s="21">
        <v>11</v>
      </c>
      <c r="B17" s="59" t="s">
        <v>16</v>
      </c>
      <c r="C17" s="21" t="s">
        <v>23</v>
      </c>
      <c r="D17" s="29" t="s">
        <v>52</v>
      </c>
      <c r="E17" s="20">
        <v>18937410</v>
      </c>
      <c r="F17" s="20">
        <v>18937410</v>
      </c>
      <c r="G17" s="20">
        <v>10998000</v>
      </c>
      <c r="H17" s="27">
        <f>E17-G17</f>
        <v>7939410</v>
      </c>
      <c r="I17" s="10">
        <f>G17/E17*100</f>
        <v>58.075523527240527</v>
      </c>
      <c r="J17" s="11">
        <v>55</v>
      </c>
      <c r="K17" s="9">
        <f>G17*J17/100</f>
        <v>6048900</v>
      </c>
      <c r="L17" s="12"/>
      <c r="M17" s="12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</row>
    <row r="18" spans="1:112" s="3" customFormat="1" ht="67.5" x14ac:dyDescent="0.25">
      <c r="A18" s="21">
        <v>12</v>
      </c>
      <c r="B18" s="59"/>
      <c r="C18" s="8" t="s">
        <v>37</v>
      </c>
      <c r="D18" s="32" t="s">
        <v>36</v>
      </c>
      <c r="E18" s="20">
        <v>62029380</v>
      </c>
      <c r="F18" s="20">
        <v>62029380</v>
      </c>
      <c r="G18" s="20">
        <v>54206000</v>
      </c>
      <c r="H18" s="27">
        <f>E18-G18</f>
        <v>7823380</v>
      </c>
      <c r="I18" s="10">
        <f>G18/E18*100</f>
        <v>87.387621801152932</v>
      </c>
      <c r="J18" s="36">
        <v>57.5</v>
      </c>
      <c r="K18" s="9">
        <f>G18*J18/100</f>
        <v>31168450</v>
      </c>
      <c r="L18" s="12"/>
      <c r="M18" s="12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</row>
    <row r="19" spans="1:112" s="3" customFormat="1" ht="108" x14ac:dyDescent="0.25">
      <c r="A19" s="21">
        <v>13</v>
      </c>
      <c r="B19" s="59"/>
      <c r="C19" s="8" t="s">
        <v>35</v>
      </c>
      <c r="D19" s="13" t="s">
        <v>53</v>
      </c>
      <c r="E19" s="20">
        <v>515550000</v>
      </c>
      <c r="F19" s="20">
        <v>515550000</v>
      </c>
      <c r="G19" s="20">
        <v>457633898</v>
      </c>
      <c r="H19" s="27">
        <f>E19-G19</f>
        <v>57916102</v>
      </c>
      <c r="I19" s="10">
        <f>G19/E19*100</f>
        <v>88.766152264571815</v>
      </c>
      <c r="J19" s="11">
        <v>55</v>
      </c>
      <c r="K19" s="9">
        <f>G19*J19/100</f>
        <v>251698643.90000001</v>
      </c>
      <c r="L19" s="12"/>
      <c r="M19" s="12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</row>
    <row r="20" spans="1:112" s="3" customFormat="1" ht="15" customHeight="1" x14ac:dyDescent="0.25">
      <c r="A20" s="37" t="s">
        <v>15</v>
      </c>
      <c r="B20" s="38"/>
      <c r="C20" s="38"/>
      <c r="D20" s="39"/>
      <c r="E20" s="15">
        <f>SUM(E17:E19)</f>
        <v>596516790</v>
      </c>
      <c r="F20" s="15">
        <f>SUM(F17:F19)</f>
        <v>596516790</v>
      </c>
      <c r="G20" s="15">
        <f>SUM(G17:G19)</f>
        <v>522837898</v>
      </c>
      <c r="H20" s="15">
        <f t="shared" ref="H20" si="6">E20-G20</f>
        <v>73678892</v>
      </c>
      <c r="I20" s="15"/>
      <c r="J20" s="15"/>
      <c r="K20" s="15">
        <f>SUM(K17:K19)</f>
        <v>288915993.89999998</v>
      </c>
      <c r="L20" s="15"/>
      <c r="M20" s="15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</row>
    <row r="21" spans="1:112" s="3" customFormat="1" ht="27" x14ac:dyDescent="0.25">
      <c r="A21" s="30">
        <v>14</v>
      </c>
      <c r="B21" s="51" t="s">
        <v>18</v>
      </c>
      <c r="C21" s="8" t="s">
        <v>20</v>
      </c>
      <c r="D21" s="14" t="s">
        <v>21</v>
      </c>
      <c r="E21" s="20">
        <v>49737500</v>
      </c>
      <c r="F21" s="20">
        <v>49737500</v>
      </c>
      <c r="G21" s="20">
        <v>39999000</v>
      </c>
      <c r="H21" s="20">
        <f>E21-G21</f>
        <v>9738500</v>
      </c>
      <c r="I21" s="10">
        <f>G21/E21*100</f>
        <v>80.420206081930132</v>
      </c>
      <c r="J21" s="20">
        <v>45</v>
      </c>
      <c r="K21" s="20">
        <f>G21*J21/100</f>
        <v>17999550</v>
      </c>
      <c r="L21" s="15"/>
      <c r="M21" s="15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</row>
    <row r="22" spans="1:112" s="3" customFormat="1" ht="67.5" x14ac:dyDescent="0.25">
      <c r="A22" s="30">
        <v>15</v>
      </c>
      <c r="B22" s="52"/>
      <c r="C22" s="8" t="s">
        <v>20</v>
      </c>
      <c r="D22" s="14" t="s">
        <v>22</v>
      </c>
      <c r="E22" s="20">
        <v>95363900</v>
      </c>
      <c r="F22" s="20">
        <v>95363900</v>
      </c>
      <c r="G22" s="20">
        <v>68535000</v>
      </c>
      <c r="H22" s="20">
        <f>E22-G22</f>
        <v>26828900</v>
      </c>
      <c r="I22" s="10">
        <f>G22/E22*100</f>
        <v>71.866817527387198</v>
      </c>
      <c r="J22" s="20">
        <v>70</v>
      </c>
      <c r="K22" s="20">
        <f>G22*J22/100</f>
        <v>47974500</v>
      </c>
      <c r="L22" s="15"/>
      <c r="M22" s="15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</row>
    <row r="23" spans="1:112" s="3" customFormat="1" ht="40.5" x14ac:dyDescent="0.25">
      <c r="A23" s="30">
        <v>16</v>
      </c>
      <c r="B23" s="52"/>
      <c r="C23" s="8" t="s">
        <v>20</v>
      </c>
      <c r="D23" s="14" t="s">
        <v>24</v>
      </c>
      <c r="E23" s="20">
        <v>436476850</v>
      </c>
      <c r="F23" s="20">
        <v>123488050</v>
      </c>
      <c r="G23" s="20">
        <v>94855970</v>
      </c>
      <c r="H23" s="20">
        <f>E23-G23</f>
        <v>341620880</v>
      </c>
      <c r="I23" s="10">
        <f>G23/E23*100</f>
        <v>21.732188087409448</v>
      </c>
      <c r="J23" s="20">
        <v>65</v>
      </c>
      <c r="K23" s="20">
        <f>G23*J23/100</f>
        <v>61656380.5</v>
      </c>
      <c r="L23" s="15"/>
      <c r="M23" s="15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</row>
    <row r="24" spans="1:112" x14ac:dyDescent="0.25">
      <c r="A24" s="56" t="s">
        <v>19</v>
      </c>
      <c r="B24" s="57"/>
      <c r="C24" s="57"/>
      <c r="D24" s="58"/>
      <c r="E24" s="16">
        <f>SUM(E21:E23)</f>
        <v>581578250</v>
      </c>
      <c r="F24" s="16">
        <f t="shared" ref="F24:K24" si="7">SUM(F21:F23)</f>
        <v>268589450</v>
      </c>
      <c r="G24" s="16">
        <f t="shared" si="7"/>
        <v>203389970</v>
      </c>
      <c r="H24" s="16">
        <f t="shared" si="7"/>
        <v>378188280</v>
      </c>
      <c r="I24" s="16"/>
      <c r="J24" s="16"/>
      <c r="K24" s="16">
        <f t="shared" si="7"/>
        <v>127630430.5</v>
      </c>
      <c r="L24" s="15"/>
      <c r="M24" s="15"/>
    </row>
    <row r="25" spans="1:112" ht="15.75" x14ac:dyDescent="0.25">
      <c r="A25" s="54" t="s">
        <v>2</v>
      </c>
      <c r="B25" s="54"/>
      <c r="C25" s="54"/>
      <c r="D25" s="55"/>
      <c r="E25" s="18">
        <f t="shared" ref="E25:K25" si="8">E24+E20+E5+E16+E12</f>
        <v>1939970960</v>
      </c>
      <c r="F25" s="18">
        <f t="shared" si="8"/>
        <v>1626202160</v>
      </c>
      <c r="G25" s="18">
        <f t="shared" si="8"/>
        <v>1287070708</v>
      </c>
      <c r="H25" s="18">
        <f t="shared" si="8"/>
        <v>652900252</v>
      </c>
      <c r="I25" s="18"/>
      <c r="J25" s="18"/>
      <c r="K25" s="18">
        <f t="shared" si="8"/>
        <v>734846328.39999998</v>
      </c>
      <c r="L25" s="17"/>
      <c r="M25" s="17"/>
    </row>
    <row r="26" spans="1:112" x14ac:dyDescent="0.25">
      <c r="E26" s="19"/>
    </row>
  </sheetData>
  <mergeCells count="19">
    <mergeCell ref="A16:D16"/>
    <mergeCell ref="A12:D12"/>
    <mergeCell ref="B6:B11"/>
    <mergeCell ref="A25:D25"/>
    <mergeCell ref="A24:D24"/>
    <mergeCell ref="B17:B19"/>
    <mergeCell ref="A20:D20"/>
    <mergeCell ref="B21:B23"/>
    <mergeCell ref="B13:B15"/>
    <mergeCell ref="A5:D5"/>
    <mergeCell ref="M2:M3"/>
    <mergeCell ref="A1:K1"/>
    <mergeCell ref="C2:C3"/>
    <mergeCell ref="D2:D3"/>
    <mergeCell ref="A2:A3"/>
    <mergeCell ref="L2:L3"/>
    <mergeCell ref="E2:G2"/>
    <mergeCell ref="I2:I3"/>
    <mergeCell ref="J2:K2"/>
  </mergeCells>
  <pageMargins left="0" right="0" top="0" bottom="0" header="0" footer="0"/>
  <pageSetup scale="80" orientation="landscape" horizontalDpi="300" verticalDpi="300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փաթեթներ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https://mul2.gov.am/tasks/164971/oneclick/04finansakan teghekanq (4).xlsx?token=d8ff286a2ddc795bcded2f5438fcd94a</cp:keywords>
  <dcterms:modified xsi:type="dcterms:W3CDTF">2019-11-21T14:21:46Z</dcterms:modified>
</cp:coreProperties>
</file>