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արածքային - Գյումրու ճանապարհ - 1մլրդ վերաբաշխում - 81066\Ի լրումն նոր - 82469\"/>
    </mc:Choice>
  </mc:AlternateContent>
  <bookViews>
    <workbookView xWindow="0" yWindow="0" windowWidth="28800" windowHeight="12030" activeTab="2"/>
  </bookViews>
  <sheets>
    <sheet name="HavelvacN1" sheetId="4" r:id="rId1"/>
    <sheet name="havelvacN2" sheetId="3" r:id="rId2"/>
    <sheet name="HavelvacN3" sheetId="2" r:id="rId3"/>
    <sheet name="HavelvacN4.1" sheetId="1" r:id="rId4"/>
    <sheet name="HavelvacN4.2" sheetId="5" r:id="rId5"/>
  </sheets>
  <definedNames>
    <definedName name="_xlnm.Print_Area" localSheetId="0">HavelvacN1!$A$1:$G$43</definedName>
    <definedName name="_xlnm.Print_Area" localSheetId="3">HavelvacN4.1!$A$1:$F$59</definedName>
  </definedNames>
  <calcPr calcId="162913"/>
</workbook>
</file>

<file path=xl/calcChain.xml><?xml version="1.0" encoding="utf-8"?>
<calcChain xmlns="http://schemas.openxmlformats.org/spreadsheetml/2006/main">
  <c r="J41" i="2" l="1"/>
  <c r="I41" i="2"/>
  <c r="I37" i="2" s="1"/>
  <c r="I39" i="2" s="1"/>
  <c r="I46" i="3" l="1"/>
  <c r="I43" i="3" s="1"/>
  <c r="I42" i="3" l="1"/>
  <c r="I41" i="3" s="1"/>
  <c r="I39" i="3" s="1"/>
  <c r="I37" i="3" s="1"/>
  <c r="I35" i="3" s="1"/>
  <c r="I54" i="3"/>
  <c r="I53" i="3" s="1"/>
  <c r="I52" i="3" s="1"/>
  <c r="I50" i="3" s="1"/>
  <c r="I55" i="3"/>
  <c r="I33" i="3" l="1"/>
  <c r="I31" i="3" s="1"/>
  <c r="I30" i="3" s="1"/>
  <c r="H43" i="2"/>
  <c r="H42" i="2"/>
  <c r="F59" i="1" s="1"/>
  <c r="F60" i="5" s="1"/>
  <c r="J37" i="2"/>
  <c r="H36" i="2"/>
  <c r="F47" i="1" s="1"/>
  <c r="H35" i="2"/>
  <c r="J34" i="2"/>
  <c r="I34" i="2"/>
  <c r="I30" i="2" s="1"/>
  <c r="I32" i="2" s="1"/>
  <c r="J30" i="2"/>
  <c r="J32" i="2" s="1"/>
  <c r="F47" i="5" l="1"/>
  <c r="H34" i="2"/>
  <c r="H41" i="2"/>
  <c r="H37" i="2"/>
  <c r="J39" i="2"/>
  <c r="J28" i="2"/>
  <c r="J27" i="2" s="1"/>
  <c r="J16" i="2" s="1"/>
  <c r="I28" i="2"/>
  <c r="H32" i="2"/>
  <c r="H30" i="2"/>
  <c r="H39" i="2" l="1"/>
  <c r="H28" i="2"/>
  <c r="G32" i="4"/>
  <c r="G38" i="4"/>
  <c r="G25" i="4" s="1"/>
  <c r="G19" i="4" s="1"/>
  <c r="G12" i="4" s="1"/>
  <c r="G11" i="4" l="1"/>
  <c r="G10" i="4" s="1"/>
  <c r="J26" i="2" l="1"/>
  <c r="J25" i="2" s="1"/>
  <c r="J23" i="2" s="1"/>
  <c r="J21" i="2" s="1"/>
  <c r="I26" i="2"/>
  <c r="I25" i="2" s="1"/>
  <c r="H27" i="2"/>
  <c r="H26" i="2" l="1"/>
  <c r="F32" i="1"/>
  <c r="F31" i="5" s="1"/>
  <c r="J19" i="2"/>
  <c r="J15" i="2"/>
  <c r="J13" i="2" s="1"/>
  <c r="H25" i="2"/>
  <c r="I23" i="2"/>
  <c r="H26" i="3"/>
  <c r="I21" i="2" l="1"/>
  <c r="H23" i="2"/>
  <c r="H21" i="2" s="1"/>
  <c r="H24" i="3"/>
  <c r="H22" i="3" s="1"/>
  <c r="H30" i="3"/>
  <c r="I15" i="2" l="1"/>
  <c r="I19" i="2"/>
  <c r="I16" i="2" s="1"/>
  <c r="H16" i="2" s="1"/>
  <c r="I28" i="3"/>
  <c r="H28" i="3"/>
  <c r="H20" i="3" s="1"/>
  <c r="H18" i="3" s="1"/>
  <c r="H16" i="3" s="1"/>
  <c r="H14" i="3" s="1"/>
  <c r="H12" i="3" s="1"/>
  <c r="H10" i="3" s="1"/>
  <c r="I13" i="2" l="1"/>
  <c r="H13" i="2" s="1"/>
  <c r="H19" i="2"/>
  <c r="I17" i="2"/>
  <c r="H15" i="2"/>
  <c r="I27" i="3"/>
  <c r="I26" i="3" s="1"/>
  <c r="I24" i="3" s="1"/>
  <c r="I22" i="3" s="1"/>
  <c r="I20" i="3" l="1"/>
  <c r="I18" i="3" s="1"/>
  <c r="I16" i="3" s="1"/>
  <c r="I14" i="3" s="1"/>
  <c r="I12" i="3" s="1"/>
  <c r="I11" i="3" s="1"/>
  <c r="I10" i="3" s="1"/>
</calcChain>
</file>

<file path=xl/sharedStrings.xml><?xml version="1.0" encoding="utf-8"?>
<sst xmlns="http://schemas.openxmlformats.org/spreadsheetml/2006/main" count="348" uniqueCount="158">
  <si>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</si>
  <si>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</si>
  <si>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</si>
  <si>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1157 </t>
  </si>
  <si>
    <t xml:space="preserve"> Քաղաքային զարգացում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</si>
  <si>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</si>
  <si>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</si>
  <si>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</si>
  <si>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</si>
  <si>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</si>
  <si>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</si>
  <si>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</si>
  <si>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</si>
  <si>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</si>
  <si>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</si>
  <si>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</si>
  <si>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չափանիշները՛ </t>
  </si>
  <si>
    <t xml:space="preserve"> Արդյունքի չափորոշիչներ </t>
  </si>
  <si>
    <t xml:space="preserve"> Միջոցառման վրա կատարվող ծախսը (հազար դրամ) </t>
  </si>
  <si>
    <t>Աղյուսակ N 1</t>
  </si>
  <si>
    <t>Աղյուսակ N 2</t>
  </si>
  <si>
    <t xml:space="preserve"> ՄԱՍ 1. ՊԵՏԱԿԱՆ ՄԱՐՄՆԻ ԳԾՈՎ ԱՐԴՅՈՒՆՔԱՅԻՆ (ԿԱՏԱՐՈՂԱԿԱՆ) ՑՈՒՑԱՆԻՇՆԵՐԸ </t>
  </si>
  <si>
    <t xml:space="preserve">Հավելված N  4
</t>
  </si>
  <si>
    <t xml:space="preserve">Հավելված N  4
      </t>
  </si>
  <si>
    <t xml:space="preserve">           Հավելված N  1</t>
  </si>
  <si>
    <r>
      <t xml:space="preserve">          </t>
    </r>
    <r>
      <rPr>
        <sz val="11"/>
        <rFont val="Courier New"/>
        <family val="3"/>
      </rPr>
      <t>  </t>
    </r>
    <r>
      <rPr>
        <sz val="11"/>
        <rFont val="GHEA Grapalat"/>
        <family val="3"/>
      </rPr>
      <t xml:space="preserve">                                                                                                    -ի N       -Ն  որոշման</t>
    </r>
  </si>
  <si>
    <t>Ծրագրային դասիչը</t>
  </si>
  <si>
    <t>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</si>
  <si>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</si>
  <si>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</si>
  <si>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>Ծրագրի անվանումը</t>
  </si>
  <si>
    <t>-</t>
  </si>
  <si>
    <t>Քաղաքային զարգացում</t>
  </si>
  <si>
    <t>Ծրագրի նպատակը</t>
  </si>
  <si>
    <t>Քաղաքային ենթակառուցվածքների զարգացում</t>
  </si>
  <si>
    <t>Վերջնական արդյունքի նկարագրությունը</t>
  </si>
  <si>
    <t>Քաղաքային ենթակառուցվածքների արդիականացում և բարելավում</t>
  </si>
  <si>
    <t>Ծրագրի միջոցառումներ</t>
  </si>
  <si>
    <t>Հավելված N1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</si>
  <si>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</si>
  <si>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</si>
  <si>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</si>
  <si>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ԸՆԴԱՄԵՆԸ՝ ԾԱԽՍԵՐ</t>
  </si>
  <si>
    <t xml:space="preserve"> ՏՆՏԵՍԱԿԱՆ ՀԱՐԱԲԵՐՈՒԹՅՈՒՆՆԵՐ</t>
  </si>
  <si>
    <t xml:space="preserve"> այդ թվում`</t>
  </si>
  <si>
    <t xml:space="preserve"> Տրանսպորտ</t>
  </si>
  <si>
    <t xml:space="preserve"> Ճանապարհային տրանսպորտ</t>
  </si>
  <si>
    <t>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</si>
  <si>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</si>
  <si>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</si>
  <si>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այդ թվում` ըստ կատարողների</t>
  </si>
  <si>
    <t>Հավելված N2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</si>
  <si>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</si>
  <si>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</si>
  <si>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>Տարի</t>
  </si>
  <si>
    <t>մենը</t>
  </si>
  <si>
    <t xml:space="preserve"> այդ թվում՝ </t>
  </si>
  <si>
    <t xml:space="preserve"> այդ թվում ՝</t>
  </si>
  <si>
    <t>ԸՆԴԱՄԵՆԸ</t>
  </si>
  <si>
    <t xml:space="preserve"> - ԸՆԹԱՑԻԿ ԾԱԽՍԵՐ </t>
  </si>
  <si>
    <t>ՈՉ ՖԻՆԱՆՍԱԿԱՆ ԱԿՏԻՎՆԵՐԻ ԳԾՈՎ ԾԱԽՍԵՐ</t>
  </si>
  <si>
    <t>Ծրագիրը</t>
  </si>
  <si>
    <t xml:space="preserve"> ընդամենը</t>
  </si>
  <si>
    <t xml:space="preserve"> վարկային միջոցներ</t>
  </si>
  <si>
    <t>համաֆինանսավորում</t>
  </si>
  <si>
    <t>Հավելված N3</t>
  </si>
  <si>
    <t>հազար դրամ</t>
  </si>
  <si>
    <t>04</t>
  </si>
  <si>
    <t>05</t>
  </si>
  <si>
    <t>01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</si>
  <si>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</si>
  <si>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</si>
  <si>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</si>
  <si>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</si>
  <si>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</si>
  <si>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r>
      <t>Ցուցանիշների փոփոխությունը (ավելացումները</t>
    </r>
    <r>
      <rPr>
        <sz val="10"/>
        <rFont val="Courier New"/>
        <family val="3"/>
      </rPr>
      <t> </t>
    </r>
    <r>
      <rPr>
        <sz val="10"/>
        <rFont val="GHEA Grapalat"/>
        <family val="3"/>
      </rPr>
      <t>նշված են</t>
    </r>
    <r>
      <rPr>
        <sz val="10"/>
        <rFont val="Courier New"/>
        <family val="3"/>
      </rPr>
      <t> </t>
    </r>
    <r>
      <rPr>
        <sz val="10"/>
        <rFont val="GHEA Grapalat"/>
        <family val="3"/>
      </rPr>
      <t>դրական նշանով, իսկ</t>
    </r>
    <r>
      <rPr>
        <sz val="10"/>
        <rFont val="Courier New"/>
        <family val="3"/>
      </rPr>
      <t> </t>
    </r>
    <r>
      <rPr>
        <sz val="10"/>
        <rFont val="GHEA Grapalat"/>
        <family val="3"/>
      </rPr>
      <t>նվազեցումները` փակագծերում)</t>
    </r>
  </si>
  <si>
    <t>Վերակառուցման և զարգացման եվրոպական բանկի աջակցությամբ իրականացվող Գյումրու քաղաքային ճանապարհների  ծրագիր</t>
  </si>
  <si>
    <t xml:space="preserve">Տարի </t>
  </si>
  <si>
    <t xml:space="preserve"> Միջոցառումը</t>
  </si>
  <si>
    <t xml:space="preserve"> - ՈՉ ՖԻՆԱՆՍԱԿԱՆ ԱԿՏԻՎՆԵՐԻ ԳԾՈՎ ԾԱԽՍԵՐ </t>
  </si>
  <si>
    <t>ՀՀ տարածքային կառավարման և ենթակառուցվածքների նախարարություն</t>
  </si>
  <si>
    <t>ՀՀ կառավարության  2019 թվականի</t>
  </si>
  <si>
    <t>______________ ի    ___Ն որոշման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</si>
  <si>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</si>
  <si>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</si>
  <si>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</si>
  <si>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</si>
  <si>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</si>
  <si>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Գյումրու ընտրված փողոցների (ներառյալ հետիոտնային անցումների ցանցը և ջրահեռացման համակարգը) վերակառուցում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</si>
  <si>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</si>
  <si>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</si>
  <si>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</si>
  <si>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</si>
  <si>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</si>
  <si>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12017 </t>
  </si>
  <si>
    <t xml:space="preserve"> Վերակառուցման և զարգացման եվրոպական բանկի աջակցությամբ իրականացվող Գյումրու քաղաքային ճանապարհների  ծրագիր </t>
  </si>
  <si>
    <t xml:space="preserve"> Գյումրու ընտրված փողոցների (ներառյալ հետիոտնային անցումների ցանցը և ջրահեռացման համակարգը) վերակառուցում </t>
  </si>
  <si>
    <t xml:space="preserve"> Ընտրությունը կատարվել է իրագործելիության ուսումնասիրությունների հիման վրա </t>
  </si>
  <si>
    <t xml:space="preserve"> Գյումրի քաղաքի հարակից մայթերով (միջինում 4մ լայնությամբ) հիմնանորոգման ենթակա փողոցների թիվը՝ հատ </t>
  </si>
  <si>
    <t xml:space="preserve"> Գյումրի քաղաքի փողոցների անձրևաջրերի հեռացման համակարգի հիմնանորոգում՝ գծգմ </t>
  </si>
  <si>
    <t xml:space="preserve"> Գյումրի քաղաքի  լուսավորության համակարգի հիմնանորոգում՝ լուսակետ հենասյունով՝ հատ </t>
  </si>
  <si>
    <t xml:space="preserve"> Քաղաքի 147 փողոցների լուսավորության համակարգի արդիականացում ավտոմատ կառավարման համակարգով՝ լուսակետ՝ հատ </t>
  </si>
  <si>
    <t xml:space="preserve"> Հիմնանորոգված փողոցների թիվը ընդհանուր փողոցային ցանցում՝ տոկոս </t>
  </si>
  <si>
    <t xml:space="preserve"> Հիմնանորոգված փողոցների հարակից մայթերի թիվը գոյություն ունեցող մայթերի համեմատ՝ տոկոս </t>
  </si>
  <si>
    <t xml:space="preserve"> էլ էներգիայի և ծախսի տնտեսում՝ տոկոս </t>
  </si>
  <si>
    <t xml:space="preserve"> էլ էներգիայի և սպասարկման ծախսի տնտեսում՝ տոկոս </t>
  </si>
  <si>
    <t xml:space="preserve"> Գյումրի քաղաքի հիմնանորոգվող փողոցների (միջինը 9.5մ լայնությամբ  և 16.75 կմ երկարությամբ) թիվը՝ հատ </t>
  </si>
  <si>
    <t xml:space="preserve"> Ծրագրի անվանումը`</t>
  </si>
  <si>
    <t xml:space="preserve"> Էլեկտրաէներգետիկ համակարգի զարգացման ծրագիր</t>
  </si>
  <si>
    <t xml:space="preserve"> Ծրագրի նպատակը`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</si>
  <si>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</si>
  <si>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Վերջնական արդյունքի նկարագրությունը`</t>
  </si>
  <si>
    <t xml:space="preserve"> Հուսալի և անվտանգ էլեկտրամատակարարման ապահովում</t>
  </si>
  <si>
    <t xml:space="preserve"> 32001</t>
  </si>
  <si>
    <t xml:space="preserve"> Վերակառուցման և զարգացման միջազգային բանկի աջակցությամբ իրականացվող Ներդրումներ «Բարձրավոլտ էլեկտրացանցեր» ՓԲԸ-ում՝ «Աշնակ» և «Արարատ-2» ենթակայանների վերակառուցման նպատակով</t>
  </si>
  <si>
    <t xml:space="preserve"> Էլեկտրահաղորդման ցանցի բարելավման ծրագրի շրջանակներում նախատեսվում է վերակառուցել 30 և ավելի տարիներ շահագործման մեջ գտնվող 220 կՎ «Աշնակ» ենթակայանը և 40 և ավելի տարիներ շահագործման մեջ գտնվող 220 կՎ «Արարատ-2» ենթակայանը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</si>
  <si>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</si>
  <si>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32003</t>
  </si>
  <si>
    <t xml:space="preserve"> Էլեկտրաէներգիայի հաղորդման ցանցի վերակառուցման շրջանակներում նախատեսվում է վերակառուցել 220 կՎ «Ագարակ-2»  և «Շինուհայր» ենթակայանները</t>
  </si>
  <si>
    <t xml:space="preserve"> 03</t>
  </si>
  <si>
    <t xml:space="preserve"> Վառելիք և էներգետիկա</t>
  </si>
  <si>
    <t xml:space="preserve"> 05</t>
  </si>
  <si>
    <t xml:space="preserve"> Էլեկտրաէներգիա</t>
  </si>
  <si>
    <t xml:space="preserve"> 1167</t>
  </si>
  <si>
    <t xml:space="preserve"> ՄԵՔԵՆԱՆԵՐ  ԵՎ  ՍԱՐՔԱՎՈՐՈՒՄՆԵՐ</t>
  </si>
  <si>
    <t xml:space="preserve"> - Այլ մեքենաներ և սարքավորումներ</t>
  </si>
  <si>
    <t>Վերակառուցման և զարգացման եվրոպական բանկի աջակցությամբ իրականացվող Գյումրու քաղաքային ճանապարհների ծրագիր</t>
  </si>
  <si>
    <t>Էլեկտրաէներգետիկ համակարգի զարգացման ծրագիր</t>
  </si>
  <si>
    <t>Վերակառուցման և զարգացման միջազգային բանկի աջակցությամբ իրականացվող Ներդրումներ_x000D_ «Բարձրավոլտ էլեկտրացանցեր» ՓԲԸ-ում, «Աշնակ» և «Արարատ-2» ենթակայանների վերակառուցման նպատակով</t>
  </si>
  <si>
    <t>այդ թվում` բյուջետային ծախսերի տնտեսագիտական դասակարգման հոդվածներ</t>
  </si>
  <si>
    <t>- Շենքերի և շինությունների կապիտալ վերանորոգում</t>
  </si>
  <si>
    <t>- այլ մեքենաներ և սարքավորումներ</t>
  </si>
  <si>
    <t xml:space="preserve">ՀԱՅԱՍՏԱՆԻ ՀԱՆՐԱՊԵՏՈՒԹՅԱՆ ԿԱՌԱՎԱՐՈՒԹՅԱՆ 2018 ԹՎԱԿԱՆԻ ԴԵԿՏԵՄԲԵՐԻ 27-Ի N 1515-Ն ՈՐՈՇՄԱՆ N 11 ՀԱՎԵԼՎԱԾԻ N 11.8 և N 11.15 ԱՂՅՈՒՍԱԿՆԵՐՈՒՄ ԿԱՏԱՐՎՈՂ ՓՈՓՈԽՈՒԹՅՈՒՆՆԵՐԸ </t>
  </si>
  <si>
    <t xml:space="preserve"> 1167 </t>
  </si>
  <si>
    <t xml:space="preserve"> Էլեկտրաէներգետիկ համակարգի զարգացման ծրագիր </t>
  </si>
  <si>
    <t xml:space="preserve"> 32001 </t>
  </si>
  <si>
    <t xml:space="preserve"> Վերակառուցման և զարգացման միջազգային բանկի աջակցությամբ իրականացվող Ներդրումներ «Բարձրավոլտ էլեկտրացանցեր» ՓԲԸ-ում՝ «Աշնակ» և «Արարատ-2» ենթակայանների վերակառուցման նպատակով </t>
  </si>
  <si>
    <t xml:space="preserve"> Էլեկտրահաղորդման ցանցի բարելավման ծրագրի շրջանակներում նախատեսվում է վերակառուցել 30 և ավելի տարիներ շահագործման մեջ գտնվող 220 կՎ «Աշնակ» ենթակայանը և 40 և ավելի տարիներ շահագործման մեջ գտնվող 220 կՎ «Արարատ-2» ենթակայանը </t>
  </si>
  <si>
    <t xml:space="preserve"> Այլ պետական կազմակերպությունների կողմից օգտագործվող ոչ ֆինանսական ակտիվների հետ գործառույթներ </t>
  </si>
  <si>
    <t xml:space="preserve"> Ակտիվն օգտագործող կազմակերպության(ների) անվանում(ներ)ը </t>
  </si>
  <si>
    <t xml:space="preserve"> Մասնագիտացված միավոր </t>
  </si>
  <si>
    <t xml:space="preserve"> Վերակառուցվող ենթակայանների քանակ, հատ </t>
  </si>
  <si>
    <t xml:space="preserve"> Ենթակայանների սարքավորումների խափանումների տարեկան քանակ, հատ </t>
  </si>
  <si>
    <t xml:space="preserve"> Տարածքում անջատումների միջին տարեկան հաճախականություն, հոսանքազրկումների քանակը/բաժանորդների թվին </t>
  </si>
  <si>
    <t xml:space="preserve"> 32003 </t>
  </si>
  <si>
    <t xml:space="preserve"> Էլեկտրաէներգիայի հաղորդման ցանցի վերակառուցման շրջանակներում նախատեսվում է վերակառուցել 220 կՎ «Ագարակ-2»  և «Շինուհայր» ենթակայանները </t>
  </si>
  <si>
    <t xml:space="preserve"> Ենթակայանների սարքավորումների խափանումների տարեկան քանկ, հատ </t>
  </si>
  <si>
    <t xml:space="preserve"> Ենթակայանների թողունակություն, ՄՎտ </t>
  </si>
  <si>
    <t>ՀԱՅԱՍՏԱՆԻ ՀԱՆՐԱՊԵՏՈՒԹՅԱՆ ԿԱՌԱՎԱՐՈՒԹՅԱՆ 2018 ԹՎԱԿԱՆԻ ԴԵԿՏԵՄԲԵՐԻ 27-Ի N 1515-Ն ՈՐՈՇՄԱՆ N 11.1 ՀԱՎԵԼՎԱԾԻ N 11.1.8 և 11.1.15 ԱՂՅՈՒՍԱԿՆԵՐՈՒՄ ԿԱՏԱՐՎՈՂ ՓՈՓՈԽՈՒԹՅՈՒՆՆԵՐԸ</t>
  </si>
  <si>
    <t xml:space="preserve"> Ասիական զարգացման բանկի աջակցությամբ իրականացվող  Ներդրումներ «Բարձրավոլտ էլեկտրացանցեր» ՓԲԸ-ում «Ագարակ-2»  և «Շինուհայր»  ենթակայանների վերակառուցման նպատակով</t>
  </si>
  <si>
    <t>Ասիական զարգացման բանկի աջակցությամբ իրականացվող  Ներդրումներ «Բարձրավոլտ_x000D_ էլեկտրացանցեր» ՓԲԸ-ում «Ագարակ-2»  և «Շինուհայր»  ենթակայանների վերակառուցման նպատակով</t>
  </si>
  <si>
    <t xml:space="preserve"> Ասիական զարգացման բանկի աջակցությամբ իրականացվող  Ներդրումներ «Բարձրավոլտ էլեկտրացանցեր» ՓԲԸ-ում «Ագարակ-2»  և «Շինուհայր»  ենթակայանների վերակառուցման նպատակով </t>
  </si>
  <si>
    <t>«ՀԱՅԱՍՏԱՆԻ  ՀԱՆՐԱՊԵՏՈՒԹՅԱՆ 2019 ԹՎԱԿԱՆԻ ՊԵՏԱԿԱՆ ԲՅՈՒՋԵԻ ՄԱՍԻՆ» ՀԱՅԱՍՏԱՆԻ  ՀԱՆՐԱՊԵՏՈՒԹՅԱՆ ՕՐԵՆՔԻ N1 ՀԱՎԵԼՎԱԾԻ N2 ԱՂՅՈՒՍԱԿՈՒՄ ԿԱՏԱՐՎՈՂ ՎԵՐԱԲԱՇԽՈՒՄԸ ԵՎ ՀԱՅԱՍՏԱՆԻ ՀԱՆՐԱՊԵՏՈՒԹՅԱՆ ԿԱՌԱՎԱՐՈՒԹՅԱՆ 2018 ԹՎԱԿԱՆԻ ԴԵԿՏԵՄԲԵՐԻ 27-Ի N1515-Ն ՈՐՈՇՄԱՆ N5 ՀԱՎԵԼՎԱԾԻ N1  ԱՂՅՈՒՍԱԿՈՒՄ ԿԱՏԱՐՎՈՂ ՓՈՓՈԽՈՒԹՅՈՒՆՆԵՐԸ ԵՎ ԼՐԱՑՈՒՄՆԵՐԸ</t>
  </si>
  <si>
    <t xml:space="preserve"> ՀԱՅԱՍՏԱՆԻ ՀԱՆՐԱՊԵՏՈՒԹՅԱՆ ԿԱՌԱՎԱՐՈՒԹՅԱՆ 2018 ԹՎԱԿԱՆԻ ԴԵԿՏԵՄԲԵՐԻ 27-Ի N 1515-Ն ՈՐՈՇՄԱՆ
 N N 3 ԵՎ 4 ՀԱՎԵԼՎԱԾՆԵՐՈՒՄ ԿԱՏԱՐՎՈՂ ՓՈՓՈԽՈՒԹՅՈՒՆՆԵՐԸ ԵՎ ԼՐԱՑՈՒՄՆԵՐԸ
</t>
  </si>
  <si>
    <t>Ցուցանիշների փոփոխությունը (ավելացումները նշված են դրական նշանով, իսկ 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</si>
  <si>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</si>
  <si>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</si>
  <si>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«ՀԱՅԱՍՏԱՆԻ  ՀԱՆՐԱՊԵՏՈՒԹՅԱՆ 2019 ԹՎԱԿԱՆԻ ՊԵՏԱԿԱՆ ԲՅՈՒՋԵԻ ՄԱՍԻՆ» ՀԱՅԱՍՏԱՆԻ  ՀԱՆՐԱՊԵՏՈՒԹՅԱՆ ՕՐԵՆՔԻ N 1 ՀԱՎԵԼՎԱԾԻ N 4  ԱՂՅՈՒՍԱԿՈՒՄ ԿԱՏԱՐՎՈՂ ՎԵՐԱԲԱՇԽՈՒՄԸ ԵՎ  ՀԱՅԱՍՏԱՆԻ  ՀԱՆՐԱՊԵՏՈՒԹՅԱՆ ԿԱՌԱՎԱՐՈՒԹՅԱՆ 2018 ԹՎԱԿԱՆԻ ԴԵԿՏԵՄԲԵՐԻ 27-Ի N 1515-Ն ՈՐՈՇՄԱՆ N 5 ՀԱՎԵԼՎԱԾԻ N 3 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</si>
</sst>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֏_-;\-* #,##0.00\ _֏_-;_-* &quot;-&quot;??\ _֏_-;_-@_-"/>
    <numFmt numFmtId="164" formatCode="_ * #,##0.00_)_€_ ;_ * \(#,##0.00\)_€_ ;_ * &quot;-&quot;??_)_€_ ;_ @_ "/>
    <numFmt numFmtId="165" formatCode="#,##0.0_);\(#,##0.0\)"/>
    <numFmt numFmtId="166" formatCode="#,##0.0"/>
    <numFmt numFmtId="167" formatCode="0.0"/>
    <numFmt numFmtId="168" formatCode="_(* #,##0.0_);_(* \(#,##0.0\);_(* &quot;-&quot;??_);_(@_)"/>
    <numFmt numFmtId="169" formatCode="#,##0.0\ _֏;\-#,##0.0\ _֏"/>
  </numFmts>
  <fonts count="45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b/>
      <sz val="8"/>
      <name val="GHEA Grapalat"/>
      <family val="2"/>
    </font>
    <font>
      <i/>
      <sz val="8"/>
      <name val="GHEA Grapalat"/>
      <family val="2"/>
    </font>
    <font>
      <sz val="12"/>
      <name val="GHEA Grapalat"/>
      <family val="3"/>
    </font>
    <font>
      <b/>
      <sz val="8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1"/>
      <name val="Courier New"/>
      <family val="3"/>
    </font>
    <font>
      <sz val="10"/>
      <name val="Times New Roman"/>
      <family val="1"/>
    </font>
    <font>
      <i/>
      <sz val="11"/>
      <name val="GHEA Grapalat"/>
      <family val="3"/>
    </font>
    <font>
      <i/>
      <sz val="11"/>
      <name val="Courier New"/>
      <family val="3"/>
    </font>
    <font>
      <sz val="10"/>
      <color rgb="FF000000"/>
      <name val="GHEA Grapalat"/>
      <family val="3"/>
    </font>
    <font>
      <sz val="10"/>
      <color rgb="FF000000"/>
      <name val="Courier New"/>
      <family val="3"/>
    </font>
    <font>
      <sz val="10"/>
      <name val="Courier New"/>
      <family val="3"/>
    </font>
    <font>
      <i/>
      <sz val="10"/>
      <name val="GHEA Grapalat"/>
      <family val="3"/>
    </font>
    <font>
      <b/>
      <sz val="11"/>
      <name val="GHEA Grapalat"/>
      <family val="3"/>
    </font>
    <font>
      <i/>
      <sz val="9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2"/>
    </font>
    <font>
      <sz val="11"/>
      <color rgb="FFFF0000"/>
      <name val="GHEA Grapalat"/>
      <family val="3"/>
    </font>
    <font>
      <b/>
      <sz val="12"/>
      <name val="GHEA Grapalat"/>
      <family val="3"/>
    </font>
    <font>
      <sz val="11"/>
      <color rgb="FF000000"/>
      <name val="GHEA Grapalat"/>
      <family val="3"/>
    </font>
    <font>
      <sz val="11"/>
      <color rgb="FF000000"/>
      <name val="Courier New"/>
      <family val="3"/>
    </font>
    <font>
      <b/>
      <sz val="10"/>
      <name val="GHEA Grapalat"/>
      <family val="2"/>
    </font>
    <font>
      <i/>
      <sz val="10"/>
      <name val="GHEA Grapalat"/>
      <family val="2"/>
    </font>
    <font>
      <sz val="8"/>
      <name val="GHEA Grapalat"/>
      <family val="2"/>
    </font>
    <font>
      <sz val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43" fillId="0" borderId="0" applyFont="0" applyFill="0" applyBorder="0" applyAlignment="0" applyProtection="0"/>
  </cellStyleXfs>
  <cellXfs count="156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right" vertical="top" wrapText="1"/>
    </xf>
    <xf numFmtId="0" fontId="24" fillId="0" borderId="0" xfId="0" applyFont="1" applyAlignment="1">
      <alignment horizontal="right" vertical="center" wrapText="1" indent="15"/>
    </xf>
    <xf numFmtId="0" fontId="24" fillId="0" borderId="0" xfId="0" applyFont="1" applyAlignment="1">
      <alignment horizontal="right" vertical="center" wrapText="1"/>
    </xf>
    <xf numFmtId="0" fontId="24" fillId="0" borderId="0" xfId="0" applyFont="1" applyAlignment="1">
      <alignment horizontal="center" vertical="center" wrapText="1"/>
    </xf>
    <xf numFmtId="0" fontId="22" fillId="0" borderId="0" xfId="0" applyFont="1">
      <alignment horizontal="left" vertical="top" wrapText="1"/>
    </xf>
    <xf numFmtId="0" fontId="26" fillId="0" borderId="0" xfId="0" applyFont="1" applyAlignment="1">
      <alignment horizontal="left" vertical="center" wrapText="1"/>
    </xf>
    <xf numFmtId="0" fontId="24" fillId="0" borderId="10" xfId="0" applyFont="1" applyBorder="1" applyAlignment="1">
      <alignment horizontal="center" vertical="center" wrapText="1"/>
    </xf>
    <xf numFmtId="0" fontId="0" fillId="0" borderId="10" xfId="0" applyBorder="1">
      <alignment horizontal="left" vertical="top" wrapText="1"/>
    </xf>
    <xf numFmtId="166" fontId="24" fillId="0" borderId="10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165" fontId="24" fillId="0" borderId="10" xfId="0" applyNumberFormat="1" applyFont="1" applyBorder="1" applyAlignment="1">
      <alignment horizontal="center" vertical="center" wrapText="1"/>
    </xf>
    <xf numFmtId="165" fontId="24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top" wrapText="1"/>
    </xf>
    <xf numFmtId="0" fontId="21" fillId="0" borderId="10" xfId="0" applyFont="1" applyBorder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center" vertical="top" wrapText="1"/>
    </xf>
    <xf numFmtId="165" fontId="0" fillId="0" borderId="10" xfId="0" applyNumberFormat="1" applyFont="1" applyBorder="1" applyAlignment="1">
      <alignment horizontal="left" vertical="top" wrapText="1"/>
    </xf>
    <xf numFmtId="0" fontId="19" fillId="0" borderId="10" xfId="0" applyFont="1" applyBorder="1" applyAlignment="1">
      <alignment horizontal="right" vertical="top" wrapText="1"/>
    </xf>
    <xf numFmtId="165" fontId="0" fillId="0" borderId="10" xfId="0" applyNumberFormat="1" applyFont="1" applyBorder="1" applyAlignment="1">
      <alignment horizontal="center" vertical="top" wrapText="1"/>
    </xf>
    <xf numFmtId="37" fontId="0" fillId="0" borderId="10" xfId="0" applyNumberFormat="1" applyFont="1" applyBorder="1" applyAlignment="1">
      <alignment horizontal="center" vertical="top" wrapText="1"/>
    </xf>
    <xf numFmtId="165" fontId="0" fillId="0" borderId="1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top" wrapText="1"/>
    </xf>
    <xf numFmtId="168" fontId="29" fillId="0" borderId="10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top" wrapText="1"/>
    </xf>
    <xf numFmtId="0" fontId="35" fillId="0" borderId="10" xfId="0" applyFont="1" applyBorder="1" applyAlignment="1">
      <alignment horizontal="center" vertical="center" wrapText="1"/>
    </xf>
    <xf numFmtId="0" fontId="36" fillId="0" borderId="0" xfId="0" applyFont="1">
      <alignment horizontal="left" vertical="top" wrapText="1"/>
    </xf>
    <xf numFmtId="0" fontId="23" fillId="0" borderId="11" xfId="0" applyFont="1" applyBorder="1" applyAlignment="1">
      <alignment vertical="center" wrapText="1"/>
    </xf>
    <xf numFmtId="0" fontId="33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left" vertical="center" wrapText="1"/>
    </xf>
    <xf numFmtId="165" fontId="37" fillId="0" borderId="10" xfId="0" applyNumberFormat="1" applyFont="1" applyBorder="1" applyAlignment="1">
      <alignment horizontal="center" vertical="center" wrapText="1"/>
    </xf>
    <xf numFmtId="166" fontId="33" fillId="0" borderId="10" xfId="0" applyNumberFormat="1" applyFont="1" applyBorder="1" applyAlignment="1">
      <alignment horizontal="center" vertical="center" wrapText="1"/>
    </xf>
    <xf numFmtId="0" fontId="38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right" vertical="center"/>
    </xf>
    <xf numFmtId="0" fontId="28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39" fontId="24" fillId="0" borderId="10" xfId="0" applyNumberFormat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right" vertical="top" wrapText="1"/>
    </xf>
    <xf numFmtId="0" fontId="18" fillId="0" borderId="0" xfId="0" applyFont="1" applyBorder="1" applyAlignment="1">
      <alignment vertical="top" wrapText="1"/>
    </xf>
    <xf numFmtId="0" fontId="19" fillId="0" borderId="0" xfId="0" applyFont="1" applyBorder="1" applyAlignment="1">
      <alignment vertical="top" wrapText="1"/>
    </xf>
    <xf numFmtId="0" fontId="0" fillId="0" borderId="0" xfId="0" applyBorder="1">
      <alignment horizontal="left"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22" fillId="0" borderId="0" xfId="0" applyFont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168" fontId="39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/>
    </xf>
    <xf numFmtId="0" fontId="39" fillId="0" borderId="10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168" fontId="29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1" fillId="0" borderId="15" xfId="0" applyFont="1" applyBorder="1" applyAlignment="1">
      <alignment horizontal="left" vertical="top" wrapText="1"/>
    </xf>
    <xf numFmtId="0" fontId="42" fillId="0" borderId="15" xfId="0" applyFont="1" applyBorder="1" applyAlignment="1">
      <alignment horizontal="left" vertical="top" wrapText="1"/>
    </xf>
    <xf numFmtId="0" fontId="41" fillId="0" borderId="0" xfId="0" applyFont="1" applyBorder="1" applyAlignment="1">
      <alignment vertical="top" wrapText="1"/>
    </xf>
    <xf numFmtId="0" fontId="42" fillId="0" borderId="0" xfId="0" applyFont="1" applyBorder="1" applyAlignment="1">
      <alignment vertical="top" wrapText="1"/>
    </xf>
    <xf numFmtId="0" fontId="41" fillId="0" borderId="10" xfId="0" applyFont="1" applyBorder="1" applyAlignment="1">
      <alignment vertical="top" wrapText="1"/>
    </xf>
    <xf numFmtId="0" fontId="42" fillId="0" borderId="10" xfId="0" applyFont="1" applyBorder="1" applyAlignment="1">
      <alignment vertical="top" wrapText="1"/>
    </xf>
    <xf numFmtId="0" fontId="19" fillId="0" borderId="0" xfId="0" applyFont="1" applyBorder="1" applyAlignment="1">
      <alignment horizontal="right" vertical="top" wrapText="1"/>
    </xf>
    <xf numFmtId="165" fontId="0" fillId="0" borderId="0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vertical="top" wrapText="1"/>
    </xf>
    <xf numFmtId="49" fontId="33" fillId="0" borderId="10" xfId="0" applyNumberFormat="1" applyFont="1" applyBorder="1" applyAlignment="1">
      <alignment vertical="top" wrapText="1"/>
    </xf>
    <xf numFmtId="164" fontId="0" fillId="0" borderId="0" xfId="0" applyNumberFormat="1">
      <alignment horizontal="left" vertical="top" wrapText="1"/>
    </xf>
    <xf numFmtId="168" fontId="29" fillId="0" borderId="11" xfId="0" applyNumberFormat="1" applyFont="1" applyBorder="1" applyAlignment="1">
      <alignment vertical="center"/>
    </xf>
    <xf numFmtId="168" fontId="29" fillId="0" borderId="13" xfId="0" applyNumberFormat="1" applyFont="1" applyBorder="1" applyAlignment="1">
      <alignment vertical="center"/>
    </xf>
    <xf numFmtId="168" fontId="23" fillId="0" borderId="10" xfId="42" applyNumberFormat="1" applyFont="1" applyFill="1" applyBorder="1"/>
    <xf numFmtId="169" fontId="24" fillId="0" borderId="10" xfId="0" applyNumberFormat="1" applyFont="1" applyBorder="1" applyAlignment="1">
      <alignment horizontal="center" vertical="center" wrapText="1"/>
    </xf>
    <xf numFmtId="168" fontId="23" fillId="0" borderId="10" xfId="42" applyNumberFormat="1" applyFont="1" applyFill="1" applyBorder="1" applyAlignment="1">
      <alignment horizontal="center" vertical="center"/>
    </xf>
    <xf numFmtId="168" fontId="0" fillId="0" borderId="0" xfId="0" applyNumberFormat="1">
      <alignment horizontal="left" vertical="top" wrapText="1"/>
    </xf>
    <xf numFmtId="0" fontId="44" fillId="0" borderId="0" xfId="0" applyFont="1">
      <alignment horizontal="left" vertical="top" wrapText="1"/>
    </xf>
    <xf numFmtId="0" fontId="23" fillId="0" borderId="0" xfId="0" applyFont="1" applyAlignment="1">
      <alignment horizontal="right" vertical="top"/>
    </xf>
    <xf numFmtId="0" fontId="24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Border="1" applyAlignment="1">
      <alignment horizontal="right" vertical="top" wrapText="1"/>
    </xf>
    <xf numFmtId="0" fontId="22" fillId="0" borderId="0" xfId="0" applyFont="1" applyAlignment="1">
      <alignment horizontal="right" vertical="top" wrapText="1"/>
    </xf>
    <xf numFmtId="0" fontId="23" fillId="33" borderId="10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right" vertical="top" wrapText="1"/>
    </xf>
    <xf numFmtId="0" fontId="33" fillId="0" borderId="11" xfId="0" applyFont="1" applyBorder="1" applyAlignment="1">
      <alignment horizontal="center" vertical="top" wrapText="1"/>
    </xf>
    <xf numFmtId="0" fontId="33" fillId="0" borderId="12" xfId="0" applyFont="1" applyBorder="1" applyAlignment="1">
      <alignment horizontal="center" vertical="top" wrapText="1"/>
    </xf>
    <xf numFmtId="0" fontId="33" fillId="0" borderId="13" xfId="0" applyFont="1" applyBorder="1" applyAlignment="1">
      <alignment horizontal="center" vertical="top" wrapText="1"/>
    </xf>
    <xf numFmtId="49" fontId="33" fillId="0" borderId="11" xfId="0" applyNumberFormat="1" applyFont="1" applyBorder="1" applyAlignment="1">
      <alignment horizontal="center" vertical="top" wrapText="1"/>
    </xf>
    <xf numFmtId="49" fontId="33" fillId="0" borderId="12" xfId="0" applyNumberFormat="1" applyFont="1" applyBorder="1" applyAlignment="1">
      <alignment horizontal="center" vertical="top" wrapText="1"/>
    </xf>
    <xf numFmtId="49" fontId="33" fillId="0" borderId="13" xfId="0" applyNumberFormat="1" applyFont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167" fontId="29" fillId="0" borderId="10" xfId="0" applyNumberFormat="1" applyFont="1" applyBorder="1" applyAlignment="1">
      <alignment horizontal="center" vertical="center"/>
    </xf>
    <xf numFmtId="168" fontId="29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23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right" vertical="top" wrapText="1"/>
    </xf>
    <xf numFmtId="0" fontId="34" fillId="0" borderId="0" xfId="0" applyFont="1" applyBorder="1" applyAlignment="1">
      <alignment horizontal="center" vertical="top" wrapText="1"/>
    </xf>
    <xf numFmtId="168" fontId="39" fillId="0" borderId="11" xfId="0" applyNumberFormat="1" applyFont="1" applyBorder="1" applyAlignment="1">
      <alignment horizontal="center" vertical="center"/>
    </xf>
    <xf numFmtId="168" fontId="39" fillId="0" borderId="13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top" wrapText="1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9" xfId="0" applyFont="1" applyBorder="1" applyAlignment="1">
      <alignment horizontal="center" vertical="top" wrapText="1"/>
    </xf>
    <xf numFmtId="0" fontId="0" fillId="0" borderId="20" xfId="0" applyFont="1" applyBorder="1" applyAlignment="1">
      <alignment horizontal="center" vertical="top" wrapText="1"/>
    </xf>
    <xf numFmtId="0" fontId="0" fillId="0" borderId="21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 wrapText="1"/>
    </xf>
    <xf numFmtId="0" fontId="0" fillId="0" borderId="22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0" fillId="0" borderId="15" xfId="0" applyFont="1" applyBorder="1" applyAlignment="1">
      <alignment horizontal="center" vertical="top" wrapText="1"/>
    </xf>
    <xf numFmtId="0" fontId="0" fillId="0" borderId="17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left" vertical="top" wrapText="1"/>
    </xf>
    <xf numFmtId="0" fontId="23" fillId="0" borderId="0" xfId="0" applyFont="1" applyAlignment="1">
      <alignment horizontal="center" vertical="top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3"/>
  <sheetViews>
    <sheetView view="pageBreakPreview" topLeftCell="A22" zoomScale="60" zoomScaleNormal="100" workbookViewId="0">
      <selection activeCell="H5" sqref="H5"/>
    </sheetView>
  </sheetViews>
  <sheetFormatPr defaultRowHeight="12.75" x14ac:dyDescent="0.25"/>
  <cols>
    <col min="2" max="2" width="11.28515625" customWidth="1"/>
    <col min="3" max="3" width="13.85546875" customWidth="1"/>
    <col min="4" max="4" width="77" customWidth="1"/>
    <col min="5" max="5" width="16.42578125" hidden="1" customWidth="1"/>
    <col min="6" max="6" width="7.85546875" hidden="1" customWidth="1"/>
    <col min="7" max="7" width="32.140625" customWidth="1"/>
    <col min="9" max="9" width="10.5703125" bestFit="1" customWidth="1"/>
  </cols>
  <sheetData>
    <row r="1" spans="2:12" ht="20.25" customHeight="1" x14ac:dyDescent="0.25">
      <c r="B1" s="8" t="s">
        <v>24</v>
      </c>
      <c r="F1" s="8"/>
      <c r="G1" s="11" t="s">
        <v>38</v>
      </c>
    </row>
    <row r="2" spans="2:12" ht="13.5" customHeight="1" x14ac:dyDescent="0.25">
      <c r="B2" s="8"/>
      <c r="D2" s="98" t="s">
        <v>81</v>
      </c>
      <c r="E2" s="98"/>
      <c r="F2" s="98"/>
      <c r="G2" s="98"/>
    </row>
    <row r="3" spans="2:12" ht="13.5" customHeight="1" x14ac:dyDescent="0.25">
      <c r="B3" s="8"/>
      <c r="D3" s="98" t="s">
        <v>82</v>
      </c>
      <c r="E3" s="98"/>
      <c r="F3" s="98"/>
      <c r="G3" s="98"/>
    </row>
    <row r="4" spans="2:12" ht="13.5" customHeight="1" x14ac:dyDescent="0.25">
      <c r="L4" s="9" t="s">
        <v>25</v>
      </c>
    </row>
    <row r="5" spans="2:12" ht="78" customHeight="1" x14ac:dyDescent="0.25">
      <c r="B5" s="96" t="s">
        <v>152</v>
      </c>
      <c r="C5" s="96"/>
      <c r="D5" s="96"/>
      <c r="E5" s="96"/>
      <c r="F5" s="96"/>
      <c r="G5" s="96"/>
    </row>
    <row r="6" spans="2:12" ht="16.5" x14ac:dyDescent="0.25">
      <c r="B6" s="10"/>
    </row>
    <row r="7" spans="2:12" ht="16.5" x14ac:dyDescent="0.25">
      <c r="B7" s="9"/>
      <c r="F7" s="97" t="s">
        <v>66</v>
      </c>
      <c r="G7" s="97"/>
    </row>
    <row r="8" spans="2:12" ht="83.25" customHeight="1" x14ac:dyDescent="0.25">
      <c r="B8" s="99" t="s">
        <v>26</v>
      </c>
      <c r="C8" s="99"/>
      <c r="D8" s="99" t="s">
        <v>27</v>
      </c>
      <c r="E8" s="99" t="s">
        <v>75</v>
      </c>
      <c r="F8" s="99"/>
      <c r="G8" s="99"/>
    </row>
    <row r="9" spans="2:12" ht="23.25" customHeight="1" x14ac:dyDescent="0.25">
      <c r="B9" s="37" t="s">
        <v>73</v>
      </c>
      <c r="C9" s="37" t="s">
        <v>74</v>
      </c>
      <c r="D9" s="99"/>
      <c r="E9" s="46" t="s">
        <v>28</v>
      </c>
      <c r="F9" s="46" t="s">
        <v>29</v>
      </c>
      <c r="G9" s="46" t="s">
        <v>77</v>
      </c>
    </row>
    <row r="10" spans="2:12" ht="23.25" customHeight="1" x14ac:dyDescent="0.25">
      <c r="B10" s="37"/>
      <c r="C10" s="37"/>
      <c r="D10" s="68" t="s">
        <v>58</v>
      </c>
      <c r="E10" s="70"/>
      <c r="F10" s="70"/>
      <c r="G10" s="90">
        <f>+G11</f>
        <v>0</v>
      </c>
    </row>
    <row r="11" spans="2:12" ht="40.5" customHeight="1" x14ac:dyDescent="0.25">
      <c r="B11" s="37"/>
      <c r="C11" s="37"/>
      <c r="D11" s="17" t="s">
        <v>80</v>
      </c>
      <c r="E11" s="70"/>
      <c r="F11" s="70"/>
      <c r="G11" s="90">
        <f>+G12+G25</f>
        <v>0</v>
      </c>
    </row>
    <row r="12" spans="2:12" ht="17.25" customHeight="1" x14ac:dyDescent="0.25">
      <c r="B12" s="17">
        <v>1157</v>
      </c>
      <c r="C12" s="16"/>
      <c r="D12" s="24" t="s">
        <v>30</v>
      </c>
      <c r="E12" s="50" t="s">
        <v>31</v>
      </c>
      <c r="F12" s="50" t="s">
        <v>31</v>
      </c>
      <c r="G12" s="89">
        <f>+G19</f>
        <v>1046724.9</v>
      </c>
    </row>
    <row r="13" spans="2:12" ht="16.5" x14ac:dyDescent="0.25">
      <c r="B13" s="16"/>
      <c r="C13" s="16"/>
      <c r="D13" s="17" t="s">
        <v>32</v>
      </c>
      <c r="E13" s="16"/>
      <c r="F13" s="16"/>
      <c r="G13" s="16"/>
    </row>
    <row r="14" spans="2:12" ht="15.75" x14ac:dyDescent="0.25">
      <c r="B14" s="16"/>
      <c r="C14" s="16"/>
      <c r="D14" s="24" t="s">
        <v>33</v>
      </c>
      <c r="E14" s="51"/>
      <c r="F14" s="51"/>
      <c r="G14" s="16"/>
    </row>
    <row r="15" spans="2:12" ht="16.5" x14ac:dyDescent="0.25">
      <c r="B15" s="16"/>
      <c r="C15" s="16"/>
      <c r="D15" s="17" t="s">
        <v>34</v>
      </c>
      <c r="E15" s="16"/>
      <c r="F15" s="16"/>
      <c r="G15" s="16"/>
    </row>
    <row r="16" spans="2:12" ht="15.75" x14ac:dyDescent="0.25">
      <c r="B16" s="16"/>
      <c r="C16" s="16"/>
      <c r="D16" s="24" t="s">
        <v>35</v>
      </c>
      <c r="E16" s="51"/>
      <c r="F16" s="51"/>
      <c r="G16" s="16"/>
    </row>
    <row r="17" spans="2:7" ht="16.5" x14ac:dyDescent="0.25">
      <c r="B17" s="16"/>
      <c r="C17" s="16"/>
      <c r="D17" s="17" t="s">
        <v>36</v>
      </c>
      <c r="E17" s="16"/>
      <c r="F17" s="16"/>
      <c r="G17" s="16"/>
    </row>
    <row r="18" spans="2:7" ht="16.5" x14ac:dyDescent="0.25">
      <c r="B18" s="95" t="s">
        <v>37</v>
      </c>
      <c r="C18" s="95"/>
      <c r="D18" s="95"/>
      <c r="E18" s="95"/>
      <c r="F18" s="95"/>
      <c r="G18" s="95"/>
    </row>
    <row r="19" spans="2:7" ht="16.5" x14ac:dyDescent="0.25">
      <c r="B19" s="52"/>
      <c r="C19" s="17">
        <v>12017</v>
      </c>
      <c r="D19" s="24" t="s">
        <v>83</v>
      </c>
      <c r="E19" s="53">
        <v>-133000</v>
      </c>
      <c r="F19" s="53">
        <v>-619550</v>
      </c>
      <c r="G19" s="89">
        <f>-G25</f>
        <v>1046724.9</v>
      </c>
    </row>
    <row r="20" spans="2:7" ht="33" x14ac:dyDescent="0.25">
      <c r="B20" s="52"/>
      <c r="C20" s="16"/>
      <c r="D20" s="17" t="s">
        <v>87</v>
      </c>
      <c r="E20" s="52"/>
      <c r="F20" s="52"/>
      <c r="G20" s="52"/>
    </row>
    <row r="21" spans="2:7" ht="15" x14ac:dyDescent="0.25">
      <c r="B21" s="52"/>
      <c r="C21" s="16"/>
      <c r="D21" s="24" t="s">
        <v>84</v>
      </c>
      <c r="E21" s="52"/>
      <c r="F21" s="52"/>
      <c r="G21" s="52"/>
    </row>
    <row r="22" spans="2:7" ht="33" x14ac:dyDescent="0.25">
      <c r="B22" s="52"/>
      <c r="C22" s="16"/>
      <c r="D22" s="17" t="s">
        <v>88</v>
      </c>
      <c r="E22" s="13"/>
      <c r="F22" s="52"/>
      <c r="G22" s="13"/>
    </row>
    <row r="23" spans="2:7" ht="15" x14ac:dyDescent="0.25">
      <c r="B23" s="52"/>
      <c r="C23" s="16"/>
      <c r="D23" s="24" t="s">
        <v>85</v>
      </c>
      <c r="E23" s="52"/>
      <c r="F23" s="52"/>
      <c r="G23" s="52"/>
    </row>
    <row r="24" spans="2:7" ht="16.5" x14ac:dyDescent="0.25">
      <c r="B24" s="52"/>
      <c r="C24" s="16"/>
      <c r="D24" s="17" t="s">
        <v>86</v>
      </c>
      <c r="E24" s="52"/>
      <c r="F24" s="52"/>
      <c r="G24" s="52"/>
    </row>
    <row r="25" spans="2:7" ht="16.5" x14ac:dyDescent="0.25">
      <c r="B25" s="17">
        <v>1167</v>
      </c>
      <c r="C25" s="16"/>
      <c r="D25" s="24" t="s">
        <v>107</v>
      </c>
      <c r="E25" s="50">
        <v>133000</v>
      </c>
      <c r="F25" s="50">
        <v>619550</v>
      </c>
      <c r="G25" s="89">
        <f>+G32+G38</f>
        <v>-1046724.9</v>
      </c>
    </row>
    <row r="26" spans="2:7" ht="16.5" x14ac:dyDescent="0.25">
      <c r="B26" s="16"/>
      <c r="C26" s="16"/>
      <c r="D26" s="17" t="s">
        <v>108</v>
      </c>
      <c r="E26" s="16"/>
      <c r="F26" s="16"/>
      <c r="G26" s="16"/>
    </row>
    <row r="27" spans="2:7" ht="15.75" x14ac:dyDescent="0.25">
      <c r="B27" s="16"/>
      <c r="C27" s="16"/>
      <c r="D27" s="24" t="s">
        <v>109</v>
      </c>
      <c r="E27" s="51"/>
      <c r="F27" s="51"/>
      <c r="G27" s="16"/>
    </row>
    <row r="28" spans="2:7" ht="49.5" x14ac:dyDescent="0.25">
      <c r="B28" s="16"/>
      <c r="C28" s="16"/>
      <c r="D28" s="17" t="s">
        <v>110</v>
      </c>
      <c r="E28" s="16"/>
      <c r="F28" s="16"/>
      <c r="G28" s="16"/>
    </row>
    <row r="29" spans="2:7" ht="15.75" x14ac:dyDescent="0.25">
      <c r="B29" s="16"/>
      <c r="C29" s="16"/>
      <c r="D29" s="24" t="s">
        <v>111</v>
      </c>
      <c r="E29" s="51"/>
      <c r="F29" s="51"/>
      <c r="G29" s="16"/>
    </row>
    <row r="30" spans="2:7" ht="16.5" x14ac:dyDescent="0.25">
      <c r="B30" s="16"/>
      <c r="C30" s="16"/>
      <c r="D30" s="17" t="s">
        <v>112</v>
      </c>
      <c r="E30" s="16"/>
      <c r="F30" s="16"/>
      <c r="G30" s="16"/>
    </row>
    <row r="31" spans="2:7" ht="16.5" x14ac:dyDescent="0.25">
      <c r="B31" s="95" t="s">
        <v>37</v>
      </c>
      <c r="C31" s="95"/>
      <c r="D31" s="95"/>
      <c r="E31" s="95"/>
      <c r="F31" s="95"/>
      <c r="G31" s="95"/>
    </row>
    <row r="32" spans="2:7" ht="16.5" x14ac:dyDescent="0.25">
      <c r="B32" s="52"/>
      <c r="C32" s="17" t="s">
        <v>113</v>
      </c>
      <c r="D32" s="24" t="s">
        <v>83</v>
      </c>
      <c r="E32" s="53"/>
      <c r="F32" s="53"/>
      <c r="G32" s="89">
        <f>-409340-114020</f>
        <v>-523360</v>
      </c>
    </row>
    <row r="33" spans="2:9" ht="49.5" x14ac:dyDescent="0.25">
      <c r="B33" s="52"/>
      <c r="C33" s="17"/>
      <c r="D33" s="17" t="s">
        <v>114</v>
      </c>
      <c r="E33" s="53"/>
      <c r="F33" s="53"/>
      <c r="G33" s="89"/>
      <c r="I33" s="92"/>
    </row>
    <row r="34" spans="2:9" ht="16.5" x14ac:dyDescent="0.25">
      <c r="B34" s="52"/>
      <c r="C34" s="17"/>
      <c r="D34" s="24" t="s">
        <v>84</v>
      </c>
      <c r="E34" s="53"/>
      <c r="F34" s="53"/>
      <c r="G34" s="89"/>
    </row>
    <row r="35" spans="2:9" ht="66" x14ac:dyDescent="0.25">
      <c r="B35" s="52"/>
      <c r="C35" s="17"/>
      <c r="D35" s="17" t="s">
        <v>115</v>
      </c>
      <c r="E35" s="53"/>
      <c r="F35" s="53"/>
      <c r="G35" s="89"/>
    </row>
    <row r="36" spans="2:9" ht="16.5" x14ac:dyDescent="0.25">
      <c r="B36" s="52"/>
      <c r="C36" s="17"/>
      <c r="D36" s="24" t="s">
        <v>85</v>
      </c>
      <c r="E36" s="53"/>
      <c r="F36" s="53"/>
      <c r="G36" s="89"/>
    </row>
    <row r="37" spans="2:9" ht="33" x14ac:dyDescent="0.25">
      <c r="B37" s="52"/>
      <c r="C37" s="17"/>
      <c r="D37" s="17" t="s">
        <v>116</v>
      </c>
      <c r="E37" s="53"/>
      <c r="F37" s="53"/>
      <c r="G37" s="89"/>
    </row>
    <row r="38" spans="2:9" ht="16.5" x14ac:dyDescent="0.25">
      <c r="B38" s="52"/>
      <c r="C38" s="17" t="s">
        <v>117</v>
      </c>
      <c r="D38" s="24" t="s">
        <v>83</v>
      </c>
      <c r="E38" s="53"/>
      <c r="F38" s="53"/>
      <c r="G38" s="91">
        <f>-409337.3-114027.6</f>
        <v>-523364.9</v>
      </c>
    </row>
    <row r="39" spans="2:9" ht="49.5" x14ac:dyDescent="0.25">
      <c r="B39" s="52"/>
      <c r="C39" s="17"/>
      <c r="D39" s="17" t="s">
        <v>149</v>
      </c>
      <c r="E39" s="53"/>
      <c r="F39" s="53"/>
      <c r="G39" s="53"/>
    </row>
    <row r="40" spans="2:9" ht="16.5" x14ac:dyDescent="0.25">
      <c r="B40" s="52"/>
      <c r="C40" s="17"/>
      <c r="D40" s="24" t="s">
        <v>84</v>
      </c>
      <c r="E40" s="53"/>
      <c r="F40" s="53"/>
      <c r="G40" s="53"/>
    </row>
    <row r="41" spans="2:9" ht="49.5" x14ac:dyDescent="0.25">
      <c r="B41" s="52"/>
      <c r="C41" s="17"/>
      <c r="D41" s="17" t="s">
        <v>118</v>
      </c>
      <c r="E41" s="53"/>
      <c r="F41" s="53"/>
      <c r="G41" s="53"/>
    </row>
    <row r="42" spans="2:9" ht="16.5" x14ac:dyDescent="0.25">
      <c r="B42" s="52"/>
      <c r="C42" s="17"/>
      <c r="D42" s="24" t="s">
        <v>85</v>
      </c>
      <c r="E42" s="53"/>
      <c r="F42" s="53"/>
      <c r="G42" s="53"/>
    </row>
    <row r="43" spans="2:9" ht="33" x14ac:dyDescent="0.25">
      <c r="B43" s="52"/>
      <c r="C43" s="17"/>
      <c r="D43" s="17" t="s">
        <v>116</v>
      </c>
      <c r="E43" s="53"/>
      <c r="F43" s="53"/>
      <c r="G43" s="53"/>
    </row>
  </sheetData>
  <mergeCells count="9">
    <mergeCell ref="B31:G31"/>
    <mergeCell ref="B18:G18"/>
    <mergeCell ref="B5:G5"/>
    <mergeCell ref="F7:G7"/>
    <mergeCell ref="D2:G2"/>
    <mergeCell ref="D3:G3"/>
    <mergeCell ref="B8:C8"/>
    <mergeCell ref="D8:D9"/>
    <mergeCell ref="E8:G8"/>
  </mergeCells>
  <pageMargins left="0.39370078740157483" right="0.39370078740157483" top="0.31496062992125984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8"/>
  <sheetViews>
    <sheetView view="pageBreakPreview" zoomScale="60" zoomScaleNormal="100" workbookViewId="0">
      <selection activeCell="G30" sqref="G30"/>
    </sheetView>
  </sheetViews>
  <sheetFormatPr defaultRowHeight="12.75" x14ac:dyDescent="0.25"/>
  <cols>
    <col min="2" max="2" width="8.7109375" customWidth="1"/>
    <col min="3" max="4" width="8.140625" customWidth="1"/>
    <col min="5" max="5" width="10" customWidth="1"/>
    <col min="6" max="6" width="13.7109375" customWidth="1"/>
    <col min="7" max="7" width="59.42578125" customWidth="1"/>
    <col min="8" max="8" width="17" hidden="1" customWidth="1"/>
    <col min="9" max="9" width="24.5703125" customWidth="1"/>
  </cols>
  <sheetData>
    <row r="1" spans="2:10" ht="14.25" x14ac:dyDescent="0.25">
      <c r="I1" s="11" t="s">
        <v>51</v>
      </c>
    </row>
    <row r="2" spans="2:10" ht="14.25" customHeight="1" x14ac:dyDescent="0.25">
      <c r="H2" s="55"/>
      <c r="I2" s="61" t="s">
        <v>81</v>
      </c>
      <c r="J2" s="55"/>
    </row>
    <row r="3" spans="2:10" ht="14.25" customHeight="1" x14ac:dyDescent="0.25">
      <c r="H3" s="55"/>
      <c r="I3" s="61" t="s">
        <v>82</v>
      </c>
      <c r="J3" s="55"/>
    </row>
    <row r="5" spans="2:10" ht="57" customHeight="1" x14ac:dyDescent="0.25">
      <c r="B5" s="96" t="s">
        <v>153</v>
      </c>
      <c r="C5" s="96"/>
      <c r="D5" s="96"/>
      <c r="E5" s="96"/>
      <c r="F5" s="96"/>
      <c r="G5" s="96"/>
      <c r="H5" s="96"/>
      <c r="I5" s="96"/>
    </row>
    <row r="7" spans="2:10" ht="18" customHeight="1" x14ac:dyDescent="0.25">
      <c r="H7" s="105" t="s">
        <v>66</v>
      </c>
      <c r="I7" s="105"/>
    </row>
    <row r="8" spans="2:10" s="38" customFormat="1" ht="103.5" customHeight="1" x14ac:dyDescent="0.25">
      <c r="B8" s="100" t="s">
        <v>39</v>
      </c>
      <c r="C8" s="104"/>
      <c r="D8" s="101"/>
      <c r="E8" s="100" t="s">
        <v>40</v>
      </c>
      <c r="F8" s="101"/>
      <c r="G8" s="102" t="s">
        <v>41</v>
      </c>
      <c r="H8" s="100" t="s">
        <v>75</v>
      </c>
      <c r="I8" s="101"/>
      <c r="J8" s="12"/>
    </row>
    <row r="9" spans="2:10" s="38" customFormat="1" ht="18" customHeight="1" x14ac:dyDescent="0.25">
      <c r="B9" s="36" t="s">
        <v>70</v>
      </c>
      <c r="C9" s="36" t="s">
        <v>71</v>
      </c>
      <c r="D9" s="36" t="s">
        <v>72</v>
      </c>
      <c r="E9" s="37" t="s">
        <v>73</v>
      </c>
      <c r="F9" s="37" t="s">
        <v>74</v>
      </c>
      <c r="G9" s="103"/>
      <c r="H9" s="39" t="s">
        <v>29</v>
      </c>
      <c r="I9" s="37" t="s">
        <v>77</v>
      </c>
      <c r="J9" s="12"/>
    </row>
    <row r="10" spans="2:10" ht="21.75" customHeight="1" x14ac:dyDescent="0.25">
      <c r="B10" s="16"/>
      <c r="C10" s="16"/>
      <c r="D10" s="16"/>
      <c r="E10" s="16"/>
      <c r="F10" s="16"/>
      <c r="G10" s="45" t="s">
        <v>42</v>
      </c>
      <c r="H10" s="44" t="e">
        <f>H12+#REF!</f>
        <v>#REF!</v>
      </c>
      <c r="I10" s="44">
        <f>+I11</f>
        <v>0</v>
      </c>
    </row>
    <row r="11" spans="2:10" ht="40.5" customHeight="1" x14ac:dyDescent="0.25">
      <c r="B11" s="37"/>
      <c r="C11" s="37"/>
      <c r="D11" s="17"/>
      <c r="E11" s="82"/>
      <c r="F11" s="82"/>
      <c r="G11" s="83" t="s">
        <v>80</v>
      </c>
      <c r="I11" s="44">
        <f>+I12</f>
        <v>0</v>
      </c>
    </row>
    <row r="12" spans="2:10" ht="16.5" customHeight="1" x14ac:dyDescent="0.25">
      <c r="B12" s="85" t="s">
        <v>67</v>
      </c>
      <c r="C12" s="41"/>
      <c r="D12" s="41"/>
      <c r="E12" s="41"/>
      <c r="F12" s="41"/>
      <c r="G12" s="40" t="s">
        <v>43</v>
      </c>
      <c r="H12" s="15" t="e">
        <f>H14</f>
        <v>#REF!</v>
      </c>
      <c r="I12" s="15">
        <f>+I14+I31</f>
        <v>0</v>
      </c>
    </row>
    <row r="13" spans="2:10" ht="19.5" customHeight="1" x14ac:dyDescent="0.25">
      <c r="B13" s="109"/>
      <c r="C13" s="41"/>
      <c r="D13" s="41"/>
      <c r="E13" s="41"/>
      <c r="F13" s="41"/>
      <c r="G13" s="24" t="s">
        <v>44</v>
      </c>
      <c r="H13" s="15"/>
      <c r="I13" s="15"/>
    </row>
    <row r="14" spans="2:10" ht="27.75" customHeight="1" x14ac:dyDescent="0.25">
      <c r="B14" s="110"/>
      <c r="C14" s="85" t="s">
        <v>68</v>
      </c>
      <c r="D14" s="41"/>
      <c r="E14" s="41"/>
      <c r="F14" s="41"/>
      <c r="G14" s="40" t="s">
        <v>45</v>
      </c>
      <c r="H14" s="15" t="e">
        <f>H16</f>
        <v>#REF!</v>
      </c>
      <c r="I14" s="15">
        <f>I16</f>
        <v>1046724.9</v>
      </c>
    </row>
    <row r="15" spans="2:10" ht="21" customHeight="1" x14ac:dyDescent="0.25">
      <c r="B15" s="110"/>
      <c r="C15" s="109"/>
      <c r="D15" s="41"/>
      <c r="E15" s="41"/>
      <c r="F15" s="41"/>
      <c r="G15" s="24" t="s">
        <v>44</v>
      </c>
      <c r="H15" s="15"/>
      <c r="I15" s="15"/>
    </row>
    <row r="16" spans="2:10" ht="24.75" customHeight="1" x14ac:dyDescent="0.25">
      <c r="B16" s="110"/>
      <c r="C16" s="110"/>
      <c r="D16" s="85" t="s">
        <v>69</v>
      </c>
      <c r="E16" s="41"/>
      <c r="F16" s="41"/>
      <c r="G16" s="40" t="s">
        <v>46</v>
      </c>
      <c r="H16" s="15" t="e">
        <f>H18</f>
        <v>#REF!</v>
      </c>
      <c r="I16" s="15">
        <f>I18</f>
        <v>1046724.9</v>
      </c>
    </row>
    <row r="17" spans="2:9" ht="21.75" customHeight="1" x14ac:dyDescent="0.25">
      <c r="B17" s="110"/>
      <c r="C17" s="110"/>
      <c r="D17" s="109"/>
      <c r="E17" s="41"/>
      <c r="F17" s="41"/>
      <c r="G17" s="24" t="s">
        <v>47</v>
      </c>
      <c r="H17" s="15"/>
      <c r="I17" s="15"/>
    </row>
    <row r="18" spans="2:9" ht="39" customHeight="1" x14ac:dyDescent="0.25">
      <c r="B18" s="110"/>
      <c r="C18" s="110"/>
      <c r="D18" s="110"/>
      <c r="E18" s="41"/>
      <c r="F18" s="41"/>
      <c r="G18" s="42" t="s">
        <v>80</v>
      </c>
      <c r="H18" s="15" t="e">
        <f>H20</f>
        <v>#REF!</v>
      </c>
      <c r="I18" s="15">
        <f>I20</f>
        <v>1046724.9</v>
      </c>
    </row>
    <row r="19" spans="2:9" ht="16.5" x14ac:dyDescent="0.25">
      <c r="B19" s="110"/>
      <c r="C19" s="110"/>
      <c r="D19" s="110"/>
      <c r="E19" s="41"/>
      <c r="F19" s="41"/>
      <c r="G19" s="24" t="s">
        <v>47</v>
      </c>
      <c r="H19" s="15"/>
      <c r="I19" s="15"/>
    </row>
    <row r="20" spans="2:9" ht="27.75" customHeight="1" x14ac:dyDescent="0.25">
      <c r="B20" s="110"/>
      <c r="C20" s="110"/>
      <c r="D20" s="110"/>
      <c r="E20" s="84">
        <v>1157</v>
      </c>
      <c r="F20" s="41"/>
      <c r="G20" s="42" t="s">
        <v>32</v>
      </c>
      <c r="H20" s="15" t="e">
        <f>H22+H28</f>
        <v>#REF!</v>
      </c>
      <c r="I20" s="15">
        <f>+I22</f>
        <v>1046724.9</v>
      </c>
    </row>
    <row r="21" spans="2:9" ht="20.25" customHeight="1" x14ac:dyDescent="0.25">
      <c r="B21" s="110"/>
      <c r="C21" s="110"/>
      <c r="D21" s="110"/>
      <c r="E21" s="106"/>
      <c r="F21" s="41"/>
      <c r="G21" s="24" t="s">
        <v>47</v>
      </c>
      <c r="H21" s="15"/>
      <c r="I21" s="15"/>
    </row>
    <row r="22" spans="2:9" ht="54.75" customHeight="1" x14ac:dyDescent="0.25">
      <c r="B22" s="110"/>
      <c r="C22" s="110"/>
      <c r="D22" s="110"/>
      <c r="E22" s="107"/>
      <c r="F22" s="41">
        <v>12017</v>
      </c>
      <c r="G22" s="40" t="s">
        <v>126</v>
      </c>
      <c r="H22" s="18">
        <f>H24</f>
        <v>739412.9</v>
      </c>
      <c r="I22" s="18">
        <f>I24</f>
        <v>1046724.9</v>
      </c>
    </row>
    <row r="23" spans="2:9" ht="16.5" x14ac:dyDescent="0.25">
      <c r="B23" s="110"/>
      <c r="C23" s="110"/>
      <c r="D23" s="110"/>
      <c r="E23" s="107"/>
      <c r="F23" s="106"/>
      <c r="G23" s="24" t="s">
        <v>48</v>
      </c>
      <c r="H23" s="19"/>
      <c r="I23" s="19"/>
    </row>
    <row r="24" spans="2:9" ht="33" x14ac:dyDescent="0.25">
      <c r="B24" s="110"/>
      <c r="C24" s="110"/>
      <c r="D24" s="110"/>
      <c r="E24" s="107"/>
      <c r="F24" s="107"/>
      <c r="G24" s="20" t="s">
        <v>80</v>
      </c>
      <c r="H24" s="19">
        <f>H26</f>
        <v>739412.9</v>
      </c>
      <c r="I24" s="19">
        <f>I26</f>
        <v>1046724.9</v>
      </c>
    </row>
    <row r="25" spans="2:9" ht="27" x14ac:dyDescent="0.25">
      <c r="B25" s="110"/>
      <c r="C25" s="110"/>
      <c r="D25" s="110"/>
      <c r="E25" s="107"/>
      <c r="F25" s="107"/>
      <c r="G25" s="24" t="s">
        <v>49</v>
      </c>
      <c r="H25" s="19"/>
      <c r="I25" s="19"/>
    </row>
    <row r="26" spans="2:9" ht="24" customHeight="1" x14ac:dyDescent="0.25">
      <c r="B26" s="110"/>
      <c r="C26" s="110"/>
      <c r="D26" s="110"/>
      <c r="E26" s="107"/>
      <c r="F26" s="107"/>
      <c r="G26" s="17" t="s">
        <v>89</v>
      </c>
      <c r="H26" s="18">
        <f>H27</f>
        <v>739412.9</v>
      </c>
      <c r="I26" s="18">
        <f>I27</f>
        <v>1046724.9</v>
      </c>
    </row>
    <row r="27" spans="2:9" ht="24" customHeight="1" x14ac:dyDescent="0.25">
      <c r="B27" s="110"/>
      <c r="C27" s="110"/>
      <c r="D27" s="110"/>
      <c r="E27" s="107"/>
      <c r="F27" s="107"/>
      <c r="G27" s="17" t="s">
        <v>90</v>
      </c>
      <c r="H27" s="43">
        <v>739412.9</v>
      </c>
      <c r="I27" s="18">
        <f>+I28</f>
        <v>1046724.9</v>
      </c>
    </row>
    <row r="28" spans="2:9" ht="16.5" x14ac:dyDescent="0.25">
      <c r="B28" s="110"/>
      <c r="C28" s="110"/>
      <c r="D28" s="110"/>
      <c r="E28" s="107"/>
      <c r="F28" s="107"/>
      <c r="G28" s="17" t="s">
        <v>91</v>
      </c>
      <c r="H28" s="18" t="e">
        <f>H30</f>
        <v>#REF!</v>
      </c>
      <c r="I28" s="18">
        <f>I30</f>
        <v>1046724.9</v>
      </c>
    </row>
    <row r="29" spans="2:9" ht="16.5" x14ac:dyDescent="0.25">
      <c r="B29" s="110"/>
      <c r="C29" s="110"/>
      <c r="D29" s="110"/>
      <c r="E29" s="107"/>
      <c r="F29" s="107"/>
      <c r="G29" s="17" t="s">
        <v>92</v>
      </c>
      <c r="H29" s="15"/>
      <c r="I29" s="15"/>
    </row>
    <row r="30" spans="2:9" ht="16.5" x14ac:dyDescent="0.25">
      <c r="B30" s="110"/>
      <c r="C30" s="111"/>
      <c r="D30" s="111"/>
      <c r="E30" s="108"/>
      <c r="F30" s="108"/>
      <c r="G30" s="20" t="s">
        <v>93</v>
      </c>
      <c r="H30" s="18" t="e">
        <f>#REF!</f>
        <v>#REF!</v>
      </c>
      <c r="I30" s="18">
        <f>-I31</f>
        <v>1046724.9</v>
      </c>
    </row>
    <row r="31" spans="2:9" ht="16.5" x14ac:dyDescent="0.25">
      <c r="B31" s="110"/>
      <c r="C31" s="85" t="s">
        <v>119</v>
      </c>
      <c r="D31" s="41"/>
      <c r="E31" s="41"/>
      <c r="F31" s="41"/>
      <c r="G31" s="40" t="s">
        <v>120</v>
      </c>
      <c r="H31" s="18"/>
      <c r="I31" s="18">
        <f>+I33</f>
        <v>-1046724.9</v>
      </c>
    </row>
    <row r="32" spans="2:9" ht="16.5" x14ac:dyDescent="0.25">
      <c r="B32" s="110"/>
      <c r="C32" s="109"/>
      <c r="D32" s="41"/>
      <c r="E32" s="41"/>
      <c r="F32" s="41"/>
      <c r="G32" s="24" t="s">
        <v>44</v>
      </c>
      <c r="H32" s="18"/>
      <c r="I32" s="18"/>
    </row>
    <row r="33" spans="2:9" ht="16.5" x14ac:dyDescent="0.25">
      <c r="B33" s="110"/>
      <c r="C33" s="110"/>
      <c r="D33" s="85" t="s">
        <v>121</v>
      </c>
      <c r="E33" s="41"/>
      <c r="F33" s="41"/>
      <c r="G33" s="40" t="s">
        <v>122</v>
      </c>
      <c r="H33" s="18"/>
      <c r="I33" s="18">
        <f>+I35</f>
        <v>-1046724.9</v>
      </c>
    </row>
    <row r="34" spans="2:9" ht="16.5" x14ac:dyDescent="0.25">
      <c r="B34" s="110"/>
      <c r="C34" s="110"/>
      <c r="D34" s="109"/>
      <c r="E34" s="41"/>
      <c r="F34" s="41"/>
      <c r="G34" s="24" t="s">
        <v>44</v>
      </c>
      <c r="H34" s="18"/>
      <c r="I34" s="18"/>
    </row>
    <row r="35" spans="2:9" ht="33" x14ac:dyDescent="0.25">
      <c r="B35" s="110"/>
      <c r="C35" s="110"/>
      <c r="D35" s="110"/>
      <c r="E35" s="84" t="s">
        <v>123</v>
      </c>
      <c r="F35" s="41"/>
      <c r="G35" s="42" t="s">
        <v>108</v>
      </c>
      <c r="H35" s="18"/>
      <c r="I35" s="18">
        <f>+I37+I48</f>
        <v>-1046724.9</v>
      </c>
    </row>
    <row r="36" spans="2:9" ht="16.5" x14ac:dyDescent="0.25">
      <c r="B36" s="110"/>
      <c r="C36" s="110"/>
      <c r="D36" s="110"/>
      <c r="E36" s="106"/>
      <c r="F36" s="41"/>
      <c r="G36" s="24" t="s">
        <v>44</v>
      </c>
      <c r="H36" s="18"/>
      <c r="I36" s="18"/>
    </row>
    <row r="37" spans="2:9" ht="82.5" x14ac:dyDescent="0.25">
      <c r="B37" s="110"/>
      <c r="C37" s="110"/>
      <c r="D37" s="110"/>
      <c r="E37" s="107"/>
      <c r="F37" s="41" t="s">
        <v>113</v>
      </c>
      <c r="G37" s="42" t="s">
        <v>114</v>
      </c>
      <c r="H37" s="18"/>
      <c r="I37" s="18">
        <f>+I39</f>
        <v>-523360</v>
      </c>
    </row>
    <row r="38" spans="2:9" ht="16.5" x14ac:dyDescent="0.25">
      <c r="B38" s="110"/>
      <c r="C38" s="110"/>
      <c r="D38" s="110"/>
      <c r="E38" s="107"/>
      <c r="F38" s="112"/>
      <c r="G38" s="24" t="s">
        <v>48</v>
      </c>
      <c r="H38" s="18"/>
      <c r="I38" s="18"/>
    </row>
    <row r="39" spans="2:9" ht="33" x14ac:dyDescent="0.25">
      <c r="B39" s="110"/>
      <c r="C39" s="110"/>
      <c r="D39" s="110"/>
      <c r="E39" s="107"/>
      <c r="F39" s="113"/>
      <c r="G39" s="40" t="s">
        <v>80</v>
      </c>
      <c r="H39" s="15"/>
      <c r="I39" s="18">
        <f>+I41</f>
        <v>-523360</v>
      </c>
    </row>
    <row r="40" spans="2:9" ht="27" x14ac:dyDescent="0.25">
      <c r="B40" s="110"/>
      <c r="C40" s="110"/>
      <c r="D40" s="110"/>
      <c r="E40" s="107"/>
      <c r="F40" s="113"/>
      <c r="G40" s="24" t="s">
        <v>49</v>
      </c>
      <c r="H40" s="18"/>
      <c r="I40" s="18"/>
    </row>
    <row r="41" spans="2:9" ht="16.5" x14ac:dyDescent="0.25">
      <c r="B41" s="110"/>
      <c r="C41" s="110"/>
      <c r="D41" s="110"/>
      <c r="E41" s="107"/>
      <c r="F41" s="113"/>
      <c r="G41" s="20" t="s">
        <v>89</v>
      </c>
      <c r="H41" s="19"/>
      <c r="I41" s="19">
        <f>+I42</f>
        <v>-523360</v>
      </c>
    </row>
    <row r="42" spans="2:9" ht="16.5" x14ac:dyDescent="0.25">
      <c r="B42" s="110"/>
      <c r="C42" s="110"/>
      <c r="D42" s="110"/>
      <c r="E42" s="107"/>
      <c r="F42" s="113"/>
      <c r="G42" s="24" t="s">
        <v>90</v>
      </c>
      <c r="H42" s="18"/>
      <c r="I42" s="18">
        <f>+I43</f>
        <v>-523360</v>
      </c>
    </row>
    <row r="43" spans="2:9" ht="16.5" x14ac:dyDescent="0.25">
      <c r="B43" s="110"/>
      <c r="C43" s="110"/>
      <c r="D43" s="110"/>
      <c r="E43" s="107"/>
      <c r="F43" s="113"/>
      <c r="G43" s="20" t="s">
        <v>91</v>
      </c>
      <c r="H43" s="19"/>
      <c r="I43" s="19">
        <f>+I44+I46</f>
        <v>-523360</v>
      </c>
    </row>
    <row r="44" spans="2:9" ht="16.5" hidden="1" customHeight="1" x14ac:dyDescent="0.25">
      <c r="B44" s="110"/>
      <c r="C44" s="110"/>
      <c r="D44" s="110"/>
      <c r="E44" s="107"/>
      <c r="F44" s="113"/>
      <c r="G44" s="24" t="s">
        <v>92</v>
      </c>
      <c r="H44" s="18"/>
      <c r="I44" s="18"/>
    </row>
    <row r="45" spans="2:9" ht="16.5" hidden="1" customHeight="1" x14ac:dyDescent="0.25">
      <c r="B45" s="110"/>
      <c r="C45" s="110"/>
      <c r="D45" s="110"/>
      <c r="E45" s="107"/>
      <c r="F45" s="113"/>
      <c r="G45" s="20" t="s">
        <v>93</v>
      </c>
      <c r="H45" s="19"/>
      <c r="I45" s="19"/>
    </row>
    <row r="46" spans="2:9" ht="16.5" x14ac:dyDescent="0.25">
      <c r="B46" s="110"/>
      <c r="C46" s="110"/>
      <c r="D46" s="110"/>
      <c r="E46" s="107"/>
      <c r="F46" s="113"/>
      <c r="G46" s="24" t="s">
        <v>124</v>
      </c>
      <c r="H46" s="18"/>
      <c r="I46" s="18">
        <f>+I47</f>
        <v>-523360</v>
      </c>
    </row>
    <row r="47" spans="2:9" ht="16.5" x14ac:dyDescent="0.25">
      <c r="B47" s="110"/>
      <c r="C47" s="110"/>
      <c r="D47" s="110"/>
      <c r="E47" s="107"/>
      <c r="F47" s="114"/>
      <c r="G47" s="20" t="s">
        <v>125</v>
      </c>
      <c r="H47" s="19"/>
      <c r="I47" s="19">
        <v>-523360</v>
      </c>
    </row>
    <row r="48" spans="2:9" ht="82.5" x14ac:dyDescent="0.25">
      <c r="B48" s="110"/>
      <c r="C48" s="110"/>
      <c r="D48" s="110"/>
      <c r="E48" s="107"/>
      <c r="F48" s="41" t="s">
        <v>117</v>
      </c>
      <c r="G48" s="42" t="s">
        <v>149</v>
      </c>
      <c r="H48" s="18"/>
      <c r="I48" s="18">
        <v>-523364.9</v>
      </c>
    </row>
    <row r="49" spans="2:9" ht="16.5" x14ac:dyDescent="0.25">
      <c r="B49" s="110"/>
      <c r="C49" s="110"/>
      <c r="D49" s="110"/>
      <c r="E49" s="107"/>
      <c r="F49" s="112"/>
      <c r="G49" s="24" t="s">
        <v>48</v>
      </c>
      <c r="H49" s="19"/>
      <c r="I49" s="19"/>
    </row>
    <row r="50" spans="2:9" ht="33" x14ac:dyDescent="0.25">
      <c r="B50" s="110"/>
      <c r="C50" s="110"/>
      <c r="D50" s="110"/>
      <c r="E50" s="107"/>
      <c r="F50" s="113"/>
      <c r="G50" s="40" t="s">
        <v>80</v>
      </c>
      <c r="H50" s="18"/>
      <c r="I50" s="18">
        <f>+I52</f>
        <v>-523364.9</v>
      </c>
    </row>
    <row r="51" spans="2:9" ht="27" x14ac:dyDescent="0.25">
      <c r="B51" s="110"/>
      <c r="C51" s="110"/>
      <c r="D51" s="110"/>
      <c r="E51" s="107"/>
      <c r="F51" s="113"/>
      <c r="G51" s="24" t="s">
        <v>49</v>
      </c>
      <c r="H51" s="19"/>
      <c r="I51" s="19"/>
    </row>
    <row r="52" spans="2:9" ht="16.5" x14ac:dyDescent="0.25">
      <c r="B52" s="110"/>
      <c r="C52" s="110"/>
      <c r="D52" s="110"/>
      <c r="E52" s="107"/>
      <c r="F52" s="113"/>
      <c r="G52" s="20" t="s">
        <v>89</v>
      </c>
      <c r="H52" s="18"/>
      <c r="I52" s="18">
        <f>+I53</f>
        <v>-523364.9</v>
      </c>
    </row>
    <row r="53" spans="2:9" ht="16.5" x14ac:dyDescent="0.25">
      <c r="B53" s="110"/>
      <c r="C53" s="110"/>
      <c r="D53" s="110"/>
      <c r="E53" s="107"/>
      <c r="F53" s="113"/>
      <c r="G53" s="24" t="s">
        <v>90</v>
      </c>
      <c r="H53" s="19"/>
      <c r="I53" s="19">
        <f>+I54</f>
        <v>-523364.9</v>
      </c>
    </row>
    <row r="54" spans="2:9" ht="16.5" x14ac:dyDescent="0.25">
      <c r="B54" s="110"/>
      <c r="C54" s="110"/>
      <c r="D54" s="110"/>
      <c r="E54" s="107"/>
      <c r="F54" s="113"/>
      <c r="G54" s="20" t="s">
        <v>91</v>
      </c>
      <c r="H54" s="18"/>
      <c r="I54" s="18">
        <f>+I55</f>
        <v>-523364.9</v>
      </c>
    </row>
    <row r="55" spans="2:9" ht="16.5" x14ac:dyDescent="0.25">
      <c r="B55" s="110"/>
      <c r="C55" s="110"/>
      <c r="D55" s="110"/>
      <c r="E55" s="107"/>
      <c r="F55" s="113"/>
      <c r="G55" s="24" t="s">
        <v>92</v>
      </c>
      <c r="H55" s="19"/>
      <c r="I55" s="19">
        <f>+I56</f>
        <v>-523364.9</v>
      </c>
    </row>
    <row r="56" spans="2:9" ht="16.5" x14ac:dyDescent="0.25">
      <c r="B56" s="111"/>
      <c r="C56" s="111"/>
      <c r="D56" s="111"/>
      <c r="E56" s="108"/>
      <c r="F56" s="114"/>
      <c r="G56" s="20" t="s">
        <v>93</v>
      </c>
      <c r="H56" s="18"/>
      <c r="I56" s="18">
        <v>-523364.9</v>
      </c>
    </row>
    <row r="57" spans="2:9" ht="16.5" hidden="1" x14ac:dyDescent="0.25">
      <c r="B57" s="67"/>
      <c r="C57" s="67"/>
      <c r="D57" s="67"/>
      <c r="E57" s="67"/>
      <c r="F57" s="67"/>
      <c r="G57" s="24" t="s">
        <v>124</v>
      </c>
      <c r="H57" s="19"/>
      <c r="I57" s="19"/>
    </row>
    <row r="58" spans="2:9" ht="16.5" hidden="1" x14ac:dyDescent="0.25">
      <c r="B58" s="67"/>
      <c r="C58" s="67"/>
      <c r="D58" s="67"/>
      <c r="E58" s="67"/>
      <c r="F58" s="67"/>
      <c r="G58" s="20" t="s">
        <v>125</v>
      </c>
      <c r="H58" s="19"/>
      <c r="I58" s="19"/>
    </row>
  </sheetData>
  <mergeCells count="16">
    <mergeCell ref="F23:F30"/>
    <mergeCell ref="B13:B56"/>
    <mergeCell ref="C15:C30"/>
    <mergeCell ref="D17:D30"/>
    <mergeCell ref="E21:E30"/>
    <mergeCell ref="E36:E56"/>
    <mergeCell ref="D34:D56"/>
    <mergeCell ref="C32:C56"/>
    <mergeCell ref="F38:F47"/>
    <mergeCell ref="F49:F56"/>
    <mergeCell ref="H8:I8"/>
    <mergeCell ref="G8:G9"/>
    <mergeCell ref="E8:F8"/>
    <mergeCell ref="B8:D8"/>
    <mergeCell ref="B5:I5"/>
    <mergeCell ref="H7:I7"/>
  </mergeCells>
  <pageMargins left="0.7" right="0.7" top="0.75" bottom="0.75" header="0.3" footer="0.3"/>
  <pageSetup scale="73" orientation="portrait" horizontalDpi="4294967294" verticalDpi="4294967294" r:id="rId1"/>
  <rowBreaks count="1" manualBreakCount="1">
    <brk id="30" max="16383" man="1"/>
  </rowBreaks>
  <ignoredErrors>
    <ignoredError sqref="G13:I17 G19:I19 H18:I18 G25:I25 H24:I24 H30 G23:I23 H22:I22 H26:I26 H28:I29 H27 F22 E18:F18 E19:F20 B12:F12 B8:F10 C31:F31 G21:I21 G20:H20 G12:H12 C13:F14 D15:F16 E17:F17 F21 D32:F33 E34:F35 F36:F38 F4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3"/>
  <sheetViews>
    <sheetView tabSelected="1" view="pageBreakPreview" zoomScale="60" zoomScaleNormal="100" workbookViewId="0">
      <selection activeCell="H19" sqref="H19:H20"/>
    </sheetView>
  </sheetViews>
  <sheetFormatPr defaultRowHeight="12.75" x14ac:dyDescent="0.25"/>
  <cols>
    <col min="2" max="2" width="11.28515625" customWidth="1"/>
    <col min="3" max="3" width="13.140625" bestFit="1" customWidth="1"/>
    <col min="4" max="4" width="62.42578125" customWidth="1"/>
    <col min="5" max="5" width="16.140625" hidden="1" customWidth="1"/>
    <col min="6" max="6" width="15" hidden="1" customWidth="1"/>
    <col min="7" max="7" width="15.42578125" hidden="1" customWidth="1"/>
    <col min="8" max="9" width="15.42578125" bestFit="1" customWidth="1"/>
    <col min="10" max="10" width="16" customWidth="1"/>
    <col min="13" max="13" width="11.140625" bestFit="1" customWidth="1"/>
  </cols>
  <sheetData>
    <row r="1" spans="2:10" ht="24" customHeight="1" x14ac:dyDescent="0.25">
      <c r="I1" s="122" t="s">
        <v>65</v>
      </c>
      <c r="J1" s="122"/>
    </row>
    <row r="2" spans="2:10" ht="14.25" customHeight="1" x14ac:dyDescent="0.25">
      <c r="H2" s="55"/>
      <c r="I2" s="93"/>
      <c r="J2" s="94" t="s">
        <v>81</v>
      </c>
    </row>
    <row r="3" spans="2:10" ht="14.25" customHeight="1" x14ac:dyDescent="0.25">
      <c r="H3" s="55"/>
      <c r="I3" s="93"/>
      <c r="J3" s="94" t="s">
        <v>82</v>
      </c>
    </row>
    <row r="4" spans="2:10" ht="28.5" customHeight="1" x14ac:dyDescent="0.25"/>
    <row r="5" spans="2:10" ht="84" customHeight="1" x14ac:dyDescent="0.25">
      <c r="B5" s="126" t="s">
        <v>157</v>
      </c>
      <c r="C5" s="126"/>
      <c r="D5" s="126"/>
      <c r="E5" s="126"/>
      <c r="F5" s="126"/>
      <c r="G5" s="126"/>
      <c r="H5" s="126"/>
      <c r="I5" s="126"/>
      <c r="J5" s="126"/>
    </row>
    <row r="7" spans="2:10" ht="13.5" x14ac:dyDescent="0.25">
      <c r="I7" s="123" t="s">
        <v>66</v>
      </c>
      <c r="J7" s="123"/>
    </row>
    <row r="8" spans="2:10" ht="36.75" customHeight="1" x14ac:dyDescent="0.25">
      <c r="B8" s="118" t="s">
        <v>26</v>
      </c>
      <c r="C8" s="118"/>
      <c r="D8" s="118" t="s">
        <v>52</v>
      </c>
      <c r="E8" s="14"/>
      <c r="F8" s="14"/>
      <c r="G8" s="14"/>
      <c r="H8" s="117" t="s">
        <v>154</v>
      </c>
      <c r="I8" s="117"/>
      <c r="J8" s="117"/>
    </row>
    <row r="9" spans="2:10" ht="13.5" customHeight="1" x14ac:dyDescent="0.25">
      <c r="B9" s="118"/>
      <c r="C9" s="118"/>
      <c r="D9" s="118"/>
      <c r="E9" s="118" t="s">
        <v>53</v>
      </c>
      <c r="F9" s="118"/>
      <c r="G9" s="118"/>
      <c r="H9" s="118" t="s">
        <v>54</v>
      </c>
      <c r="I9" s="118"/>
      <c r="J9" s="118"/>
    </row>
    <row r="10" spans="2:10" ht="21" customHeight="1" x14ac:dyDescent="0.25">
      <c r="B10" s="118" t="s">
        <v>61</v>
      </c>
      <c r="C10" s="119" t="s">
        <v>78</v>
      </c>
      <c r="D10" s="118"/>
      <c r="E10" s="118" t="s">
        <v>62</v>
      </c>
      <c r="F10" s="118" t="s">
        <v>56</v>
      </c>
      <c r="G10" s="118"/>
      <c r="H10" s="118" t="s">
        <v>62</v>
      </c>
      <c r="I10" s="118" t="s">
        <v>57</v>
      </c>
      <c r="J10" s="118"/>
    </row>
    <row r="11" spans="2:10" ht="27.75" customHeight="1" x14ac:dyDescent="0.25">
      <c r="B11" s="118"/>
      <c r="C11" s="119"/>
      <c r="D11" s="118"/>
      <c r="E11" s="118" t="s">
        <v>55</v>
      </c>
      <c r="F11" s="118" t="s">
        <v>63</v>
      </c>
      <c r="G11" s="118" t="s">
        <v>64</v>
      </c>
      <c r="H11" s="118"/>
      <c r="I11" s="118" t="s">
        <v>63</v>
      </c>
      <c r="J11" s="118" t="s">
        <v>64</v>
      </c>
    </row>
    <row r="12" spans="2:10" ht="12.75" customHeight="1" x14ac:dyDescent="0.25">
      <c r="B12" s="118"/>
      <c r="C12" s="119"/>
      <c r="D12" s="118"/>
      <c r="E12" s="118"/>
      <c r="F12" s="118"/>
      <c r="G12" s="118"/>
      <c r="H12" s="118"/>
      <c r="I12" s="118"/>
      <c r="J12" s="118"/>
    </row>
    <row r="13" spans="2:10" ht="24" customHeight="1" x14ac:dyDescent="0.25">
      <c r="B13" s="120"/>
      <c r="C13" s="121"/>
      <c r="D13" s="66" t="s">
        <v>58</v>
      </c>
      <c r="E13" s="115">
        <v>0</v>
      </c>
      <c r="F13" s="115">
        <v>0</v>
      </c>
      <c r="G13" s="115">
        <v>0</v>
      </c>
      <c r="H13" s="116">
        <f>+I13+J13</f>
        <v>0</v>
      </c>
      <c r="I13" s="116">
        <f>+I15+I16</f>
        <v>0</v>
      </c>
      <c r="J13" s="116">
        <f>+J15+J16</f>
        <v>0</v>
      </c>
    </row>
    <row r="14" spans="2:10" ht="13.5" customHeight="1" x14ac:dyDescent="0.25">
      <c r="B14" s="120"/>
      <c r="C14" s="121"/>
      <c r="D14" s="24" t="s">
        <v>47</v>
      </c>
      <c r="E14" s="115"/>
      <c r="F14" s="115"/>
      <c r="G14" s="115"/>
      <c r="H14" s="116"/>
      <c r="I14" s="116"/>
      <c r="J14" s="116"/>
    </row>
    <row r="15" spans="2:10" ht="16.5" hidden="1" customHeight="1" x14ac:dyDescent="0.25">
      <c r="B15" s="21"/>
      <c r="C15" s="22"/>
      <c r="D15" s="66" t="s">
        <v>59</v>
      </c>
      <c r="E15" s="64">
        <v>-1244388.8999999999</v>
      </c>
      <c r="F15" s="64">
        <v>-1244388.8999999999</v>
      </c>
      <c r="G15" s="64">
        <v>0</v>
      </c>
      <c r="H15" s="87">
        <f>+I15+J15</f>
        <v>0</v>
      </c>
      <c r="I15" s="87">
        <f>+I21+I28</f>
        <v>0</v>
      </c>
      <c r="J15" s="87">
        <f>+J21+J28</f>
        <v>0</v>
      </c>
    </row>
    <row r="16" spans="2:10" ht="16.5" x14ac:dyDescent="0.25">
      <c r="B16" s="21"/>
      <c r="C16" s="22"/>
      <c r="D16" s="66" t="s">
        <v>79</v>
      </c>
      <c r="E16" s="64">
        <v>1244388.8999999999</v>
      </c>
      <c r="F16" s="64">
        <v>1244388.8999999999</v>
      </c>
      <c r="G16" s="64">
        <v>0</v>
      </c>
      <c r="H16" s="88">
        <f>+I16+J16</f>
        <v>0</v>
      </c>
      <c r="I16" s="88">
        <f>+I19+I28</f>
        <v>0</v>
      </c>
      <c r="J16" s="88">
        <f>+J27+J35+J36+J42+J43</f>
        <v>0</v>
      </c>
    </row>
    <row r="17" spans="2:13" ht="34.5" customHeight="1" x14ac:dyDescent="0.25">
      <c r="B17" s="120"/>
      <c r="C17" s="121"/>
      <c r="D17" s="66" t="s">
        <v>80</v>
      </c>
      <c r="E17" s="116">
        <v>0</v>
      </c>
      <c r="F17" s="116">
        <v>0</v>
      </c>
      <c r="G17" s="116">
        <v>0</v>
      </c>
      <c r="H17" s="116">
        <v>0</v>
      </c>
      <c r="I17" s="116">
        <f>+I19+I28</f>
        <v>0</v>
      </c>
      <c r="J17" s="116">
        <v>0</v>
      </c>
    </row>
    <row r="18" spans="2:13" ht="13.5" x14ac:dyDescent="0.25">
      <c r="B18" s="120"/>
      <c r="C18" s="121"/>
      <c r="D18" s="24" t="s">
        <v>47</v>
      </c>
      <c r="E18" s="116"/>
      <c r="F18" s="116"/>
      <c r="G18" s="116"/>
      <c r="H18" s="116"/>
      <c r="I18" s="116"/>
      <c r="J18" s="116"/>
    </row>
    <row r="19" spans="2:13" ht="16.5" x14ac:dyDescent="0.25">
      <c r="B19" s="138">
        <v>1157</v>
      </c>
      <c r="C19" s="121"/>
      <c r="D19" s="17" t="s">
        <v>32</v>
      </c>
      <c r="E19" s="116">
        <v>0</v>
      </c>
      <c r="F19" s="116">
        <v>0</v>
      </c>
      <c r="G19" s="116">
        <v>0</v>
      </c>
      <c r="H19" s="124">
        <f>+I19+J19</f>
        <v>1046724.9</v>
      </c>
      <c r="I19" s="124">
        <f>+I21</f>
        <v>818677.3</v>
      </c>
      <c r="J19" s="124">
        <f>+J21</f>
        <v>228047.6</v>
      </c>
    </row>
    <row r="20" spans="2:13" ht="16.5" customHeight="1" x14ac:dyDescent="0.25">
      <c r="B20" s="138"/>
      <c r="C20" s="121"/>
      <c r="D20" s="24" t="s">
        <v>47</v>
      </c>
      <c r="E20" s="116"/>
      <c r="F20" s="116"/>
      <c r="G20" s="116"/>
      <c r="H20" s="125"/>
      <c r="I20" s="125"/>
      <c r="J20" s="125"/>
    </row>
    <row r="21" spans="2:13" ht="49.5" x14ac:dyDescent="0.25">
      <c r="B21" s="135"/>
      <c r="C21" s="54">
        <v>12017</v>
      </c>
      <c r="D21" s="17" t="s">
        <v>76</v>
      </c>
      <c r="E21" s="64">
        <v>-619550</v>
      </c>
      <c r="F21" s="64">
        <v>-619550</v>
      </c>
      <c r="G21" s="64">
        <v>0</v>
      </c>
      <c r="H21" s="64">
        <f>+H23</f>
        <v>1046724.9</v>
      </c>
      <c r="I21" s="64">
        <f>+I23</f>
        <v>818677.3</v>
      </c>
      <c r="J21" s="64">
        <f>+J23</f>
        <v>228047.6</v>
      </c>
    </row>
    <row r="22" spans="2:13" ht="13.5" x14ac:dyDescent="0.25">
      <c r="B22" s="136"/>
      <c r="C22" s="127"/>
      <c r="D22" s="24" t="s">
        <v>50</v>
      </c>
      <c r="E22" s="35"/>
      <c r="F22" s="35"/>
      <c r="G22" s="35"/>
      <c r="H22" s="35"/>
      <c r="I22" s="35"/>
      <c r="J22" s="35"/>
    </row>
    <row r="23" spans="2:13" ht="33" x14ac:dyDescent="0.25">
      <c r="B23" s="136"/>
      <c r="C23" s="128"/>
      <c r="D23" s="20" t="s">
        <v>80</v>
      </c>
      <c r="E23" s="64">
        <v>-619550</v>
      </c>
      <c r="F23" s="64">
        <v>-619550</v>
      </c>
      <c r="G23" s="64">
        <v>0</v>
      </c>
      <c r="H23" s="64">
        <f>+I23+J23</f>
        <v>1046724.9</v>
      </c>
      <c r="I23" s="64">
        <f>+I25</f>
        <v>818677.3</v>
      </c>
      <c r="J23" s="64">
        <f>+J25</f>
        <v>228047.6</v>
      </c>
    </row>
    <row r="24" spans="2:13" ht="27" x14ac:dyDescent="0.25">
      <c r="B24" s="136"/>
      <c r="C24" s="128"/>
      <c r="D24" s="24" t="s">
        <v>49</v>
      </c>
      <c r="E24" s="35"/>
      <c r="F24" s="35"/>
      <c r="G24" s="35"/>
      <c r="H24" s="35"/>
      <c r="I24" s="35"/>
      <c r="J24" s="35"/>
    </row>
    <row r="25" spans="2:13" ht="18" customHeight="1" x14ac:dyDescent="0.25">
      <c r="B25" s="136"/>
      <c r="C25" s="128"/>
      <c r="D25" s="17" t="s">
        <v>42</v>
      </c>
      <c r="E25" s="64">
        <v>-619550</v>
      </c>
      <c r="F25" s="64">
        <v>-619550</v>
      </c>
      <c r="G25" s="64">
        <v>0</v>
      </c>
      <c r="H25" s="64">
        <f>+I25+J25</f>
        <v>1046724.9</v>
      </c>
      <c r="I25" s="64">
        <f>+I26</f>
        <v>818677.3</v>
      </c>
      <c r="J25" s="64">
        <f>+J26</f>
        <v>228047.6</v>
      </c>
    </row>
    <row r="26" spans="2:13" ht="16.5" x14ac:dyDescent="0.25">
      <c r="B26" s="136"/>
      <c r="C26" s="128"/>
      <c r="D26" s="17" t="s">
        <v>60</v>
      </c>
      <c r="E26" s="64">
        <v>-486550</v>
      </c>
      <c r="F26" s="64">
        <v>-486550</v>
      </c>
      <c r="G26" s="64">
        <v>0</v>
      </c>
      <c r="H26" s="64">
        <f>+H27</f>
        <v>1046724.9</v>
      </c>
      <c r="I26" s="64">
        <f>+I27</f>
        <v>818677.3</v>
      </c>
      <c r="J26" s="64">
        <f>+J27</f>
        <v>228047.6</v>
      </c>
    </row>
    <row r="27" spans="2:13" ht="20.25" customHeight="1" x14ac:dyDescent="0.25">
      <c r="B27" s="137"/>
      <c r="C27" s="129"/>
      <c r="D27" s="17" t="s">
        <v>93</v>
      </c>
      <c r="E27" s="64">
        <v>-486550</v>
      </c>
      <c r="F27" s="64">
        <v>-486550</v>
      </c>
      <c r="G27" s="64">
        <v>0</v>
      </c>
      <c r="H27" s="64">
        <f>+I27+J27</f>
        <v>1046724.9</v>
      </c>
      <c r="I27" s="64">
        <v>818677.3</v>
      </c>
      <c r="J27" s="64">
        <f>-J28</f>
        <v>228047.6</v>
      </c>
    </row>
    <row r="28" spans="2:13" ht="16.5" x14ac:dyDescent="0.25">
      <c r="B28" s="133">
        <v>1167</v>
      </c>
      <c r="C28" s="121"/>
      <c r="D28" s="17" t="s">
        <v>127</v>
      </c>
      <c r="E28" s="69"/>
      <c r="F28" s="69"/>
      <c r="G28" s="69"/>
      <c r="H28" s="124">
        <f>+H30+H37</f>
        <v>-1046724.9</v>
      </c>
      <c r="I28" s="124">
        <f t="shared" ref="I28:J28" si="0">+I30+I37</f>
        <v>-818677.3</v>
      </c>
      <c r="J28" s="124">
        <f t="shared" si="0"/>
        <v>-228047.6</v>
      </c>
    </row>
    <row r="29" spans="2:13" ht="20.25" customHeight="1" x14ac:dyDescent="0.25">
      <c r="B29" s="134"/>
      <c r="C29" s="121"/>
      <c r="D29" s="24" t="s">
        <v>47</v>
      </c>
      <c r="E29" s="35"/>
      <c r="F29" s="35"/>
      <c r="G29" s="35"/>
      <c r="H29" s="125"/>
      <c r="I29" s="125"/>
      <c r="J29" s="125"/>
    </row>
    <row r="30" spans="2:13" ht="66" x14ac:dyDescent="0.25">
      <c r="B30" s="130"/>
      <c r="C30" s="67">
        <v>32001</v>
      </c>
      <c r="D30" s="17" t="s">
        <v>128</v>
      </c>
      <c r="E30" s="64"/>
      <c r="F30" s="64"/>
      <c r="G30" s="64"/>
      <c r="H30" s="64">
        <f>I30+J30</f>
        <v>-523360</v>
      </c>
      <c r="I30" s="64">
        <f>I34</f>
        <v>-409340</v>
      </c>
      <c r="J30" s="64">
        <f>J34</f>
        <v>-114020</v>
      </c>
      <c r="M30" s="86"/>
    </row>
    <row r="31" spans="2:13" ht="20.25" customHeight="1" x14ac:dyDescent="0.25">
      <c r="B31" s="131"/>
      <c r="C31" s="127"/>
      <c r="D31" s="24" t="s">
        <v>50</v>
      </c>
      <c r="E31" s="35"/>
      <c r="F31" s="35"/>
      <c r="G31" s="35"/>
      <c r="H31" s="35"/>
      <c r="I31" s="35"/>
      <c r="J31" s="35"/>
    </row>
    <row r="32" spans="2:13" ht="33" x14ac:dyDescent="0.25">
      <c r="B32" s="131"/>
      <c r="C32" s="128"/>
      <c r="D32" s="20" t="s">
        <v>80</v>
      </c>
      <c r="E32" s="64"/>
      <c r="F32" s="64"/>
      <c r="G32" s="64"/>
      <c r="H32" s="64">
        <f>I32+J32</f>
        <v>-523360</v>
      </c>
      <c r="I32" s="64">
        <f>I30</f>
        <v>-409340</v>
      </c>
      <c r="J32" s="64">
        <f>J30</f>
        <v>-114020</v>
      </c>
    </row>
    <row r="33" spans="2:10" ht="25.5" customHeight="1" x14ac:dyDescent="0.25">
      <c r="B33" s="131"/>
      <c r="C33" s="128"/>
      <c r="D33" s="24" t="s">
        <v>129</v>
      </c>
      <c r="E33" s="64"/>
      <c r="F33" s="64"/>
      <c r="G33" s="64"/>
      <c r="H33" s="64"/>
      <c r="I33" s="64"/>
      <c r="J33" s="64"/>
    </row>
    <row r="34" spans="2:10" ht="20.25" customHeight="1" x14ac:dyDescent="0.25">
      <c r="B34" s="131"/>
      <c r="C34" s="128"/>
      <c r="D34" s="17" t="s">
        <v>60</v>
      </c>
      <c r="E34" s="64"/>
      <c r="F34" s="64"/>
      <c r="G34" s="64"/>
      <c r="H34" s="64">
        <f>I34+J34</f>
        <v>-523360</v>
      </c>
      <c r="I34" s="64">
        <f>I35+I36</f>
        <v>-409340</v>
      </c>
      <c r="J34" s="64">
        <f>J35+J36</f>
        <v>-114020</v>
      </c>
    </row>
    <row r="35" spans="2:10" ht="20.25" hidden="1" customHeight="1" x14ac:dyDescent="0.25">
      <c r="B35" s="131"/>
      <c r="C35" s="128"/>
      <c r="D35" s="17" t="s">
        <v>130</v>
      </c>
      <c r="E35" s="64"/>
      <c r="F35" s="64"/>
      <c r="G35" s="64"/>
      <c r="H35" s="64">
        <f>I35+J35</f>
        <v>0</v>
      </c>
      <c r="I35" s="64">
        <v>0</v>
      </c>
      <c r="J35" s="64">
        <v>0</v>
      </c>
    </row>
    <row r="36" spans="2:10" ht="20.25" customHeight="1" x14ac:dyDescent="0.25">
      <c r="B36" s="131"/>
      <c r="C36" s="129"/>
      <c r="D36" s="17" t="s">
        <v>131</v>
      </c>
      <c r="E36" s="64"/>
      <c r="F36" s="64"/>
      <c r="G36" s="64"/>
      <c r="H36" s="64">
        <f>I36+J36</f>
        <v>-523360</v>
      </c>
      <c r="I36" s="64">
        <v>-409340</v>
      </c>
      <c r="J36" s="64">
        <v>-114020</v>
      </c>
    </row>
    <row r="37" spans="2:10" ht="66" x14ac:dyDescent="0.25">
      <c r="B37" s="131"/>
      <c r="C37" s="67">
        <v>32003</v>
      </c>
      <c r="D37" s="17" t="s">
        <v>150</v>
      </c>
      <c r="E37" s="64"/>
      <c r="F37" s="64"/>
      <c r="G37" s="64"/>
      <c r="H37" s="64">
        <f>I37+J37</f>
        <v>-523364.9</v>
      </c>
      <c r="I37" s="64">
        <f>I41</f>
        <v>-409337.3</v>
      </c>
      <c r="J37" s="64">
        <f>J41</f>
        <v>-114027.6</v>
      </c>
    </row>
    <row r="38" spans="2:10" ht="13.5" x14ac:dyDescent="0.25">
      <c r="B38" s="131"/>
      <c r="C38" s="127"/>
      <c r="D38" s="24" t="s">
        <v>50</v>
      </c>
      <c r="E38" s="69"/>
      <c r="F38" s="69"/>
      <c r="G38" s="69"/>
      <c r="H38" s="69"/>
      <c r="I38" s="69"/>
      <c r="J38" s="69"/>
    </row>
    <row r="39" spans="2:10" ht="33" x14ac:dyDescent="0.25">
      <c r="B39" s="131"/>
      <c r="C39" s="128"/>
      <c r="D39" s="20" t="s">
        <v>80</v>
      </c>
      <c r="E39" s="64"/>
      <c r="F39" s="64"/>
      <c r="G39" s="64"/>
      <c r="H39" s="64">
        <f>I39+J39</f>
        <v>-523364.9</v>
      </c>
      <c r="I39" s="64">
        <f>I37</f>
        <v>-409337.3</v>
      </c>
      <c r="J39" s="64">
        <f>J37</f>
        <v>-114027.6</v>
      </c>
    </row>
    <row r="40" spans="2:10" ht="27" x14ac:dyDescent="0.25">
      <c r="B40" s="131"/>
      <c r="C40" s="128"/>
      <c r="D40" s="24" t="s">
        <v>129</v>
      </c>
      <c r="E40" s="64"/>
      <c r="F40" s="64"/>
      <c r="G40" s="64"/>
      <c r="H40" s="64"/>
      <c r="I40" s="64"/>
      <c r="J40" s="64"/>
    </row>
    <row r="41" spans="2:10" ht="16.5" x14ac:dyDescent="0.25">
      <c r="B41" s="131"/>
      <c r="C41" s="128"/>
      <c r="D41" s="17" t="s">
        <v>60</v>
      </c>
      <c r="E41" s="64"/>
      <c r="F41" s="64"/>
      <c r="G41" s="64"/>
      <c r="H41" s="64">
        <f>I41+J41</f>
        <v>-523364.9</v>
      </c>
      <c r="I41" s="64">
        <f>I42+I43</f>
        <v>-409337.3</v>
      </c>
      <c r="J41" s="64">
        <f>J42+J43</f>
        <v>-114027.6</v>
      </c>
    </row>
    <row r="42" spans="2:10" ht="16.5" x14ac:dyDescent="0.25">
      <c r="B42" s="132"/>
      <c r="C42" s="129"/>
      <c r="D42" s="17" t="s">
        <v>130</v>
      </c>
      <c r="E42" s="64"/>
      <c r="F42" s="64"/>
      <c r="G42" s="64"/>
      <c r="H42" s="64">
        <f>I42+J42</f>
        <v>-523364.9</v>
      </c>
      <c r="I42" s="64">
        <v>-409337.3</v>
      </c>
      <c r="J42" s="64">
        <v>-114027.6</v>
      </c>
    </row>
    <row r="43" spans="2:10" ht="16.5" hidden="1" x14ac:dyDescent="0.25">
      <c r="B43" s="23"/>
      <c r="C43" s="65"/>
      <c r="D43" s="17" t="s">
        <v>131</v>
      </c>
      <c r="E43" s="64"/>
      <c r="F43" s="64"/>
      <c r="G43" s="64"/>
      <c r="H43" s="64">
        <f>I43+J43</f>
        <v>0</v>
      </c>
      <c r="I43" s="64">
        <v>0</v>
      </c>
      <c r="J43" s="64">
        <v>0</v>
      </c>
    </row>
  </sheetData>
  <mergeCells count="52">
    <mergeCell ref="B30:B42"/>
    <mergeCell ref="C31:C36"/>
    <mergeCell ref="C38:C42"/>
    <mergeCell ref="F17:F18"/>
    <mergeCell ref="G17:G18"/>
    <mergeCell ref="B28:B29"/>
    <mergeCell ref="B21:B27"/>
    <mergeCell ref="B17:B18"/>
    <mergeCell ref="C17:C18"/>
    <mergeCell ref="B19:B20"/>
    <mergeCell ref="J28:J29"/>
    <mergeCell ref="I28:I29"/>
    <mergeCell ref="H28:H29"/>
    <mergeCell ref="H17:H18"/>
    <mergeCell ref="C22:C27"/>
    <mergeCell ref="C28:C29"/>
    <mergeCell ref="E19:E20"/>
    <mergeCell ref="E17:E18"/>
    <mergeCell ref="C19:C20"/>
    <mergeCell ref="I17:I18"/>
    <mergeCell ref="J17:J18"/>
    <mergeCell ref="F13:F14"/>
    <mergeCell ref="G13:G14"/>
    <mergeCell ref="B5:J5"/>
    <mergeCell ref="I10:J10"/>
    <mergeCell ref="F19:F20"/>
    <mergeCell ref="G19:G20"/>
    <mergeCell ref="H19:H20"/>
    <mergeCell ref="I19:I20"/>
    <mergeCell ref="J19:J20"/>
    <mergeCell ref="E10:E12"/>
    <mergeCell ref="B13:B14"/>
    <mergeCell ref="C13:C14"/>
    <mergeCell ref="I1:J1"/>
    <mergeCell ref="I7:J7"/>
    <mergeCell ref="H10:H12"/>
    <mergeCell ref="E13:E14"/>
    <mergeCell ref="H13:H14"/>
    <mergeCell ref="I13:I14"/>
    <mergeCell ref="H8:J8"/>
    <mergeCell ref="B8:C9"/>
    <mergeCell ref="D8:D12"/>
    <mergeCell ref="J13:J14"/>
    <mergeCell ref="H9:J9"/>
    <mergeCell ref="I11:I12"/>
    <mergeCell ref="J11:J12"/>
    <mergeCell ref="E9:G9"/>
    <mergeCell ref="B10:B12"/>
    <mergeCell ref="C10:C12"/>
    <mergeCell ref="F10:G10"/>
    <mergeCell ref="G11:G12"/>
    <mergeCell ref="F11:F12"/>
  </mergeCells>
  <pageMargins left="0.3" right="0.49" top="0.42" bottom="0.74803149606299213" header="0.31496062992125984" footer="0.31496062992125984"/>
  <pageSetup paperSize="9" scale="76" orientation="portrait" r:id="rId1"/>
  <ignoredErrors>
    <ignoredError sqref="H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view="pageBreakPreview" topLeftCell="A16" zoomScaleNormal="100" zoomScaleSheetLayoutView="100" workbookViewId="0">
      <selection activeCell="I51" sqref="I51"/>
    </sheetView>
  </sheetViews>
  <sheetFormatPr defaultRowHeight="12.75" x14ac:dyDescent="0.25"/>
  <cols>
    <col min="1" max="1" width="28.5703125" customWidth="1"/>
    <col min="2" max="2" width="52.5703125" customWidth="1"/>
    <col min="3" max="5" width="15.28515625" style="1" hidden="1" customWidth="1"/>
    <col min="6" max="6" width="19" style="1" customWidth="1"/>
  </cols>
  <sheetData>
    <row r="1" spans="1:8" ht="14.25" x14ac:dyDescent="0.25">
      <c r="C1" s="2"/>
      <c r="D1" s="2"/>
      <c r="E1" s="98" t="s">
        <v>23</v>
      </c>
      <c r="F1" s="98"/>
    </row>
    <row r="2" spans="1:8" ht="14.25" customHeight="1" x14ac:dyDescent="0.25">
      <c r="C2"/>
      <c r="D2"/>
      <c r="E2"/>
      <c r="F2" s="61" t="s">
        <v>81</v>
      </c>
      <c r="H2" s="55"/>
    </row>
    <row r="3" spans="1:8" ht="14.25" customHeight="1" x14ac:dyDescent="0.25">
      <c r="C3"/>
      <c r="D3"/>
      <c r="E3"/>
      <c r="F3" s="61" t="s">
        <v>82</v>
      </c>
      <c r="H3" s="55"/>
    </row>
    <row r="4" spans="1:8" ht="14.25" x14ac:dyDescent="0.25">
      <c r="C4" s="2"/>
      <c r="D4" s="2"/>
      <c r="E4" s="6"/>
      <c r="F4" s="7" t="s">
        <v>19</v>
      </c>
    </row>
    <row r="5" spans="1:8" x14ac:dyDescent="0.25">
      <c r="C5" s="2"/>
      <c r="D5" s="2"/>
      <c r="E5" s="2"/>
      <c r="F5" s="2"/>
    </row>
    <row r="6" spans="1:8" ht="52.5" customHeight="1" x14ac:dyDescent="0.25">
      <c r="A6" s="126" t="s">
        <v>132</v>
      </c>
      <c r="B6" s="126"/>
      <c r="C6" s="126"/>
      <c r="D6" s="126"/>
      <c r="E6" s="126"/>
      <c r="F6" s="126"/>
    </row>
    <row r="8" spans="1:8" ht="16.5" x14ac:dyDescent="0.25">
      <c r="A8" s="151" t="s">
        <v>80</v>
      </c>
      <c r="B8" s="151"/>
      <c r="C8" s="151"/>
      <c r="D8" s="151"/>
      <c r="E8" s="151"/>
      <c r="F8" s="151"/>
    </row>
    <row r="9" spans="1:8" x14ac:dyDescent="0.25">
      <c r="C9" s="4"/>
      <c r="D9" s="4"/>
      <c r="E9" s="4"/>
      <c r="F9" s="4"/>
    </row>
    <row r="10" spans="1:8" ht="12.75" customHeight="1" x14ac:dyDescent="0.25">
      <c r="A10" s="152" t="s">
        <v>0</v>
      </c>
      <c r="B10" s="152"/>
      <c r="C10" s="152"/>
      <c r="D10" s="152"/>
      <c r="E10" s="152"/>
      <c r="F10" s="152"/>
    </row>
    <row r="12" spans="1:8" ht="14.25" x14ac:dyDescent="0.25">
      <c r="A12" s="74" t="s">
        <v>1</v>
      </c>
      <c r="B12" s="78" t="s">
        <v>2</v>
      </c>
      <c r="C12" s="76"/>
      <c r="D12" s="76"/>
      <c r="E12" s="76"/>
      <c r="F12" s="76"/>
    </row>
    <row r="13" spans="1:8" ht="13.5" x14ac:dyDescent="0.25">
      <c r="A13" s="75" t="s">
        <v>3</v>
      </c>
      <c r="B13" s="79" t="s">
        <v>4</v>
      </c>
      <c r="C13" s="77"/>
      <c r="D13" s="77"/>
      <c r="E13" s="77"/>
      <c r="F13" s="77"/>
    </row>
    <row r="14" spans="1:8" x14ac:dyDescent="0.25">
      <c r="C14" s="5"/>
      <c r="D14" s="5"/>
      <c r="E14" s="5"/>
      <c r="F14" s="5"/>
    </row>
    <row r="15" spans="1:8" ht="26.25" customHeight="1" x14ac:dyDescent="0.25">
      <c r="A15" s="26" t="s">
        <v>5</v>
      </c>
      <c r="B15" s="14"/>
      <c r="C15" s="139" t="s">
        <v>155</v>
      </c>
      <c r="D15" s="140"/>
      <c r="E15" s="140"/>
      <c r="F15" s="141"/>
    </row>
    <row r="16" spans="1:8" ht="35.25" customHeight="1" x14ac:dyDescent="0.25">
      <c r="A16" s="27" t="s">
        <v>6</v>
      </c>
      <c r="B16" s="25" t="s">
        <v>3</v>
      </c>
      <c r="C16" s="142"/>
      <c r="D16" s="143"/>
      <c r="E16" s="143"/>
      <c r="F16" s="144"/>
    </row>
    <row r="17" spans="1:6" x14ac:dyDescent="0.25">
      <c r="A17" s="27" t="s">
        <v>7</v>
      </c>
      <c r="B17" s="25" t="s">
        <v>94</v>
      </c>
      <c r="C17" s="28" t="s">
        <v>8</v>
      </c>
      <c r="D17" s="28" t="s">
        <v>9</v>
      </c>
      <c r="E17" s="28" t="s">
        <v>10</v>
      </c>
      <c r="F17" s="28" t="s">
        <v>11</v>
      </c>
    </row>
    <row r="18" spans="1:6" ht="46.5" customHeight="1" x14ac:dyDescent="0.25">
      <c r="A18" s="27" t="s">
        <v>12</v>
      </c>
      <c r="B18" s="25" t="s">
        <v>95</v>
      </c>
      <c r="C18" s="27"/>
      <c r="D18" s="27"/>
      <c r="E18" s="27"/>
      <c r="F18" s="145"/>
    </row>
    <row r="19" spans="1:6" ht="40.5" customHeight="1" x14ac:dyDescent="0.25">
      <c r="A19" s="27" t="s">
        <v>13</v>
      </c>
      <c r="B19" s="25" t="s">
        <v>96</v>
      </c>
      <c r="C19" s="27"/>
      <c r="D19" s="27"/>
      <c r="E19" s="27"/>
      <c r="F19" s="146"/>
    </row>
    <row r="20" spans="1:6" x14ac:dyDescent="0.25">
      <c r="A20" s="27" t="s">
        <v>14</v>
      </c>
      <c r="B20" s="25" t="s">
        <v>15</v>
      </c>
      <c r="C20" s="27"/>
      <c r="D20" s="27"/>
      <c r="E20" s="27"/>
      <c r="F20" s="146"/>
    </row>
    <row r="21" spans="1:6" ht="36" customHeight="1" x14ac:dyDescent="0.25">
      <c r="A21" s="27" t="s">
        <v>16</v>
      </c>
      <c r="B21" s="25" t="s">
        <v>97</v>
      </c>
      <c r="C21" s="27"/>
      <c r="D21" s="27"/>
      <c r="E21" s="27"/>
      <c r="F21" s="147"/>
    </row>
    <row r="22" spans="1:6" x14ac:dyDescent="0.25">
      <c r="A22" s="153" t="s">
        <v>17</v>
      </c>
      <c r="B22" s="153"/>
      <c r="C22" s="27"/>
      <c r="D22" s="27"/>
      <c r="E22" s="27"/>
      <c r="F22" s="29"/>
    </row>
    <row r="23" spans="1:6" ht="12.75" customHeight="1" x14ac:dyDescent="0.25">
      <c r="A23" s="150" t="s">
        <v>106</v>
      </c>
      <c r="B23" s="150"/>
      <c r="C23" s="30"/>
      <c r="D23" s="31"/>
      <c r="E23" s="31"/>
      <c r="F23" s="32"/>
    </row>
    <row r="24" spans="1:6" ht="12.75" customHeight="1" x14ac:dyDescent="0.25">
      <c r="A24" s="150" t="s">
        <v>98</v>
      </c>
      <c r="B24" s="150"/>
      <c r="C24" s="30"/>
      <c r="D24" s="31"/>
      <c r="E24" s="31"/>
      <c r="F24" s="32"/>
    </row>
    <row r="25" spans="1:6" ht="12.75" customHeight="1" x14ac:dyDescent="0.25">
      <c r="A25" s="150" t="s">
        <v>99</v>
      </c>
      <c r="B25" s="150"/>
      <c r="C25" s="30"/>
      <c r="D25" s="31"/>
      <c r="E25" s="31"/>
      <c r="F25" s="32"/>
    </row>
    <row r="26" spans="1:6" ht="12.75" customHeight="1" x14ac:dyDescent="0.25">
      <c r="A26" s="150" t="s">
        <v>100</v>
      </c>
      <c r="B26" s="150"/>
      <c r="C26" s="30"/>
      <c r="D26" s="31"/>
      <c r="E26" s="31"/>
      <c r="F26" s="32"/>
    </row>
    <row r="27" spans="1:6" ht="12.75" customHeight="1" x14ac:dyDescent="0.25">
      <c r="A27" s="150" t="s">
        <v>101</v>
      </c>
      <c r="B27" s="150"/>
      <c r="C27" s="30"/>
      <c r="D27" s="31"/>
      <c r="E27" s="31"/>
      <c r="F27" s="32"/>
    </row>
    <row r="28" spans="1:6" ht="12.75" customHeight="1" x14ac:dyDescent="0.25">
      <c r="A28" s="150" t="s">
        <v>102</v>
      </c>
      <c r="B28" s="150"/>
      <c r="C28" s="30"/>
      <c r="D28" s="31"/>
      <c r="E28" s="31"/>
      <c r="F28" s="32"/>
    </row>
    <row r="29" spans="1:6" ht="12.75" customHeight="1" x14ac:dyDescent="0.25">
      <c r="A29" s="150" t="s">
        <v>103</v>
      </c>
      <c r="B29" s="150"/>
      <c r="C29" s="30"/>
      <c r="D29" s="31"/>
      <c r="E29" s="31"/>
      <c r="F29" s="32"/>
    </row>
    <row r="30" spans="1:6" ht="12.75" customHeight="1" x14ac:dyDescent="0.25">
      <c r="A30" s="150" t="s">
        <v>104</v>
      </c>
      <c r="B30" s="150"/>
      <c r="C30" s="30"/>
      <c r="D30" s="31"/>
      <c r="E30" s="31"/>
      <c r="F30" s="32"/>
    </row>
    <row r="31" spans="1:6" ht="12.75" customHeight="1" x14ac:dyDescent="0.25">
      <c r="A31" s="150" t="s">
        <v>105</v>
      </c>
      <c r="B31" s="150"/>
      <c r="C31" s="30"/>
      <c r="D31" s="31"/>
      <c r="E31" s="31"/>
      <c r="F31" s="32"/>
    </row>
    <row r="32" spans="1:6" ht="12.75" customHeight="1" x14ac:dyDescent="0.25">
      <c r="A32" s="154" t="s">
        <v>18</v>
      </c>
      <c r="B32" s="154"/>
      <c r="C32" s="30"/>
      <c r="D32" s="33"/>
      <c r="E32" s="33"/>
      <c r="F32" s="33">
        <f>+HavelvacN3!H27</f>
        <v>1046724.9</v>
      </c>
    </row>
    <row r="34" spans="1:6" ht="14.25" x14ac:dyDescent="0.25">
      <c r="A34" s="74" t="s">
        <v>1</v>
      </c>
      <c r="B34" s="78" t="s">
        <v>2</v>
      </c>
    </row>
    <row r="35" spans="1:6" ht="13.5" x14ac:dyDescent="0.25">
      <c r="A35" s="75" t="s">
        <v>133</v>
      </c>
      <c r="B35" s="79" t="s">
        <v>134</v>
      </c>
    </row>
    <row r="37" spans="1:6" ht="30" customHeight="1" x14ac:dyDescent="0.25">
      <c r="A37" s="26" t="s">
        <v>6</v>
      </c>
      <c r="B37" s="14" t="s">
        <v>133</v>
      </c>
      <c r="C37" s="139" t="s">
        <v>156</v>
      </c>
      <c r="D37" s="140"/>
      <c r="E37" s="140"/>
      <c r="F37" s="141"/>
    </row>
    <row r="38" spans="1:6" ht="31.5" customHeight="1" x14ac:dyDescent="0.25">
      <c r="A38" s="73" t="s">
        <v>7</v>
      </c>
      <c r="B38" s="72" t="s">
        <v>135</v>
      </c>
      <c r="C38" s="142"/>
      <c r="D38" s="143"/>
      <c r="E38" s="143"/>
      <c r="F38" s="144"/>
    </row>
    <row r="39" spans="1:6" ht="51" x14ac:dyDescent="0.25">
      <c r="A39" s="73" t="s">
        <v>12</v>
      </c>
      <c r="B39" s="72" t="s">
        <v>136</v>
      </c>
      <c r="C39" s="71"/>
      <c r="D39" s="71"/>
      <c r="E39" s="71"/>
      <c r="F39" s="71"/>
    </row>
    <row r="40" spans="1:6" ht="51" x14ac:dyDescent="0.25">
      <c r="A40" s="73" t="s">
        <v>13</v>
      </c>
      <c r="B40" s="72" t="s">
        <v>137</v>
      </c>
      <c r="C40" s="73"/>
      <c r="D40" s="73"/>
      <c r="E40" s="73"/>
      <c r="F40" s="145"/>
    </row>
    <row r="41" spans="1:6" ht="25.5" x14ac:dyDescent="0.25">
      <c r="A41" s="73" t="s">
        <v>14</v>
      </c>
      <c r="B41" s="72" t="s">
        <v>138</v>
      </c>
      <c r="C41" s="73"/>
      <c r="D41" s="73"/>
      <c r="E41" s="73"/>
      <c r="F41" s="146"/>
    </row>
    <row r="42" spans="1:6" ht="38.25" x14ac:dyDescent="0.25">
      <c r="A42" s="73" t="s">
        <v>139</v>
      </c>
      <c r="B42" s="72" t="s">
        <v>140</v>
      </c>
      <c r="C42" s="73"/>
      <c r="D42" s="73"/>
      <c r="E42" s="73"/>
      <c r="F42" s="146"/>
    </row>
    <row r="43" spans="1:6" x14ac:dyDescent="0.25">
      <c r="A43" s="148" t="s">
        <v>17</v>
      </c>
      <c r="B43" s="149"/>
      <c r="C43" s="73"/>
      <c r="D43" s="73"/>
      <c r="E43" s="73"/>
      <c r="F43" s="147"/>
    </row>
    <row r="44" spans="1:6" ht="21" customHeight="1" x14ac:dyDescent="0.25">
      <c r="A44" s="150" t="s">
        <v>141</v>
      </c>
      <c r="B44" s="150"/>
      <c r="C44" s="73"/>
      <c r="D44" s="73"/>
      <c r="E44" s="73"/>
      <c r="F44" s="29"/>
    </row>
    <row r="45" spans="1:6" ht="22.5" customHeight="1" x14ac:dyDescent="0.25">
      <c r="A45" s="150" t="s">
        <v>142</v>
      </c>
      <c r="B45" s="150"/>
      <c r="C45" s="30"/>
      <c r="D45" s="31"/>
      <c r="E45" s="31"/>
      <c r="F45" s="32"/>
    </row>
    <row r="46" spans="1:6" ht="31.5" customHeight="1" x14ac:dyDescent="0.25">
      <c r="A46" s="150" t="s">
        <v>143</v>
      </c>
      <c r="B46" s="150"/>
      <c r="C46" s="30"/>
      <c r="D46" s="31"/>
      <c r="E46" s="31"/>
      <c r="F46" s="32"/>
    </row>
    <row r="47" spans="1:6" ht="12.75" customHeight="1" x14ac:dyDescent="0.25">
      <c r="A47" s="154" t="s">
        <v>18</v>
      </c>
      <c r="B47" s="154"/>
      <c r="C47" s="30"/>
      <c r="D47" s="33"/>
      <c r="E47" s="33"/>
      <c r="F47" s="33">
        <f>+HavelvacN3!H36</f>
        <v>-523360</v>
      </c>
    </row>
    <row r="48" spans="1:6" s="58" customFormat="1" ht="12.75" customHeight="1" x14ac:dyDescent="0.25">
      <c r="A48" s="34"/>
      <c r="B48" s="34"/>
      <c r="C48" s="80"/>
      <c r="D48" s="81"/>
      <c r="E48" s="81"/>
      <c r="F48" s="81"/>
    </row>
    <row r="49" spans="1:6" ht="34.5" customHeight="1" x14ac:dyDescent="0.25">
      <c r="A49" s="26" t="s">
        <v>6</v>
      </c>
      <c r="B49" s="14" t="s">
        <v>133</v>
      </c>
      <c r="C49" s="153" t="s">
        <v>156</v>
      </c>
      <c r="D49" s="153"/>
      <c r="E49" s="153"/>
      <c r="F49" s="153"/>
    </row>
    <row r="50" spans="1:6" ht="30.75" customHeight="1" x14ac:dyDescent="0.25">
      <c r="A50" s="73" t="s">
        <v>7</v>
      </c>
      <c r="B50" s="72" t="s">
        <v>144</v>
      </c>
      <c r="C50" s="153"/>
      <c r="D50" s="153"/>
      <c r="E50" s="153"/>
      <c r="F50" s="153"/>
    </row>
    <row r="51" spans="1:6" ht="38.25" x14ac:dyDescent="0.25">
      <c r="A51" s="73" t="s">
        <v>12</v>
      </c>
      <c r="B51" s="72" t="s">
        <v>151</v>
      </c>
      <c r="C51" s="71"/>
      <c r="D51" s="71"/>
      <c r="E51" s="71"/>
      <c r="F51" s="71"/>
    </row>
    <row r="52" spans="1:6" ht="38.25" x14ac:dyDescent="0.25">
      <c r="A52" s="73" t="s">
        <v>13</v>
      </c>
      <c r="B52" s="72" t="s">
        <v>145</v>
      </c>
      <c r="C52" s="73"/>
      <c r="D52" s="73"/>
      <c r="E52" s="73"/>
      <c r="F52" s="145"/>
    </row>
    <row r="53" spans="1:6" ht="25.5" x14ac:dyDescent="0.25">
      <c r="A53" s="73" t="s">
        <v>14</v>
      </c>
      <c r="B53" s="72" t="s">
        <v>138</v>
      </c>
      <c r="C53" s="73"/>
      <c r="D53" s="73"/>
      <c r="E53" s="73"/>
      <c r="F53" s="146"/>
    </row>
    <row r="54" spans="1:6" ht="38.25" x14ac:dyDescent="0.25">
      <c r="A54" s="73" t="s">
        <v>139</v>
      </c>
      <c r="B54" s="72" t="s">
        <v>140</v>
      </c>
      <c r="C54" s="73"/>
      <c r="D54" s="73"/>
      <c r="E54" s="73"/>
      <c r="F54" s="146"/>
    </row>
    <row r="55" spans="1:6" x14ac:dyDescent="0.25">
      <c r="A55" s="148" t="s">
        <v>17</v>
      </c>
      <c r="B55" s="149"/>
      <c r="C55" s="73"/>
      <c r="D55" s="73"/>
      <c r="E55" s="73"/>
      <c r="F55" s="147"/>
    </row>
    <row r="56" spans="1:6" x14ac:dyDescent="0.25">
      <c r="A56" s="150" t="s">
        <v>141</v>
      </c>
      <c r="B56" s="150"/>
      <c r="C56" s="73"/>
      <c r="D56" s="73"/>
      <c r="E56" s="73"/>
      <c r="F56" s="29"/>
    </row>
    <row r="57" spans="1:6" x14ac:dyDescent="0.25">
      <c r="A57" s="150" t="s">
        <v>142</v>
      </c>
      <c r="B57" s="150"/>
      <c r="C57" s="30"/>
      <c r="D57" s="31"/>
      <c r="E57" s="31"/>
      <c r="F57" s="32"/>
    </row>
    <row r="58" spans="1:6" x14ac:dyDescent="0.25">
      <c r="A58" s="150" t="s">
        <v>147</v>
      </c>
      <c r="B58" s="150"/>
      <c r="C58" s="30"/>
      <c r="D58" s="31"/>
      <c r="E58" s="31"/>
      <c r="F58" s="32"/>
    </row>
    <row r="59" spans="1:6" x14ac:dyDescent="0.25">
      <c r="A59" s="154" t="s">
        <v>18</v>
      </c>
      <c r="B59" s="154"/>
      <c r="C59" s="30"/>
      <c r="D59" s="33"/>
      <c r="E59" s="33"/>
      <c r="F59" s="33">
        <f>+HavelvacN3!H42</f>
        <v>-523364.9</v>
      </c>
    </row>
  </sheetData>
  <mergeCells count="31">
    <mergeCell ref="A58:B58"/>
    <mergeCell ref="A59:B59"/>
    <mergeCell ref="C49:F50"/>
    <mergeCell ref="F52:F55"/>
    <mergeCell ref="A55:B55"/>
    <mergeCell ref="A56:B56"/>
    <mergeCell ref="A57:B57"/>
    <mergeCell ref="A23:B23"/>
    <mergeCell ref="A24:B24"/>
    <mergeCell ref="A32:B32"/>
    <mergeCell ref="A47:B47"/>
    <mergeCell ref="A46:B46"/>
    <mergeCell ref="A45:B45"/>
    <mergeCell ref="A44:B44"/>
    <mergeCell ref="A25:B25"/>
    <mergeCell ref="A26:B26"/>
    <mergeCell ref="A27:B27"/>
    <mergeCell ref="E1:F1"/>
    <mergeCell ref="A6:F6"/>
    <mergeCell ref="A8:F8"/>
    <mergeCell ref="A10:F10"/>
    <mergeCell ref="A22:B22"/>
    <mergeCell ref="C15:F16"/>
    <mergeCell ref="F18:F21"/>
    <mergeCell ref="C37:F38"/>
    <mergeCell ref="F40:F43"/>
    <mergeCell ref="A43:B43"/>
    <mergeCell ref="A28:B28"/>
    <mergeCell ref="A29:B29"/>
    <mergeCell ref="A30:B30"/>
    <mergeCell ref="A31:B31"/>
  </mergeCells>
  <pageMargins left="0.35" right="0.31496062992125984" top="0.43307086614173229" bottom="0.98425196850393704" header="0.51181102362204722" footer="0.51181102362204722"/>
  <pageSetup paperSize="9" scale="105" orientation="portrait" verticalDpi="4294967294" r:id="rId1"/>
  <rowBreaks count="1" manualBreakCount="1">
    <brk id="33" max="5" man="1"/>
  </rowBreaks>
  <ignoredErrors>
    <ignoredError sqref="A15:B15 A16:A19 C17:F18 B16:B17 A13:F13 C19:E19 B49:B50 B37:B3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view="pageBreakPreview" topLeftCell="A39" zoomScaleNormal="100" zoomScaleSheetLayoutView="100" workbookViewId="0">
      <selection activeCell="K49" sqref="K49"/>
    </sheetView>
  </sheetViews>
  <sheetFormatPr defaultRowHeight="12.75" x14ac:dyDescent="0.25"/>
  <cols>
    <col min="1" max="1" width="28.5703125" customWidth="1"/>
    <col min="2" max="2" width="47.5703125" customWidth="1"/>
    <col min="3" max="5" width="15.28515625" style="5" hidden="1" customWidth="1"/>
    <col min="6" max="6" width="19.140625" style="5" customWidth="1"/>
  </cols>
  <sheetData>
    <row r="1" spans="1:6" ht="14.25" x14ac:dyDescent="0.25">
      <c r="E1" s="98" t="s">
        <v>22</v>
      </c>
      <c r="F1" s="98"/>
    </row>
    <row r="2" spans="1:6" s="62" customFormat="1" ht="14.25" x14ac:dyDescent="0.25">
      <c r="C2" s="63"/>
      <c r="D2" s="63"/>
      <c r="E2" s="61"/>
      <c r="F2" s="61" t="s">
        <v>81</v>
      </c>
    </row>
    <row r="3" spans="1:6" s="62" customFormat="1" ht="14.25" x14ac:dyDescent="0.25">
      <c r="C3" s="63"/>
      <c r="D3" s="63"/>
      <c r="E3" s="61"/>
      <c r="F3" s="61" t="s">
        <v>82</v>
      </c>
    </row>
    <row r="4" spans="1:6" ht="20.25" customHeight="1" x14ac:dyDescent="0.25">
      <c r="E4" s="6"/>
      <c r="F4" s="7" t="s">
        <v>20</v>
      </c>
    </row>
    <row r="5" spans="1:6" ht="12.75" customHeight="1" x14ac:dyDescent="0.25"/>
    <row r="6" spans="1:6" ht="50.25" customHeight="1" x14ac:dyDescent="0.25">
      <c r="A6" s="126" t="s">
        <v>148</v>
      </c>
      <c r="B6" s="126"/>
      <c r="C6" s="126"/>
      <c r="D6" s="126"/>
      <c r="E6" s="126"/>
      <c r="F6" s="126"/>
    </row>
    <row r="7" spans="1:6" ht="13.5" customHeight="1" x14ac:dyDescent="0.25">
      <c r="A7" s="155" t="s">
        <v>80</v>
      </c>
      <c r="B7" s="155"/>
      <c r="C7" s="155"/>
      <c r="D7" s="155"/>
      <c r="E7" s="155"/>
      <c r="F7" s="155"/>
    </row>
    <row r="8" spans="1:6" ht="17.25" customHeight="1" x14ac:dyDescent="0.25">
      <c r="A8" s="3"/>
      <c r="B8" s="3"/>
      <c r="C8" s="3"/>
      <c r="D8" s="3"/>
      <c r="E8" s="3"/>
      <c r="F8" s="3"/>
    </row>
    <row r="9" spans="1:6" ht="11.45" customHeight="1" x14ac:dyDescent="0.25">
      <c r="A9" s="152" t="s">
        <v>21</v>
      </c>
      <c r="B9" s="152"/>
      <c r="C9" s="152"/>
      <c r="D9" s="152"/>
      <c r="E9" s="152"/>
      <c r="F9" s="152"/>
    </row>
    <row r="10" spans="1:6" ht="10.7" customHeight="1" x14ac:dyDescent="0.25"/>
    <row r="11" spans="1:6" s="58" customFormat="1" ht="16.5" customHeight="1" x14ac:dyDescent="0.25">
      <c r="A11" s="49" t="s">
        <v>1</v>
      </c>
      <c r="B11" s="59" t="s">
        <v>2</v>
      </c>
      <c r="C11" s="56"/>
      <c r="D11" s="56"/>
      <c r="E11" s="56"/>
      <c r="F11" s="56"/>
    </row>
    <row r="12" spans="1:6" s="58" customFormat="1" ht="15.75" customHeight="1" x14ac:dyDescent="0.25">
      <c r="A12" s="48" t="s">
        <v>3</v>
      </c>
      <c r="B12" s="60" t="s">
        <v>4</v>
      </c>
      <c r="C12" s="57"/>
      <c r="D12" s="57"/>
      <c r="E12" s="57"/>
      <c r="F12" s="57"/>
    </row>
    <row r="13" spans="1:6" s="58" customFormat="1" ht="10.7" customHeight="1" x14ac:dyDescent="0.25">
      <c r="C13" s="34"/>
      <c r="D13" s="34"/>
      <c r="E13" s="34"/>
      <c r="F13" s="34"/>
    </row>
    <row r="14" spans="1:6" ht="32.25" customHeight="1" x14ac:dyDescent="0.25">
      <c r="A14" s="26" t="s">
        <v>5</v>
      </c>
      <c r="B14" s="14"/>
      <c r="C14" s="139" t="s">
        <v>155</v>
      </c>
      <c r="D14" s="140"/>
      <c r="E14" s="140"/>
      <c r="F14" s="141"/>
    </row>
    <row r="15" spans="1:6" ht="33" customHeight="1" x14ac:dyDescent="0.25">
      <c r="A15" s="47" t="s">
        <v>6</v>
      </c>
      <c r="B15" s="48" t="s">
        <v>3</v>
      </c>
      <c r="C15" s="142"/>
      <c r="D15" s="143"/>
      <c r="E15" s="143"/>
      <c r="F15" s="144"/>
    </row>
    <row r="16" spans="1:6" ht="24" customHeight="1" x14ac:dyDescent="0.25">
      <c r="A16" s="27" t="s">
        <v>7</v>
      </c>
      <c r="B16" s="25" t="s">
        <v>94</v>
      </c>
      <c r="C16" s="28" t="s">
        <v>8</v>
      </c>
      <c r="D16" s="28" t="s">
        <v>9</v>
      </c>
      <c r="E16" s="28" t="s">
        <v>10</v>
      </c>
      <c r="F16" s="28" t="s">
        <v>11</v>
      </c>
    </row>
    <row r="17" spans="1:6" ht="54" customHeight="1" x14ac:dyDescent="0.25">
      <c r="A17" s="27" t="s">
        <v>12</v>
      </c>
      <c r="B17" s="25" t="s">
        <v>95</v>
      </c>
      <c r="C17" s="27"/>
      <c r="D17" s="27"/>
      <c r="E17" s="27"/>
      <c r="F17" s="27"/>
    </row>
    <row r="18" spans="1:6" ht="48" customHeight="1" x14ac:dyDescent="0.25">
      <c r="A18" s="27" t="s">
        <v>13</v>
      </c>
      <c r="B18" s="25" t="s">
        <v>96</v>
      </c>
      <c r="C18" s="27"/>
      <c r="D18" s="27"/>
      <c r="E18" s="27"/>
      <c r="F18" s="27"/>
    </row>
    <row r="19" spans="1:6" ht="18" customHeight="1" x14ac:dyDescent="0.25">
      <c r="A19" s="27" t="s">
        <v>14</v>
      </c>
      <c r="B19" s="25" t="s">
        <v>15</v>
      </c>
      <c r="C19" s="27"/>
      <c r="D19" s="27"/>
      <c r="E19" s="27"/>
      <c r="F19" s="27"/>
    </row>
    <row r="20" spans="1:6" ht="35.25" customHeight="1" x14ac:dyDescent="0.25">
      <c r="A20" s="27" t="s">
        <v>16</v>
      </c>
      <c r="B20" s="25" t="s">
        <v>97</v>
      </c>
      <c r="C20" s="27"/>
      <c r="D20" s="27"/>
      <c r="E20" s="27"/>
      <c r="F20" s="27"/>
    </row>
    <row r="21" spans="1:6" x14ac:dyDescent="0.25">
      <c r="A21" s="153" t="s">
        <v>17</v>
      </c>
      <c r="B21" s="153"/>
      <c r="C21" s="27"/>
      <c r="D21" s="27"/>
      <c r="E21" s="27"/>
      <c r="F21" s="27"/>
    </row>
    <row r="22" spans="1:6" ht="25.5" customHeight="1" x14ac:dyDescent="0.25">
      <c r="A22" s="150" t="s">
        <v>106</v>
      </c>
      <c r="B22" s="150"/>
      <c r="C22" s="30"/>
      <c r="D22" s="31"/>
      <c r="E22" s="31"/>
      <c r="F22" s="32"/>
    </row>
    <row r="23" spans="1:6" ht="25.5" customHeight="1" x14ac:dyDescent="0.25">
      <c r="A23" s="150" t="s">
        <v>98</v>
      </c>
      <c r="B23" s="150"/>
      <c r="C23" s="30"/>
      <c r="D23" s="31"/>
      <c r="E23" s="31"/>
      <c r="F23" s="32"/>
    </row>
    <row r="24" spans="1:6" ht="15" customHeight="1" x14ac:dyDescent="0.25">
      <c r="A24" s="150" t="s">
        <v>99</v>
      </c>
      <c r="B24" s="150"/>
      <c r="C24" s="30"/>
      <c r="D24" s="31"/>
      <c r="E24" s="31"/>
      <c r="F24" s="32"/>
    </row>
    <row r="25" spans="1:6" ht="16.5" customHeight="1" x14ac:dyDescent="0.25">
      <c r="A25" s="150" t="s">
        <v>100</v>
      </c>
      <c r="B25" s="150"/>
      <c r="C25" s="30"/>
      <c r="D25" s="31"/>
      <c r="E25" s="31"/>
      <c r="F25" s="32"/>
    </row>
    <row r="26" spans="1:6" ht="28.5" customHeight="1" x14ac:dyDescent="0.25">
      <c r="A26" s="150" t="s">
        <v>101</v>
      </c>
      <c r="B26" s="150"/>
      <c r="C26" s="30"/>
      <c r="D26" s="31"/>
      <c r="E26" s="31"/>
      <c r="F26" s="32"/>
    </row>
    <row r="27" spans="1:6" ht="16.5" customHeight="1" x14ac:dyDescent="0.25">
      <c r="A27" s="150" t="s">
        <v>102</v>
      </c>
      <c r="B27" s="150"/>
      <c r="C27" s="30"/>
      <c r="D27" s="31"/>
      <c r="E27" s="31"/>
      <c r="F27" s="32"/>
    </row>
    <row r="28" spans="1:6" ht="16.5" customHeight="1" x14ac:dyDescent="0.25">
      <c r="A28" s="150" t="s">
        <v>103</v>
      </c>
      <c r="B28" s="150"/>
      <c r="C28" s="30"/>
      <c r="D28" s="31"/>
      <c r="E28" s="31"/>
      <c r="F28" s="32"/>
    </row>
    <row r="29" spans="1:6" ht="16.5" customHeight="1" x14ac:dyDescent="0.25">
      <c r="A29" s="150" t="s">
        <v>104</v>
      </c>
      <c r="B29" s="150"/>
      <c r="C29" s="30"/>
      <c r="D29" s="31"/>
      <c r="E29" s="31"/>
      <c r="F29" s="32"/>
    </row>
    <row r="30" spans="1:6" ht="16.5" customHeight="1" x14ac:dyDescent="0.25">
      <c r="A30" s="150" t="s">
        <v>105</v>
      </c>
      <c r="B30" s="150"/>
      <c r="C30" s="30"/>
      <c r="D30" s="31"/>
      <c r="E30" s="31"/>
      <c r="F30" s="32"/>
    </row>
    <row r="31" spans="1:6" ht="12.75" customHeight="1" x14ac:dyDescent="0.25">
      <c r="A31" s="154" t="s">
        <v>18</v>
      </c>
      <c r="B31" s="154"/>
      <c r="C31" s="30"/>
      <c r="D31" s="33"/>
      <c r="E31" s="33"/>
      <c r="F31" s="33">
        <f>+HavelvacN4.1!F32</f>
        <v>1046724.9</v>
      </c>
    </row>
    <row r="33" spans="1:6" x14ac:dyDescent="0.25">
      <c r="A33" s="49" t="s">
        <v>1</v>
      </c>
      <c r="B33" s="59" t="s">
        <v>2</v>
      </c>
    </row>
    <row r="34" spans="1:6" x14ac:dyDescent="0.25">
      <c r="A34" s="72" t="s">
        <v>133</v>
      </c>
      <c r="B34" s="60" t="s">
        <v>134</v>
      </c>
    </row>
    <row r="36" spans="1:6" x14ac:dyDescent="0.25">
      <c r="A36" s="26" t="s">
        <v>5</v>
      </c>
      <c r="B36" s="14"/>
      <c r="C36" s="139" t="s">
        <v>156</v>
      </c>
      <c r="D36" s="140"/>
      <c r="E36" s="140"/>
      <c r="F36" s="141"/>
    </row>
    <row r="37" spans="1:6" ht="51" customHeight="1" x14ac:dyDescent="0.25">
      <c r="A37" s="73" t="s">
        <v>6</v>
      </c>
      <c r="B37" s="72" t="s">
        <v>133</v>
      </c>
      <c r="C37" s="142"/>
      <c r="D37" s="143"/>
      <c r="E37" s="143"/>
      <c r="F37" s="144"/>
    </row>
    <row r="38" spans="1:6" x14ac:dyDescent="0.25">
      <c r="A38" s="73" t="s">
        <v>7</v>
      </c>
      <c r="B38" s="72" t="s">
        <v>135</v>
      </c>
      <c r="C38" s="71" t="s">
        <v>8</v>
      </c>
      <c r="D38" s="71" t="s">
        <v>9</v>
      </c>
      <c r="E38" s="71" t="s">
        <v>10</v>
      </c>
      <c r="F38" s="71" t="s">
        <v>11</v>
      </c>
    </row>
    <row r="39" spans="1:6" ht="61.5" customHeight="1" x14ac:dyDescent="0.25">
      <c r="A39" s="73" t="s">
        <v>12</v>
      </c>
      <c r="B39" s="72" t="s">
        <v>136</v>
      </c>
      <c r="C39" s="73"/>
      <c r="D39" s="73"/>
      <c r="E39" s="73"/>
      <c r="F39" s="73"/>
    </row>
    <row r="40" spans="1:6" ht="72" customHeight="1" x14ac:dyDescent="0.25">
      <c r="A40" s="73" t="s">
        <v>13</v>
      </c>
      <c r="B40" s="72" t="s">
        <v>137</v>
      </c>
      <c r="C40" s="73"/>
      <c r="D40" s="73"/>
      <c r="E40" s="73"/>
      <c r="F40" s="73"/>
    </row>
    <row r="41" spans="1:6" ht="34.5" customHeight="1" x14ac:dyDescent="0.25">
      <c r="A41" s="73" t="s">
        <v>14</v>
      </c>
      <c r="B41" s="72" t="s">
        <v>138</v>
      </c>
      <c r="C41" s="73"/>
      <c r="D41" s="73"/>
      <c r="E41" s="73"/>
      <c r="F41" s="73"/>
    </row>
    <row r="42" spans="1:6" ht="38.25" x14ac:dyDescent="0.25">
      <c r="A42" s="73" t="s">
        <v>139</v>
      </c>
      <c r="B42" s="72" t="s">
        <v>140</v>
      </c>
      <c r="C42" s="73"/>
      <c r="D42" s="73"/>
      <c r="E42" s="73"/>
      <c r="F42" s="73"/>
    </row>
    <row r="43" spans="1:6" x14ac:dyDescent="0.25">
      <c r="A43" s="153" t="s">
        <v>17</v>
      </c>
      <c r="B43" s="153"/>
      <c r="C43" s="73"/>
      <c r="D43" s="73"/>
      <c r="E43" s="73"/>
      <c r="F43" s="73"/>
    </row>
    <row r="44" spans="1:6" x14ac:dyDescent="0.25">
      <c r="A44" s="150" t="s">
        <v>141</v>
      </c>
      <c r="B44" s="150"/>
      <c r="C44" s="30"/>
      <c r="D44" s="31"/>
      <c r="E44" s="31"/>
      <c r="F44" s="32"/>
    </row>
    <row r="45" spans="1:6" x14ac:dyDescent="0.25">
      <c r="A45" s="150" t="s">
        <v>142</v>
      </c>
      <c r="B45" s="150"/>
      <c r="C45" s="30"/>
      <c r="D45" s="31"/>
      <c r="E45" s="31"/>
      <c r="F45" s="32"/>
    </row>
    <row r="46" spans="1:6" x14ac:dyDescent="0.25">
      <c r="A46" s="150" t="s">
        <v>143</v>
      </c>
      <c r="B46" s="150"/>
      <c r="C46" s="30"/>
      <c r="D46" s="31"/>
      <c r="E46" s="31"/>
      <c r="F46" s="32"/>
    </row>
    <row r="47" spans="1:6" x14ac:dyDescent="0.25">
      <c r="A47" s="154" t="s">
        <v>18</v>
      </c>
      <c r="B47" s="154"/>
      <c r="C47" s="30"/>
      <c r="D47" s="33"/>
      <c r="E47" s="33"/>
      <c r="F47" s="33">
        <f>+HavelvacN4.1!F47</f>
        <v>-523360</v>
      </c>
    </row>
    <row r="49" spans="1:6" ht="36" customHeight="1" x14ac:dyDescent="0.25">
      <c r="A49" s="26" t="s">
        <v>5</v>
      </c>
      <c r="B49" s="14"/>
      <c r="C49" s="139" t="s">
        <v>156</v>
      </c>
      <c r="D49" s="140"/>
      <c r="E49" s="140"/>
      <c r="F49" s="141"/>
    </row>
    <row r="50" spans="1:6" ht="33" customHeight="1" x14ac:dyDescent="0.25">
      <c r="A50" s="73" t="s">
        <v>6</v>
      </c>
      <c r="B50" s="72" t="s">
        <v>133</v>
      </c>
      <c r="C50" s="142"/>
      <c r="D50" s="143"/>
      <c r="E50" s="143"/>
      <c r="F50" s="144"/>
    </row>
    <row r="51" spans="1:6" x14ac:dyDescent="0.25">
      <c r="A51" s="73" t="s">
        <v>7</v>
      </c>
      <c r="B51" s="72" t="s">
        <v>144</v>
      </c>
      <c r="C51" s="71" t="s">
        <v>8</v>
      </c>
      <c r="D51" s="71" t="s">
        <v>9</v>
      </c>
      <c r="E51" s="71" t="s">
        <v>10</v>
      </c>
      <c r="F51" s="71" t="s">
        <v>11</v>
      </c>
    </row>
    <row r="52" spans="1:6" ht="59.25" customHeight="1" x14ac:dyDescent="0.25">
      <c r="A52" s="73" t="s">
        <v>12</v>
      </c>
      <c r="B52" s="72" t="s">
        <v>151</v>
      </c>
      <c r="C52" s="73"/>
      <c r="D52" s="73"/>
      <c r="E52" s="73"/>
      <c r="F52" s="73"/>
    </row>
    <row r="53" spans="1:6" ht="45.75" customHeight="1" x14ac:dyDescent="0.25">
      <c r="A53" s="73" t="s">
        <v>13</v>
      </c>
      <c r="B53" s="72" t="s">
        <v>145</v>
      </c>
      <c r="C53" s="73"/>
      <c r="D53" s="73"/>
      <c r="E53" s="73"/>
      <c r="F53" s="73"/>
    </row>
    <row r="54" spans="1:6" ht="34.5" customHeight="1" x14ac:dyDescent="0.25">
      <c r="A54" s="73" t="s">
        <v>14</v>
      </c>
      <c r="B54" s="72" t="s">
        <v>138</v>
      </c>
      <c r="C54" s="73"/>
      <c r="D54" s="73"/>
      <c r="E54" s="73"/>
      <c r="F54" s="73"/>
    </row>
    <row r="55" spans="1:6" ht="38.25" x14ac:dyDescent="0.25">
      <c r="A55" s="73" t="s">
        <v>139</v>
      </c>
      <c r="B55" s="72" t="s">
        <v>140</v>
      </c>
      <c r="C55" s="73"/>
      <c r="D55" s="73"/>
      <c r="E55" s="73"/>
      <c r="F55" s="73"/>
    </row>
    <row r="56" spans="1:6" x14ac:dyDescent="0.25">
      <c r="A56" s="153" t="s">
        <v>17</v>
      </c>
      <c r="B56" s="153"/>
      <c r="C56" s="73"/>
      <c r="D56" s="73"/>
      <c r="E56" s="73"/>
      <c r="F56" s="73"/>
    </row>
    <row r="57" spans="1:6" x14ac:dyDescent="0.25">
      <c r="A57" s="150" t="s">
        <v>141</v>
      </c>
      <c r="B57" s="150"/>
      <c r="C57" s="30"/>
      <c r="D57" s="31"/>
      <c r="E57" s="31"/>
      <c r="F57" s="32"/>
    </row>
    <row r="58" spans="1:6" x14ac:dyDescent="0.25">
      <c r="A58" s="150" t="s">
        <v>146</v>
      </c>
      <c r="B58" s="150"/>
      <c r="C58" s="30"/>
      <c r="D58" s="31"/>
      <c r="E58" s="31"/>
      <c r="F58" s="32"/>
    </row>
    <row r="59" spans="1:6" x14ac:dyDescent="0.25">
      <c r="A59" s="150" t="s">
        <v>147</v>
      </c>
      <c r="B59" s="150"/>
      <c r="C59" s="30"/>
      <c r="D59" s="31"/>
      <c r="E59" s="31"/>
      <c r="F59" s="32"/>
    </row>
    <row r="60" spans="1:6" x14ac:dyDescent="0.25">
      <c r="A60" s="154" t="s">
        <v>18</v>
      </c>
      <c r="B60" s="154"/>
      <c r="C60" s="30"/>
      <c r="D60" s="33"/>
      <c r="E60" s="33"/>
      <c r="F60" s="33">
        <f>+HavelvacN4.1!F59</f>
        <v>-523364.9</v>
      </c>
    </row>
  </sheetData>
  <mergeCells count="28">
    <mergeCell ref="A58:B58"/>
    <mergeCell ref="A59:B59"/>
    <mergeCell ref="A60:B60"/>
    <mergeCell ref="A47:B47"/>
    <mergeCell ref="C49:F50"/>
    <mergeCell ref="A56:B56"/>
    <mergeCell ref="A57:B57"/>
    <mergeCell ref="C36:F37"/>
    <mergeCell ref="A43:B43"/>
    <mergeCell ref="A44:B44"/>
    <mergeCell ref="A45:B45"/>
    <mergeCell ref="A46:B46"/>
    <mergeCell ref="A30:B30"/>
    <mergeCell ref="A21:B21"/>
    <mergeCell ref="A31:B31"/>
    <mergeCell ref="A23:B23"/>
    <mergeCell ref="E1:F1"/>
    <mergeCell ref="A7:F7"/>
    <mergeCell ref="A6:F6"/>
    <mergeCell ref="A22:B22"/>
    <mergeCell ref="A9:F9"/>
    <mergeCell ref="C14:F15"/>
    <mergeCell ref="A29:B29"/>
    <mergeCell ref="A24:B24"/>
    <mergeCell ref="A25:B25"/>
    <mergeCell ref="A26:B26"/>
    <mergeCell ref="A27:B27"/>
    <mergeCell ref="A28:B28"/>
  </mergeCells>
  <pageMargins left="0.47244094488188981" right="0.74803149606299213" top="0.82677165354330717" bottom="0.98425196850393704" header="0.51181102362204722" footer="0.51181102362204722"/>
  <pageSetup paperSize="9" scale="98" orientation="portrait" verticalDpi="4294967294" r:id="rId1"/>
  <rowBreaks count="1" manualBreakCount="1">
    <brk id="32" max="16383" man="1"/>
  </rowBreaks>
  <ignoredErrors>
    <ignoredError sqref="A12:B14 A15:A18 B15:B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HavelvacN1</vt:lpstr>
      <vt:lpstr>havelvacN2</vt:lpstr>
      <vt:lpstr>HavelvacN3</vt:lpstr>
      <vt:lpstr>HavelvacN4.1</vt:lpstr>
      <vt:lpstr>HavelvacN4.2</vt:lpstr>
      <vt:lpstr>HavelvacN1!Print_Area</vt:lpstr>
      <vt:lpstr>HavelvacN4.1!Print_Area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lastModifiedBy>Ashot Pirumyan</cp:lastModifiedBy>
  <cp:lastPrinted>2019-11-25T08:07:29Z</cp:lastPrinted>
  <dcterms:created xsi:type="dcterms:W3CDTF">2019-06-12T06:57:29Z</dcterms:created>
  <dcterms:modified xsi:type="dcterms:W3CDTF">2019-11-25T08:07:31Z</dcterms:modified>
</cp:coreProperties>
</file>