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 activeTab="6"/>
  </bookViews>
  <sheets>
    <sheet name="Հավելված 1" sheetId="10" r:id="rId1"/>
    <sheet name="Հավելված 2" sheetId="3" r:id="rId2"/>
    <sheet name="Հավելված 3" sheetId="8" r:id="rId3"/>
    <sheet name="Հավելված 4" sheetId="9" r:id="rId4"/>
    <sheet name="Հավելված 5" sheetId="4" r:id="rId5"/>
    <sheet name="Հավելված 6" sheetId="12" r:id="rId6"/>
    <sheet name="Հավելված 7" sheetId="11" r:id="rId7"/>
  </sheets>
  <definedNames>
    <definedName name="_xlnm.Print_Area" localSheetId="0">'Հավելված 1'!$A$1:$D$62</definedName>
    <definedName name="_xlnm.Print_Area" localSheetId="1">'Հավելված 2'!$A$1:$G$82</definedName>
    <definedName name="_xlnm.Print_Area" localSheetId="2">'Հավելված 3'!$A$1:$H$15</definedName>
    <definedName name="_xlnm.Print_Area" localSheetId="3">'Հավելված 4'!$A$1:$D$17</definedName>
    <definedName name="_xlnm.Print_Area" localSheetId="4">'Հավելված 5'!$A$1:$E$75</definedName>
    <definedName name="_xlnm.Print_Area" localSheetId="5">'Հավելված 6'!$B$1:$E$77</definedName>
    <definedName name="_xlnm.Print_Area" localSheetId="6">'Հավելված 7'!$B$1:$H$142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3" i="12" l="1"/>
  <c r="H13" i="8"/>
  <c r="G64" i="3"/>
  <c r="D39" i="10"/>
  <c r="D45" i="10"/>
  <c r="H9" i="11" l="1"/>
  <c r="H15" i="8"/>
  <c r="D15" i="8" s="1"/>
  <c r="D17" i="9" l="1"/>
  <c r="D15" i="9" s="1"/>
  <c r="H11" i="8"/>
  <c r="H107" i="11"/>
  <c r="E64" i="4"/>
  <c r="E66" i="12" s="1"/>
  <c r="D14" i="9"/>
  <c r="D12" i="9" s="1"/>
  <c r="D11" i="9"/>
  <c r="D9" i="9" s="1"/>
  <c r="G54" i="3"/>
  <c r="H9" i="8" l="1"/>
  <c r="D11" i="8"/>
  <c r="D7" i="9"/>
  <c r="D33" i="10"/>
  <c r="H106" i="11" l="1"/>
  <c r="H105" i="11" s="1"/>
  <c r="D32" i="10" l="1"/>
  <c r="D31" i="10" s="1"/>
  <c r="D14" i="8" l="1"/>
  <c r="XFD14" i="8" s="1"/>
  <c r="D13" i="8"/>
  <c r="E9" i="8" l="1"/>
  <c r="D9" i="8" s="1"/>
  <c r="G81" i="3"/>
  <c r="G80" i="3" s="1"/>
  <c r="G79" i="3" s="1"/>
  <c r="G78" i="3" s="1"/>
  <c r="G76" i="3" s="1"/>
  <c r="G74" i="3" s="1"/>
  <c r="G72" i="3"/>
  <c r="G71" i="3" s="1"/>
  <c r="G70" i="3" s="1"/>
  <c r="G69" i="3" s="1"/>
  <c r="G67" i="3" s="1"/>
  <c r="G65" i="3" s="1"/>
  <c r="G63" i="3"/>
  <c r="G62" i="3" s="1"/>
  <c r="G61" i="3" s="1"/>
  <c r="G60" i="3" s="1"/>
  <c r="G58" i="3" s="1"/>
  <c r="G56" i="3" s="1"/>
  <c r="G52" i="3" l="1"/>
  <c r="G33" i="3"/>
  <c r="G32" i="3" s="1"/>
  <c r="G31" i="3" s="1"/>
  <c r="G29" i="3" s="1"/>
  <c r="G27" i="3" s="1"/>
  <c r="G25" i="3"/>
  <c r="G24" i="3" s="1"/>
  <c r="G23" i="3" s="1"/>
  <c r="G21" i="3" s="1"/>
  <c r="G19" i="3" s="1"/>
  <c r="D12" i="10"/>
  <c r="G51" i="3" l="1"/>
  <c r="G50" i="3" s="1"/>
  <c r="G49" i="3" s="1"/>
  <c r="G47" i="3" s="1"/>
  <c r="G45" i="3" s="1"/>
  <c r="G18" i="3"/>
  <c r="G16" i="3" s="1"/>
  <c r="G14" i="3" s="1"/>
  <c r="G12" i="3" s="1"/>
  <c r="G11" i="3" s="1"/>
  <c r="E41" i="4" l="1"/>
  <c r="G43" i="3"/>
  <c r="G41" i="3" s="1"/>
  <c r="G39" i="3" s="1"/>
  <c r="G37" i="3" s="1"/>
  <c r="G35" i="3" s="1"/>
  <c r="D11" i="10"/>
  <c r="D10" i="10" s="1"/>
  <c r="H142" i="11" l="1"/>
  <c r="H141" i="11"/>
  <c r="H133" i="11"/>
  <c r="H134" i="11"/>
  <c r="H135" i="11"/>
  <c r="H136" i="11"/>
  <c r="H137" i="11"/>
  <c r="H138" i="11"/>
  <c r="H111" i="11"/>
  <c r="H112" i="11"/>
  <c r="H113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10" i="11"/>
  <c r="H102" i="11"/>
  <c r="H101" i="11" s="1"/>
  <c r="H109" i="11" l="1"/>
  <c r="H108" i="11" s="1"/>
  <c r="H140" i="11"/>
  <c r="H139" i="11" s="1"/>
  <c r="H6" i="11" l="1"/>
  <c r="D6" i="9"/>
</calcChain>
</file>

<file path=xl/sharedStrings.xml><?xml version="1.0" encoding="utf-8"?>
<sst xmlns="http://schemas.openxmlformats.org/spreadsheetml/2006/main" count="946" uniqueCount="364">
  <si>
    <t xml:space="preserve"> ՀՀ ազգային անվտանգության ծառայություն</t>
  </si>
  <si>
    <t xml:space="preserve"> Ազգային անվտանգություն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</si>
  <si>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</si>
  <si>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</si>
  <si>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</si>
  <si>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</si>
  <si>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</si>
  <si>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</si>
  <si>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</si>
  <si>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</si>
  <si>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>հազար դրամներով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</si>
  <si>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</si>
  <si>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</si>
  <si>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</si>
  <si>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</si>
  <si>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</si>
  <si>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>02</t>
  </si>
  <si>
    <t xml:space="preserve"> ԸՆԴԱՄԵՆԸ ԾԱԽՍԵՐ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</si>
  <si>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</si>
  <si>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</si>
  <si>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</si>
  <si>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</si>
  <si>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</si>
  <si>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</si>
  <si>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</si>
  <si>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</si>
  <si>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</si>
  <si>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տարի </t>
  </si>
  <si>
    <t xml:space="preserve"> Միջոցառումն իրականացնողի անվանումը`</t>
  </si>
  <si>
    <t xml:space="preserve"> Միջոցառման վրա կատարվող ծախսը (հազ. դրամ) </t>
  </si>
  <si>
    <t xml:space="preserve">առաջին կիսամյակ </t>
  </si>
  <si>
    <t>ՀՀ ազգային անվտանգության ծառայություն</t>
  </si>
  <si>
    <t xml:space="preserve"> Ազգային անվտանգություն </t>
  </si>
  <si>
    <t xml:space="preserve"> ՀՀ ազգային անվտանգության ծառայություն 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</si>
  <si>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</si>
  <si>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</si>
  <si>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</si>
  <si>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Պետական մարմնի կողմից օգտագործվող ոչ ֆինանսական ակտիվների հետ գործառնություններ </t>
  </si>
  <si>
    <t>այդ թվում` ըստ կատարողների</t>
  </si>
  <si>
    <t xml:space="preserve">«ՀԱՅԱՍՏԱՆԻ ՀԱՆՐԱՊԵՏՈՒԹՅԱՆ 2019 ԹՎԱԿԱՆԻ ՊԵՏԱԿԱՆ ԲՅՈՒՋԵԻ ՄԱՍԻՆ» ՀԱՅԱՍՏԱՆԻ ՀԱՆՐԱՊԵՏՈՒԹՅԱՆ 
ՕՐԵՆՔԻ N 1 ՀԱՎԵԼՎԱԾԻ N 3 ԱՂՅՈՒՍԱԿՈՒՄ ԿԱՏԱՐՎՈՂ ՓՈՓՈԽՈՒԹՅՈՒՆՆԵՐԸ ԵՎ ԼՐԱՑՈՒՄՆԵՐԸ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</si>
  <si>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</si>
  <si>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</si>
  <si>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</si>
  <si>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</si>
  <si>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</si>
  <si>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</si>
  <si>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</si>
  <si>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</si>
  <si>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</si>
  <si>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Ընդամենը</t>
  </si>
  <si>
    <t>ՀՀ ԱԶԳԱՅԻՆ ԱՆՎՏԱՆԳՈՒԹՅԱՆ ԾԱՌԱՅՈՒԹՅՈՒՆ</t>
  </si>
  <si>
    <t>այդ թվում`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</si>
  <si>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</si>
  <si>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</si>
  <si>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ՀԱՅԱՍՏԱՆԻ ՀԱՆՐԱՊԵՏՈՒԹՅԱՆ ԿԱՌԱՎԱՐՈՒԹՅԱՆ 2018 ԹՎԱԿԱՆԻ ԴԵԿՏԵՄԲԵՐԻ 27-Ի N 1515-Ն ՈՐՈՇՄԱՆ N 5 ՀԱՎԵԼՎԱԾԻ N 2 ԱՂՅՈՒՍԱԿՈՒՄ ԿԱՏԱՐՎՈՂ ՓՈՓՈԽՈՒԹՅՈՒՆՆԵՐԸ ԵՎ ԼՐԱՑՈՒՄՆԵՐԸ</t>
  </si>
  <si>
    <t>Կոդը</t>
  </si>
  <si>
    <t>Անվանումը</t>
  </si>
  <si>
    <t>Գնման ձևը</t>
  </si>
  <si>
    <t>Չափման միավորը</t>
  </si>
  <si>
    <t>Մեկ միավորի գինը</t>
  </si>
  <si>
    <t xml:space="preserve">Քանակը </t>
  </si>
  <si>
    <t>Գումարը
(հազար դրամով)</t>
  </si>
  <si>
    <t>Բաժին N 3   Խումբ N 1   Դաս N 2   Ազգային անվտանգություն</t>
  </si>
  <si>
    <t>1138 11001</t>
  </si>
  <si>
    <t>Հետախուզական, հակահետախուզական, ռազմական հակահետախուզության,
հանցագործությունների դեմ պայքարի և պետական սահմանի պահպանության գործունեության
կազմակերպում</t>
  </si>
  <si>
    <t>ՄԱՍ 1. ԱՊՐԱՆՔՆԵՐ</t>
  </si>
  <si>
    <t>կիլոգրամ</t>
  </si>
  <si>
    <t>հատ</t>
  </si>
  <si>
    <t>տուփ</t>
  </si>
  <si>
    <t>Գնանշման հարցում</t>
  </si>
  <si>
    <t>Էլեկտրոնային աճուրդ</t>
  </si>
  <si>
    <t>լուսապատճենահանող սարքերի տոներ</t>
  </si>
  <si>
    <t>քարտրիջներ</t>
  </si>
  <si>
    <t>տեղեկությունների պահպանման կրիչներ</t>
  </si>
  <si>
    <t>միացման մալուխներ</t>
  </si>
  <si>
    <t>լուսապատճենահանող սարքավորումների մասեր ― պարագաներ</t>
  </si>
  <si>
    <t>ցանցային մալուխներ</t>
  </si>
  <si>
    <t>ցանցային բաժանարար</t>
  </si>
  <si>
    <t>ցանցային բաղադրիչներ</t>
  </si>
  <si>
    <t>անխափան սնուցման աղբյուրներ</t>
  </si>
  <si>
    <t>հատուկ օպտիկական գործիքներ</t>
  </si>
  <si>
    <t>հեռախոսային սարքեր</t>
  </si>
  <si>
    <t>մետր</t>
  </si>
  <si>
    <t>1138 31001</t>
  </si>
  <si>
    <t>Ազգային անվտանգության համակարգի տեխնիկական հագեցվածության բարելավում</t>
  </si>
  <si>
    <t>ՀՀ ԿԱՌԱՎԱՐՈՒԹՅԱՆ 2018 ԹՎԱԿԱՆԻ ԴԵԿՏԵՄԲԵՐԻ 27-Ի N 1515-Ն ՈՐՈՇՄԱՆ N 12 ՀԱՎԵԼՎԱԾԻ ՑՈՒՑԱՆԻՇՆԵՐՈՒՄ ԿԱՏԱՐՎՈՂ ՓՈՓՈԽՈՒԹՅՈՒՆՆԵՐԸ</t>
  </si>
  <si>
    <t>39138110/3</t>
  </si>
  <si>
    <t>աթոռ մետաղյա</t>
  </si>
  <si>
    <t>39111220/3</t>
  </si>
  <si>
    <t>բազկաթոռ` ղեկավարի</t>
  </si>
  <si>
    <t>30237112/3</t>
  </si>
  <si>
    <t>սնուցման բլոկ</t>
  </si>
  <si>
    <t>39151130/7</t>
  </si>
  <si>
    <t>մոդուլային կահույք</t>
  </si>
  <si>
    <t>39722100/3</t>
  </si>
  <si>
    <t>վառարանների մասեր</t>
  </si>
  <si>
    <t>39151210/3</t>
  </si>
  <si>
    <t>ճեմասրահի ― ընդունարանի կահույք</t>
  </si>
  <si>
    <t>32561600/14</t>
  </si>
  <si>
    <t>օպտիկամանրաթելային փոխարկիչ</t>
  </si>
  <si>
    <t>39711210/2</t>
  </si>
  <si>
    <t>էլեկտրաջերմային տեխնիկա</t>
  </si>
  <si>
    <t>39121400/3</t>
  </si>
  <si>
    <t>լրագրասեղան</t>
  </si>
  <si>
    <t>30232231/8</t>
  </si>
  <si>
    <t>համակարգչի կոշտ սկավառակ</t>
  </si>
  <si>
    <t>39121480/3</t>
  </si>
  <si>
    <t>սեղան` կոշկակարի</t>
  </si>
  <si>
    <t>39121410/3</t>
  </si>
  <si>
    <t>սեղան` համակարգչի</t>
  </si>
  <si>
    <t>39111170/3</t>
  </si>
  <si>
    <t>աթոռ` փափուկ</t>
  </si>
  <si>
    <t>39292110/3</t>
  </si>
  <si>
    <t>գրատախտակներ</t>
  </si>
  <si>
    <t>39141290/3</t>
  </si>
  <si>
    <t>ճաշասենյակի կահույք</t>
  </si>
  <si>
    <t>32421300/16</t>
  </si>
  <si>
    <t>30232480/10</t>
  </si>
  <si>
    <t>32561600/16</t>
  </si>
  <si>
    <t>39111190/3</t>
  </si>
  <si>
    <t>բազկաթոռներ</t>
  </si>
  <si>
    <t>44421300/7</t>
  </si>
  <si>
    <t>չհրկիզվող պահարաններ</t>
  </si>
  <si>
    <t>38631600/12</t>
  </si>
  <si>
    <t>39151130/8</t>
  </si>
  <si>
    <t>39132220/6</t>
  </si>
  <si>
    <t>կախիչներ</t>
  </si>
  <si>
    <t>30237137/3</t>
  </si>
  <si>
    <t>տեսաքարտեր</t>
  </si>
  <si>
    <t>32421200/4</t>
  </si>
  <si>
    <t>30121450/20</t>
  </si>
  <si>
    <t>39151130/9</t>
  </si>
  <si>
    <t>30239100/4</t>
  </si>
  <si>
    <t>պատճենահանման մեքենա</t>
  </si>
  <si>
    <t>32351120/5</t>
  </si>
  <si>
    <t>էկրաններ</t>
  </si>
  <si>
    <t>38631600/14</t>
  </si>
  <si>
    <t>32421100/6</t>
  </si>
  <si>
    <t>30232110/3</t>
  </si>
  <si>
    <t>լազերային տպիչներ</t>
  </si>
  <si>
    <t>30121450/21</t>
  </si>
  <si>
    <t>32421300/14</t>
  </si>
  <si>
    <t>39711210/4</t>
  </si>
  <si>
    <t>38631600/13</t>
  </si>
  <si>
    <t>32561600/13</t>
  </si>
  <si>
    <t>30121450/23</t>
  </si>
  <si>
    <t>39141310/3</t>
  </si>
  <si>
    <t>ճաշասեղան` 4-տեղանի</t>
  </si>
  <si>
    <t>30239100/5</t>
  </si>
  <si>
    <t>32351120/6</t>
  </si>
  <si>
    <t>32421300/15</t>
  </si>
  <si>
    <t>30121500/70</t>
  </si>
  <si>
    <t>39132220/5</t>
  </si>
  <si>
    <t>31442100/6</t>
  </si>
  <si>
    <t>կուտակիչ մարտկոցներ</t>
  </si>
  <si>
    <t>32561600/15</t>
  </si>
  <si>
    <t>39121520/3</t>
  </si>
  <si>
    <t>գրապահարաններ</t>
  </si>
  <si>
    <t>32561600/17</t>
  </si>
  <si>
    <t>39711210/3</t>
  </si>
  <si>
    <t>39141260/3</t>
  </si>
  <si>
    <t>զգեստապահարաններ</t>
  </si>
  <si>
    <t>30232231/9</t>
  </si>
  <si>
    <t>39711210/1</t>
  </si>
  <si>
    <t>39121100/6</t>
  </si>
  <si>
    <t>գրասեղաններ</t>
  </si>
  <si>
    <t>30237140/3</t>
  </si>
  <si>
    <t>մայրական պլատաներ</t>
  </si>
  <si>
    <t>39121500/3</t>
  </si>
  <si>
    <t>խոհանոցային պահարաններ</t>
  </si>
  <si>
    <t>44421300/8</t>
  </si>
  <si>
    <t>39132170/3</t>
  </si>
  <si>
    <t>ցուցափեղկեր (պահարաններ)</t>
  </si>
  <si>
    <t>30121450/24</t>
  </si>
  <si>
    <t>30232480/9</t>
  </si>
  <si>
    <t>39121470/3</t>
  </si>
  <si>
    <t>սեղան` աշակերտական, միաձույլ մետաղյա կարկասով</t>
  </si>
  <si>
    <t>30121500/71</t>
  </si>
  <si>
    <t>30232231/7</t>
  </si>
  <si>
    <t>39121320/3</t>
  </si>
  <si>
    <t>սեղան` դիմադիր</t>
  </si>
  <si>
    <t>39121100/5</t>
  </si>
  <si>
    <t>32541300/2</t>
  </si>
  <si>
    <t>հեռախոսային կոմուտատորներ</t>
  </si>
  <si>
    <t>30211200/4</t>
  </si>
  <si>
    <t>դյուրակիր համակարգիչներ</t>
  </si>
  <si>
    <t>32561600/18</t>
  </si>
  <si>
    <t>30121500/73</t>
  </si>
  <si>
    <t>30232150/3</t>
  </si>
  <si>
    <t>շիթային տպիչներ</t>
  </si>
  <si>
    <t>32421300/17</t>
  </si>
  <si>
    <t>32541300/1</t>
  </si>
  <si>
    <t>39111230/3</t>
  </si>
  <si>
    <t>փոքր բազմոցներ</t>
  </si>
  <si>
    <t>31151120/3</t>
  </si>
  <si>
    <t>38631600/15</t>
  </si>
  <si>
    <t>39151150/3</t>
  </si>
  <si>
    <t>խորհրդակցությունների սենյակի կահույք</t>
  </si>
  <si>
    <t>32421300/18</t>
  </si>
  <si>
    <t>30121480/11</t>
  </si>
  <si>
    <t>30211190/7</t>
  </si>
  <si>
    <t>անձնական համակարգիչներ</t>
  </si>
  <si>
    <t>31442100/7</t>
  </si>
  <si>
    <t>30121450/22</t>
  </si>
  <si>
    <t>39141340/3</t>
  </si>
  <si>
    <t>հյուրասենյակի կահույք</t>
  </si>
  <si>
    <t>44421300/9</t>
  </si>
  <si>
    <t>30121500/72</t>
  </si>
  <si>
    <t>39141170/3</t>
  </si>
  <si>
    <t>ննջասենյակի կահույք</t>
  </si>
  <si>
    <t>39141280/3</t>
  </si>
  <si>
    <t>գզրոցներ</t>
  </si>
  <si>
    <t>32421300/13</t>
  </si>
  <si>
    <t>30121450/25</t>
  </si>
  <si>
    <t>39121360/3</t>
  </si>
  <si>
    <t>սեղան` ղեկավարի</t>
  </si>
  <si>
    <t>30211160/2</t>
  </si>
  <si>
    <t>կենտրոնական պրոցեսորներ (cpu) կամ պրոցեսորներ</t>
  </si>
  <si>
    <t>39292600/3</t>
  </si>
  <si>
    <t>ամբիոն</t>
  </si>
  <si>
    <t>38631600/16</t>
  </si>
  <si>
    <t>1138 31005</t>
  </si>
  <si>
    <t>Ազգային անվտանգության համակարգի կողմից ծառայությունների մատուցման ապահովման համար ոչ նյութական հիմնական միջոցների ձեռքբերում</t>
  </si>
  <si>
    <t>ՄԱՍ 3. ԾԱՌԱՅՈՒԹՅՈՒՆՆԵՐ</t>
  </si>
  <si>
    <t>48761100/2</t>
  </si>
  <si>
    <t>հակավիրուսային համակարգչային ծրագրային փաթեթներ</t>
  </si>
  <si>
    <t>48211200/4</t>
  </si>
  <si>
    <t>լիցենզիաների կառավարման համակարգչային ծրագրային փաթեթներ</t>
  </si>
  <si>
    <t>դրամ</t>
  </si>
  <si>
    <t>45311149/502</t>
  </si>
  <si>
    <t>էլեկտրականության բաշխման սարքերի էլեկտրական մոնտաժման աշխատանքներ</t>
  </si>
  <si>
    <t>Հրատապ բաց մրցույթ</t>
  </si>
  <si>
    <t>30232231/510</t>
  </si>
  <si>
    <t>30232231/511</t>
  </si>
  <si>
    <t>31221230/506</t>
  </si>
  <si>
    <t>32333300/501</t>
  </si>
  <si>
    <t>թվային տեսաձայնագրիչներ</t>
  </si>
  <si>
    <t>32341330/501</t>
  </si>
  <si>
    <t>ռադիոկայաններ</t>
  </si>
  <si>
    <t>32341330/502</t>
  </si>
  <si>
    <t>32421300/519</t>
  </si>
  <si>
    <t>32421300/520</t>
  </si>
  <si>
    <t>32421300/521</t>
  </si>
  <si>
    <t>32551120/501</t>
  </si>
  <si>
    <t>հեռախոսային կայաններ</t>
  </si>
  <si>
    <t>32551160/503</t>
  </si>
  <si>
    <t>32551160/504</t>
  </si>
  <si>
    <t>35121320/501</t>
  </si>
  <si>
    <t>անվտանգության տեսախցիկներ</t>
  </si>
  <si>
    <t>35121320/502</t>
  </si>
  <si>
    <t>39111230/504</t>
  </si>
  <si>
    <t>39121360/504</t>
  </si>
  <si>
    <t>39121400/504</t>
  </si>
  <si>
    <t>39131200/501</t>
  </si>
  <si>
    <t>արխիվի դարակաշարեր</t>
  </si>
  <si>
    <t>39138110/504</t>
  </si>
  <si>
    <t>39138120/501</t>
  </si>
  <si>
    <t>աթոռ փայտյա</t>
  </si>
  <si>
    <t>39151150/504</t>
  </si>
  <si>
    <t>42991310/501</t>
  </si>
  <si>
    <t>լամինացիայի պարագաներ</t>
  </si>
  <si>
    <t>44421300/510</t>
  </si>
  <si>
    <t>39151130/510</t>
  </si>
  <si>
    <t>39151150/505</t>
  </si>
  <si>
    <t>39151220/501</t>
  </si>
  <si>
    <t>կահույքի մասեր</t>
  </si>
  <si>
    <t>39138310/501</t>
  </si>
  <si>
    <t>բազկաթոռ, շարժական</t>
  </si>
  <si>
    <t>39141120/501</t>
  </si>
  <si>
    <t>դարակներով պահարաններ</t>
  </si>
  <si>
    <t>39151210/504</t>
  </si>
  <si>
    <t>Ազգային անվտանգության համակարգի տրանսպորտային սարքավորումներով հագեցվածության բարելավում</t>
  </si>
  <si>
    <t>34111130/501</t>
  </si>
  <si>
    <t>սեդան թափքով մեքենաներ</t>
  </si>
  <si>
    <t>34111130/502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</si>
  <si>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</si>
  <si>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</si>
  <si>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</si>
  <si>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ԸՆԴԱՄԵՆԸ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</si>
  <si>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</si>
  <si>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</si>
  <si>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</si>
  <si>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</si>
  <si>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</si>
  <si>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</si>
  <si>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</si>
  <si>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</si>
  <si>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</si>
  <si>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</si>
  <si>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</si>
  <si>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</si>
  <si>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</si>
  <si>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</si>
  <si>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Պետական մարմնի կողմից օգտագործվող ոչ ֆինանսական ակտիվների հետ  գործառնություններ</t>
  </si>
  <si>
    <t>Հավելված N 1                                              ՀՀ կառավարության 2019 թվականի   _________-ի N  ___  որոշման</t>
  </si>
  <si>
    <t xml:space="preserve"> Ներքին և արտաքին սպառնալիքներից անձի, հասարակության ու պետության անվտանգության ապահովում</t>
  </si>
  <si>
    <t xml:space="preserve"> Այլ պետությունների կողմից հետախուզական գործունեության կասեցում,պետական սահմանի անձեռնամխելիության ապահովում, կոռուպցիոն ռիսկերի շեշտակի նվազեցում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</si>
  <si>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</si>
  <si>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մշակում_x000D_
</t>
  </si>
  <si>
    <t>Ազգային անվտանգության համակարգի ստորաբաժանումների համար վարչական սարքավորումների ձեռքբերում</t>
  </si>
  <si>
    <t>Օգտագործվող հակավիրուսային ծրագրերի լիցենզիաների ձեռքբերում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</si>
  <si>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</si>
  <si>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</si>
  <si>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</si>
  <si>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</si>
  <si>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</si>
  <si>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ՀԱՅԱՍՏԱՆԻ ՀԱՆՐԱՊԵՏՈՒԹՅԱՆ ԿԱՌԱՎԱՐՈՒԹՅԱՆ 2018 ԹՎԱԿԱՆԻ ԴԵԿՏԵՄԲԵՐԻ 27-ի N 1515-Ն  ՈՐՈՇՄԱՆ N 3 ԵՎ  N 4 ՀԱՎԵԼՎԱԾՆԵՐՈՒՄ ԿԱՏԱՐՎՈՂ ՓՈՓՈԽՈՒԹՅՈՒՆՆԵՐԸ ԵՎ ԼՐԱՑՈՒՄՆԵՐԸ</t>
  </si>
  <si>
    <t xml:space="preserve"> Գործառական դասիչը</t>
  </si>
  <si>
    <t xml:space="preserve"> 11</t>
  </si>
  <si>
    <t xml:space="preserve"> 01</t>
  </si>
  <si>
    <t xml:space="preserve"> 03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</si>
  <si>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</si>
  <si>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</si>
  <si>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31001</t>
  </si>
  <si>
    <t xml:space="preserve"> ՄԵՔԵՆԱՆԵՐ  ԵՎ  ՍԱՐՔԱՎՈՐՈՒՄՆԵՐ</t>
  </si>
  <si>
    <t xml:space="preserve"> - Տրանսպորտային սարքավորումներ</t>
  </si>
  <si>
    <t xml:space="preserve"> - Վարչական սարքավորումներ</t>
  </si>
  <si>
    <t>Հավելված N 2                       ՀՀ կառավարության 2019 թվականի   _________-ի N  ___  որոշման</t>
  </si>
  <si>
    <t xml:space="preserve"> 1138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</si>
  <si>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</si>
  <si>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</si>
  <si>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</si>
  <si>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Ազգային անվտանգության համակարգի տեխնիկական հագեցվածության բարելավում</t>
  </si>
  <si>
    <t xml:space="preserve"> 31005</t>
  </si>
  <si>
    <t xml:space="preserve"> Ազգային անվտանգության համակարգի կողմից ծառայությունների մատուցման ապահովման համար ոչ նյութական հիմնական միջոցների ձեռբերում</t>
  </si>
  <si>
    <t xml:space="preserve"> - Ոչ նյութական հիմնական միջոցներ</t>
  </si>
  <si>
    <t xml:space="preserve"> Ազգային անվտանգության համակարգի տրանսպորտային սարքավորումների հագեցվածության բարելավում</t>
  </si>
  <si>
    <t>ՄԵՔԵՆԱՆԵՐ ԵՎ ՍԱՐՔԱՎՈՐՈՒՄՆԵՐ</t>
  </si>
  <si>
    <t xml:space="preserve"> ՀՀ կառավարություն </t>
  </si>
  <si>
    <t xml:space="preserve">ՀՀ կառավարության պահուստային ֆոնդ </t>
  </si>
  <si>
    <t xml:space="preserve">Ցուցանիշների փոփոխությունը   (նվազեցումները նշված են փակագծերում)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</si>
  <si>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</si>
  <si>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</si>
  <si>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</si>
  <si>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Հետախուզական,հակահետախուզական,ռազմական հակահետախուզության, հանցագործությունների դեմ պայքարի  և պետական սահմանի պահպանության գործունեության կազմակերպում 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</si>
  <si>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
</t>
  </si>
  <si>
    <t>ՀԱՅԱՍՏԱՆԻ ՀԱՆՐԱՊԵՏՈՒԹՅԱՆ ԿԱՌԱՎԱՐՈՒԹՅԱՆ 2018 ԹՎԱԿԱՆԻ ԴԵԿՏԵՄԲԵՐԻ 27-Ի N 1515-Ն  ՈՐՈՇՄԱՆ N 11 ՀԱՎԵԼՎԱԾԻ N 11.52 ԵՎ N 11.32 ԱՂՅՈՒՍԱԿՆԵՐՈՒՄ ԿԱՏԱՐՎՈՂ ՓՈՓՈԽՈՒԹՅՈՒՆՆԵՐԸ ԵՎ ԼՐԱՑՈՒՄՆԵՐԸ</t>
  </si>
  <si>
    <t xml:space="preserve"> Ազգային անվտանգության համակարգի տեխնիկական հագեցվածության բարելավում </t>
  </si>
  <si>
    <t xml:space="preserve"> Ազգային անվտանգության համակարգի ստորաբաժանումների համար վարչական սարքավորումների ձեռքբերում </t>
  </si>
  <si>
    <t xml:space="preserve"> Համակարգչային սարքավորումների քանակ, հատ </t>
  </si>
  <si>
    <t xml:space="preserve"> Գրասենյակային գույքի միավոր քանակ, հատ </t>
  </si>
  <si>
    <t xml:space="preserve"> Համակարգչային սարքավորումների ծառայության կանխատեսվող միջին ժամկետ, տարի </t>
  </si>
  <si>
    <t xml:space="preserve"> Միջոցառման վրա կատարվող ծախսը (հազար դրամ) </t>
  </si>
  <si>
    <t xml:space="preserve"> Ազգային անվտանգության համակարգի կողմից ծառայությունների մատուցման ապահովման համար ոչ նյութական հիմնական միջոցների ձեռբերում </t>
  </si>
  <si>
    <t xml:space="preserve"> Օգտագործվող հակավիրուսային  ծրագրերի լիցենզիաների ձեռքբերում </t>
  </si>
  <si>
    <t>Տրանսպորտային սարքավորումների քանակ, հատ</t>
  </si>
  <si>
    <t xml:space="preserve"> ՄԱՍ 1. ՊԵՏԱԿԱՆ ՄԱՐՄՆԻ ԳԾՈՎ ԱՐԴՅՈՒՆՔԱՅԻՆ (ԿԱՏԱՐՈՂԱԿԱՆ) ՑՈՒՑԱՆԻՇՆԵՐԸ </t>
  </si>
  <si>
    <t xml:space="preserve">Հետախուզական, հակահետախուզական, ռազմական հակահետախուզության, հանցագործությունների դեմ պայքարի  և պետական սահմանի պահպանության գործունեության կազմակերպում </t>
  </si>
  <si>
    <t>ՀԱՅԱՍՏԱՆԻ ՀԱՆՐԱՊԵՏՈՒԹՅԱՆ ԿԱՌԱՎԱՐՈՒԹՅԱՆ 2018 ԹՎԱԿԱՆԻ ԴԵԿՏԵՄԲԵՐԻ 27-Ի N 1515-Ն  ՈՐՈՇՄԱՆ N 11.1 ՀԱՎԵԼՎԱԾԻ N  11.1.66 ԵՎ 11.1.38  ԱՂՅՈՒՍԱԿՆԵՐՈՒՄ ԿԱՏԱՐՎՈՂ ՓՈՓՈԽՈՒԹՅՈՒՆՆԵՐԸ ԵՎ ԼՐԱՑՈՒՄՆԵՐԸ</t>
  </si>
  <si>
    <t>Հավելված N 3                                              ՀՀ կառավարության 2019 թվականի   _________-ի N  ___  որոշման</t>
  </si>
  <si>
    <t>Հավելված N 4                                             ՀՀ կառավարության 2019 թվականի   _________-ի N  ___  որոշման</t>
  </si>
  <si>
    <t>Հավելված N 5                      ՀՀ կառավարության 2019 թվականի   _________-ի N  ___  որոշման</t>
  </si>
  <si>
    <t>Հավելված N 6                      ՀՀ կառավարության 2019 թվականի   _________-ի N  ___  որոշման</t>
  </si>
  <si>
    <t>Հավելված N 7                                              ՀՀ կառավարության 2019 թվականի   _________-ի N  ___  որոշման</t>
  </si>
  <si>
    <t>Ազգային անվտանգության համակարգի կողմից ծառայությունների մատուցման ապահովման համար ոչ նյութական հիմնական միջոցների ձեռբերում</t>
  </si>
  <si>
    <t>&lt;&lt;ՀԱՅԱՍՏԱՆԻ ՀԱՆՐԱՊԵՏՈՒԹՅԱՆ 2019 ԹՎԱԿԱՆԻ ՊԵՏԱԿԱՆ ԲՅՈՒՋԵԻ ՄԱՍԻՆ&gt;&gt; ՀԱՅԱՍՏԱՆԻ ՀԱՆՐԱՊԵՏՈՒԹՅԱՆ ՕՐԵՆՔԻ N 1 ՀԱՎԵԼՎԱԾԻ N 2  ԱՂՅՈՒՍԱԿՈՒՄ ԿԱՏԱՐՎՈՂ ՎԵՐԱԲԱՇԽՈՒՄԸ ԵՎ ՀԱՅԱՍՏԱՆԻ ՀԱՆՐԱՊԵՏՈՒԹՅԱՆ ԿԱՌԱՎԱՐՈՒԹՅԱՆ 2018 ԹՎԱԿԱՆԻ ԴԵԿՏԵՄԲԵՐԻ 27-ի N 1515-Ն ՈՐՈՇՄԱՆ N 5 ՀԱՎԵԼՎԱԾԻ N 1 ԱՂՅՈՒՍԱԿՈՒՄ ԿԱՏԱՐՎՈՂ ՓՈՓՈԽՈՒԹՅՈՒՆՆԵՐԸ ԵՎ ԼՐԱՑՈՒՄՆԵՐԸ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</si>
  <si>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</si>
  <si>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Ազգային անվտանգության համակարգի տրանսպորտային միջոցներով ապահովվածության բարելավում </t>
  </si>
  <si>
    <t xml:space="preserve">Ազգային անվտանգության ծառայության օպերատիվ ստորաբաժանումների համար ավտոմեքենաների ձեռքբերում </t>
  </si>
  <si>
    <t>Ցուցանիշների փոփոխությունները(ավելացումները նշված են դրական նշանով, իսկ նվազեցումները՝ փակագծերում)</t>
  </si>
  <si>
    <t>ՏԱՐԻ</t>
  </si>
  <si>
    <t>Ցուցանիշների փոփոխությունները (ավելացումները նշված են դրական նշանով, իսկ նվազեցումները՝ փակագծերում)</t>
  </si>
  <si>
    <t xml:space="preserve">Ցուցանիշների փոփոխությունը   (ավելացումները նշված են դրական նշանով) </t>
  </si>
  <si>
    <t>1138 31004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</si>
</sst>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_(* #,##0.00_);_(* \(#,##0.00\);_(* &quot;-&quot;??_);_(@_)"/>
    <numFmt numFmtId="165" formatCode="_-* #,##0.00\ _դ_ր_._-;\-* #,##0.00\ _դ_ր_._-;_-* &quot;-&quot;??\ _դ_ր_._-;_-@_-"/>
    <numFmt numFmtId="166" formatCode="_-* #,##0.00_-;\-* #,##0.00_-;_-* &quot;-&quot;??_-;_-@_-"/>
    <numFmt numFmtId="167" formatCode="##,##0.0;\(##,##0.0\);\-"/>
    <numFmt numFmtId="168" formatCode="#,##0.0_);\(#,##0.0\)"/>
    <numFmt numFmtId="169" formatCode="#,##0.000_);\(#,##0.000\)"/>
    <numFmt numFmtId="170" formatCode="_-* #,##0.0_-;\-* #,##0.0_-;_-* &quot;-&quot;??_-;_-@_-"/>
    <numFmt numFmtId="171" formatCode="#,##0.0"/>
    <numFmt numFmtId="172" formatCode="##,##0.00"/>
    <numFmt numFmtId="173" formatCode="_-* #,##0.000\ _դ_ր_._-;\-* #,##0.000\ _դ_ր_._-;_-* &quot;-&quot;??\ _դ_ր_._-;_-@_-"/>
    <numFmt numFmtId="174" formatCode="0.0"/>
    <numFmt numFmtId="175" formatCode="#,##0.00000"/>
  </numFmts>
  <fonts count="34" x14ac:knownFonts="1">
    <font>
      <sz val="11"/>
      <color theme="1"/>
      <name val="Calibri"/>
      <family val="2"/>
      <scheme val="minor"/>
    </font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name val="Arial Armenian"/>
      <family val="2"/>
    </font>
    <font>
      <sz val="10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i/>
      <sz val="11"/>
      <name val="GHEA Grapalat"/>
      <family val="3"/>
    </font>
    <font>
      <i/>
      <sz val="10"/>
      <name val="GHEA Grapalat"/>
      <family val="3"/>
    </font>
    <font>
      <sz val="10"/>
      <color theme="1"/>
      <name val="GHEA Grapalat"/>
      <family val="3"/>
    </font>
    <font>
      <sz val="12"/>
      <name val="GHEA Grapalat"/>
      <family val="3"/>
    </font>
    <font>
      <b/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b/>
      <u/>
      <sz val="12"/>
      <color rgb="FF000000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8"/>
      <color theme="1"/>
      <name val="GHEA Grapalat"/>
      <family val="3"/>
    </font>
    <font>
      <b/>
      <sz val="9"/>
      <color rgb="FF000000"/>
      <name val="GHEA Grapalat"/>
      <family val="3"/>
    </font>
    <font>
      <b/>
      <sz val="8"/>
      <color rgb="FF000000"/>
      <name val="GHEA Grapalat"/>
      <family val="3"/>
    </font>
    <font>
      <sz val="10"/>
      <color rgb="FF000000"/>
      <name val="GHEA Grapalat"/>
      <family val="3"/>
    </font>
    <font>
      <sz val="9"/>
      <color rgb="FF000000"/>
      <name val="GHEA Grapalat"/>
      <family val="3"/>
    </font>
    <font>
      <sz val="10"/>
      <name val="Arial"/>
      <family val="2"/>
    </font>
    <font>
      <u/>
      <sz val="10"/>
      <name val="GHEA Grapalat"/>
      <family val="3"/>
    </font>
    <font>
      <sz val="8"/>
      <name val="GHEA Grapalat"/>
      <family val="3"/>
    </font>
    <font>
      <i/>
      <sz val="8"/>
      <name val="GHEA Grapalat"/>
      <family val="3"/>
    </font>
    <font>
      <b/>
      <sz val="8"/>
      <name val="GHEA Grapalat"/>
      <family val="2"/>
    </font>
    <font>
      <b/>
      <sz val="12"/>
      <color theme="1"/>
      <name val="GHEA Grapalat"/>
      <family val="3"/>
    </font>
    <font>
      <b/>
      <sz val="9"/>
      <color theme="1"/>
      <name val="GHEA Grapalat"/>
      <family val="3"/>
    </font>
    <font>
      <b/>
      <sz val="11"/>
      <name val="GHEA Grapalat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6">
    <xf numFmtId="0" fontId="0" fillId="0" borderId="0"/>
    <xf numFmtId="167" fontId="1" fillId="0" borderId="0" applyFill="0" applyBorder="0" applyProtection="0">
      <alignment horizontal="right" vertical="top"/>
    </xf>
    <xf numFmtId="166" fontId="2" fillId="0" borderId="0" applyFont="0" applyFill="0" applyBorder="0" applyAlignment="0" applyProtection="0"/>
    <xf numFmtId="0" fontId="5" fillId="0" borderId="0"/>
    <xf numFmtId="0" fontId="26" fillId="0" borderId="0"/>
    <xf numFmtId="169" fontId="30" fillId="0" borderId="0" applyFill="0" applyBorder="0" applyProtection="0">
      <alignment horizontal="right" vertical="top"/>
    </xf>
  </cellStyleXfs>
  <cellXfs count="251">
    <xf numFmtId="0" fontId="0" fillId="0" borderId="0" xfId="0"/>
    <xf numFmtId="0" fontId="3" fillId="0" borderId="0" xfId="0" applyFont="1"/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169" fontId="6" fillId="0" borderId="1" xfId="2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 wrapText="1"/>
    </xf>
    <xf numFmtId="168" fontId="15" fillId="0" borderId="4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textRotation="90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168" fontId="16" fillId="0" borderId="1" xfId="0" applyNumberFormat="1" applyFont="1" applyFill="1" applyBorder="1" applyAlignment="1">
      <alignment horizontal="center" vertical="center" wrapText="1"/>
    </xf>
    <xf numFmtId="168" fontId="14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168" fontId="18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164" fontId="6" fillId="0" borderId="0" xfId="2" applyNumberFormat="1" applyFont="1" applyFill="1" applyBorder="1" applyAlignment="1">
      <alignment horizontal="center" vertical="center" wrapText="1"/>
    </xf>
    <xf numFmtId="164" fontId="14" fillId="0" borderId="0" xfId="2" applyNumberFormat="1" applyFont="1" applyFill="1" applyBorder="1" applyAlignment="1">
      <alignment horizontal="center" vertical="center" wrapText="1"/>
    </xf>
    <xf numFmtId="164" fontId="18" fillId="0" borderId="0" xfId="2" applyNumberFormat="1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168" fontId="19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164" fontId="19" fillId="0" borderId="0" xfId="2" applyNumberFormat="1" applyFont="1" applyFill="1" applyBorder="1" applyAlignment="1">
      <alignment vertical="center" wrapText="1"/>
    </xf>
    <xf numFmtId="49" fontId="22" fillId="0" borderId="1" xfId="0" applyNumberFormat="1" applyFont="1" applyFill="1" applyBorder="1" applyAlignment="1">
      <alignment horizontal="center" vertical="center" textRotation="90" wrapText="1"/>
    </xf>
    <xf numFmtId="0" fontId="9" fillId="0" borderId="1" xfId="0" applyFont="1" applyFill="1" applyBorder="1" applyAlignment="1">
      <alignment horizontal="center" vertical="center" wrapText="1"/>
    </xf>
    <xf numFmtId="168" fontId="23" fillId="0" borderId="1" xfId="0" applyNumberFormat="1" applyFont="1" applyFill="1" applyBorder="1" applyAlignment="1">
      <alignment horizontal="center" vertical="center" wrapText="1"/>
    </xf>
    <xf numFmtId="168" fontId="6" fillId="0" borderId="1" xfId="0" applyNumberFormat="1" applyFont="1" applyFill="1" applyBorder="1" applyAlignment="1">
      <alignment horizontal="center" vertical="center" wrapText="1"/>
    </xf>
    <xf numFmtId="168" fontId="24" fillId="0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1" fontId="8" fillId="0" borderId="1" xfId="0" applyNumberFormat="1" applyFont="1" applyBorder="1" applyAlignment="1">
      <alignment horizontal="right" vertical="center" wrapText="1"/>
    </xf>
    <xf numFmtId="0" fontId="6" fillId="0" borderId="13" xfId="0" applyFont="1" applyFill="1" applyBorder="1" applyAlignment="1">
      <alignment horizontal="left" vertical="center" wrapText="1"/>
    </xf>
    <xf numFmtId="3" fontId="8" fillId="2" borderId="1" xfId="4" applyNumberFormat="1" applyFont="1" applyFill="1" applyBorder="1" applyAlignment="1">
      <alignment horizontal="center" vertical="center" wrapText="1"/>
    </xf>
    <xf numFmtId="172" fontId="6" fillId="0" borderId="1" xfId="0" applyNumberFormat="1" applyFont="1" applyFill="1" applyBorder="1" applyAlignment="1">
      <alignment horizontal="center" vertical="center" wrapText="1"/>
    </xf>
    <xf numFmtId="166" fontId="9" fillId="0" borderId="1" xfId="2" applyNumberFormat="1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/>
    </xf>
    <xf numFmtId="0" fontId="0" fillId="0" borderId="0" xfId="0" applyFill="1"/>
    <xf numFmtId="0" fontId="0" fillId="0" borderId="1" xfId="0" applyBorder="1"/>
    <xf numFmtId="165" fontId="0" fillId="0" borderId="0" xfId="0" applyNumberFormat="1"/>
    <xf numFmtId="173" fontId="0" fillId="0" borderId="0" xfId="0" applyNumberFormat="1"/>
    <xf numFmtId="0" fontId="10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 applyFill="1" applyAlignment="1">
      <alignment horizontal="right" vertical="top" wrapText="1"/>
    </xf>
    <xf numFmtId="0" fontId="3" fillId="0" borderId="18" xfId="0" applyFont="1" applyFill="1" applyBorder="1" applyAlignment="1">
      <alignment horizontal="center" vertical="top" wrapText="1"/>
    </xf>
    <xf numFmtId="0" fontId="18" fillId="0" borderId="18" xfId="0" applyFont="1" applyFill="1" applyBorder="1" applyAlignment="1">
      <alignment vertical="center"/>
    </xf>
    <xf numFmtId="174" fontId="18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left" vertical="top" wrapText="1"/>
    </xf>
    <xf numFmtId="0" fontId="29" fillId="0" borderId="18" xfId="0" applyFont="1" applyFill="1" applyBorder="1" applyAlignment="1">
      <alignment horizontal="left" vertical="top" wrapText="1"/>
    </xf>
    <xf numFmtId="174" fontId="28" fillId="0" borderId="18" xfId="1" applyNumberFormat="1" applyFont="1" applyFill="1" applyBorder="1" applyAlignment="1">
      <alignment horizontal="center" vertical="center"/>
    </xf>
    <xf numFmtId="174" fontId="3" fillId="0" borderId="18" xfId="0" applyNumberFormat="1" applyFont="1" applyFill="1" applyBorder="1" applyAlignment="1">
      <alignment horizontal="left" vertical="top" wrapText="1"/>
    </xf>
    <xf numFmtId="0" fontId="29" fillId="0" borderId="17" xfId="0" applyFont="1" applyFill="1" applyBorder="1" applyAlignment="1">
      <alignment horizontal="left" vertical="top" wrapText="1"/>
    </xf>
    <xf numFmtId="0" fontId="18" fillId="0" borderId="15" xfId="0" applyFont="1" applyFill="1" applyBorder="1" applyAlignment="1">
      <alignment vertical="center"/>
    </xf>
    <xf numFmtId="171" fontId="28" fillId="0" borderId="18" xfId="1" applyNumberFormat="1" applyFont="1" applyFill="1" applyBorder="1" applyAlignment="1">
      <alignment horizontal="center" vertical="center"/>
    </xf>
    <xf numFmtId="4" fontId="28" fillId="0" borderId="18" xfId="1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169" fontId="8" fillId="0" borderId="1" xfId="2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3" fillId="0" borderId="0" xfId="0" applyFont="1" applyAlignment="1">
      <alignment horizontal="left" vertical="top" wrapText="1"/>
    </xf>
    <xf numFmtId="0" fontId="3" fillId="0" borderId="22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left" vertical="top" wrapText="1"/>
    </xf>
    <xf numFmtId="167" fontId="28" fillId="0" borderId="0" xfId="1" applyNumberFormat="1" applyFont="1" applyAlignment="1">
      <alignment horizontal="right" vertical="top"/>
    </xf>
    <xf numFmtId="0" fontId="9" fillId="0" borderId="18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171" fontId="18" fillId="0" borderId="16" xfId="5" applyNumberFormat="1" applyFont="1" applyBorder="1" applyAlignment="1">
      <alignment horizontal="right" vertical="top"/>
    </xf>
    <xf numFmtId="167" fontId="18" fillId="0" borderId="18" xfId="1" applyNumberFormat="1" applyFont="1" applyFill="1" applyBorder="1" applyAlignment="1">
      <alignment horizontal="right" vertical="center"/>
    </xf>
    <xf numFmtId="171" fontId="20" fillId="0" borderId="18" xfId="0" applyNumberFormat="1" applyFont="1" applyBorder="1" applyAlignment="1">
      <alignment horizontal="left" vertical="top" wrapText="1"/>
    </xf>
    <xf numFmtId="167" fontId="14" fillId="0" borderId="18" xfId="1" applyNumberFormat="1" applyFont="1" applyFill="1" applyBorder="1" applyAlignment="1">
      <alignment horizontal="right" vertical="center"/>
    </xf>
    <xf numFmtId="171" fontId="20" fillId="0" borderId="16" xfId="0" applyNumberFormat="1" applyFont="1" applyBorder="1" applyAlignment="1">
      <alignment horizontal="left" vertical="top" wrapText="1"/>
    </xf>
    <xf numFmtId="167" fontId="14" fillId="0" borderId="16" xfId="1" applyNumberFormat="1" applyFont="1" applyFill="1" applyBorder="1" applyAlignment="1">
      <alignment horizontal="right" vertical="center"/>
    </xf>
    <xf numFmtId="0" fontId="13" fillId="0" borderId="18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0" fillId="0" borderId="0" xfId="0" applyFont="1" applyBorder="1" applyAlignment="1">
      <alignment vertical="justify" wrapText="1"/>
    </xf>
    <xf numFmtId="0" fontId="3" fillId="0" borderId="0" xfId="0" applyFont="1" applyBorder="1" applyAlignment="1">
      <alignment horizontal="left" vertical="top" wrapText="1"/>
    </xf>
    <xf numFmtId="171" fontId="18" fillId="0" borderId="16" xfId="5" applyNumberFormat="1" applyFont="1" applyFill="1" applyBorder="1" applyAlignment="1">
      <alignment horizontal="right" vertical="top"/>
    </xf>
    <xf numFmtId="0" fontId="9" fillId="0" borderId="0" xfId="0" applyFont="1" applyAlignment="1">
      <alignment vertical="center"/>
    </xf>
    <xf numFmtId="0" fontId="8" fillId="0" borderId="0" xfId="0" applyFont="1" applyBorder="1" applyAlignment="1">
      <alignment horizontal="left" vertical="top" wrapText="1"/>
    </xf>
    <xf numFmtId="167" fontId="14" fillId="0" borderId="1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righ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right" vertical="top" wrapText="1"/>
    </xf>
    <xf numFmtId="0" fontId="32" fillId="0" borderId="0" xfId="0" applyFont="1" applyAlignment="1">
      <alignment horizontal="center" wrapText="1"/>
    </xf>
    <xf numFmtId="171" fontId="9" fillId="0" borderId="14" xfId="0" applyNumberFormat="1" applyFont="1" applyFill="1" applyBorder="1" applyAlignment="1">
      <alignment horizontal="right" vertical="center"/>
    </xf>
    <xf numFmtId="170" fontId="9" fillId="0" borderId="1" xfId="2" applyNumberFormat="1" applyFont="1" applyFill="1" applyBorder="1" applyAlignment="1">
      <alignment vertical="center" wrapText="1"/>
    </xf>
    <xf numFmtId="166" fontId="9" fillId="0" borderId="1" xfId="2" applyNumberFormat="1" applyFont="1" applyFill="1" applyBorder="1" applyAlignment="1">
      <alignment vertical="center" wrapText="1"/>
    </xf>
    <xf numFmtId="0" fontId="7" fillId="0" borderId="0" xfId="3" applyFont="1" applyFill="1" applyAlignment="1">
      <alignment horizontal="center" vertical="center" wrapText="1"/>
    </xf>
    <xf numFmtId="0" fontId="7" fillId="0" borderId="0" xfId="3" applyFont="1" applyFill="1" applyAlignment="1">
      <alignment vertical="center" wrapText="1"/>
    </xf>
    <xf numFmtId="0" fontId="13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4" fontId="18" fillId="0" borderId="16" xfId="5" applyNumberFormat="1" applyFont="1" applyBorder="1" applyAlignment="1">
      <alignment horizontal="right" vertical="top"/>
    </xf>
    <xf numFmtId="167" fontId="0" fillId="0" borderId="0" xfId="0" applyNumberFormat="1"/>
    <xf numFmtId="170" fontId="0" fillId="0" borderId="0" xfId="2" applyNumberFormat="1" applyFont="1"/>
    <xf numFmtId="175" fontId="3" fillId="0" borderId="0" xfId="0" applyNumberFormat="1" applyFont="1" applyFill="1" applyAlignment="1">
      <alignment horizontal="left" vertical="top" wrapText="1"/>
    </xf>
    <xf numFmtId="166" fontId="0" fillId="0" borderId="0" xfId="0" applyNumberFormat="1"/>
    <xf numFmtId="168" fontId="8" fillId="0" borderId="1" xfId="0" applyNumberFormat="1" applyFont="1" applyFill="1" applyBorder="1" applyAlignment="1">
      <alignment horizontal="right" vertical="center" wrapText="1"/>
    </xf>
    <xf numFmtId="0" fontId="13" fillId="0" borderId="19" xfId="0" applyFont="1" applyBorder="1" applyAlignment="1">
      <alignment vertical="center" wrapText="1"/>
    </xf>
    <xf numFmtId="0" fontId="13" fillId="0" borderId="18" xfId="0" applyFont="1" applyBorder="1" applyAlignment="1">
      <alignment vertical="justify" wrapText="1"/>
    </xf>
    <xf numFmtId="0" fontId="12" fillId="0" borderId="1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center" vertical="center" wrapText="1"/>
    </xf>
    <xf numFmtId="168" fontId="22" fillId="0" borderId="1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67" fontId="20" fillId="0" borderId="18" xfId="1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horizontal="left" vertical="top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167" fontId="14" fillId="0" borderId="17" xfId="1" applyNumberFormat="1" applyFont="1" applyFill="1" applyBorder="1" applyAlignment="1">
      <alignment horizontal="center" vertical="center" wrapText="1"/>
    </xf>
    <xf numFmtId="167" fontId="14" fillId="0" borderId="20" xfId="1" applyNumberFormat="1" applyFont="1" applyFill="1" applyBorder="1" applyAlignment="1">
      <alignment horizontal="center" vertical="center" wrapText="1"/>
    </xf>
    <xf numFmtId="167" fontId="14" fillId="0" borderId="19" xfId="1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top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21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top" wrapText="1"/>
    </xf>
    <xf numFmtId="0" fontId="3" fillId="0" borderId="19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justify" wrapText="1"/>
    </xf>
    <xf numFmtId="0" fontId="18" fillId="0" borderId="18" xfId="0" applyFont="1" applyBorder="1" applyAlignment="1">
      <alignment horizontal="center" vertical="justify" wrapText="1"/>
    </xf>
    <xf numFmtId="49" fontId="18" fillId="0" borderId="1" xfId="0" applyNumberFormat="1" applyFont="1" applyBorder="1" applyAlignment="1">
      <alignment horizontal="center" vertical="justify" wrapText="1"/>
    </xf>
    <xf numFmtId="49" fontId="18" fillId="0" borderId="18" xfId="0" applyNumberFormat="1" applyFont="1" applyBorder="1" applyAlignment="1">
      <alignment horizontal="center" vertical="justify" wrapText="1"/>
    </xf>
    <xf numFmtId="0" fontId="3" fillId="0" borderId="18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20" fillId="0" borderId="23" xfId="0" applyFont="1" applyBorder="1" applyAlignment="1">
      <alignment vertical="justify" wrapText="1"/>
    </xf>
    <xf numFmtId="0" fontId="20" fillId="0" borderId="24" xfId="0" applyFont="1" applyBorder="1" applyAlignment="1">
      <alignment vertical="justify" wrapText="1"/>
    </xf>
    <xf numFmtId="0" fontId="20" fillId="0" borderId="17" xfId="0" applyFont="1" applyBorder="1" applyAlignment="1">
      <alignment vertical="justify" wrapText="1"/>
    </xf>
    <xf numFmtId="0" fontId="20" fillId="0" borderId="20" xfId="0" applyFont="1" applyBorder="1" applyAlignment="1">
      <alignment vertical="justify" wrapText="1"/>
    </xf>
    <xf numFmtId="0" fontId="0" fillId="0" borderId="20" xfId="0" applyBorder="1"/>
    <xf numFmtId="0" fontId="0" fillId="0" borderId="24" xfId="0" applyBorder="1"/>
    <xf numFmtId="0" fontId="0" fillId="0" borderId="25" xfId="0" applyBorder="1"/>
    <xf numFmtId="0" fontId="20" fillId="0" borderId="19" xfId="0" applyFont="1" applyBorder="1" applyAlignment="1">
      <alignment vertical="justify" wrapText="1"/>
    </xf>
    <xf numFmtId="0" fontId="9" fillId="0" borderId="0" xfId="0" applyFont="1" applyAlignment="1">
      <alignment horizontal="center" vertical="center" wrapText="1"/>
    </xf>
    <xf numFmtId="0" fontId="13" fillId="0" borderId="18" xfId="0" applyFont="1" applyBorder="1" applyAlignment="1">
      <alignment horizontal="center" vertical="justify" wrapText="1"/>
    </xf>
    <xf numFmtId="0" fontId="13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justify" wrapText="1"/>
    </xf>
    <xf numFmtId="0" fontId="0" fillId="0" borderId="19" xfId="0" applyBorder="1"/>
    <xf numFmtId="0" fontId="13" fillId="0" borderId="20" xfId="0" applyFont="1" applyBorder="1" applyAlignment="1">
      <alignment vertical="justify" wrapText="1"/>
    </xf>
    <xf numFmtId="0" fontId="13" fillId="0" borderId="19" xfId="0" applyFont="1" applyBorder="1" applyAlignment="1">
      <alignment vertical="justify" wrapText="1"/>
    </xf>
    <xf numFmtId="0" fontId="3" fillId="0" borderId="15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9" fillId="0" borderId="17" xfId="0" applyFont="1" applyBorder="1" applyAlignment="1">
      <alignment vertical="justify" wrapText="1"/>
    </xf>
    <xf numFmtId="0" fontId="9" fillId="0" borderId="20" xfId="0" applyFont="1" applyBorder="1" applyAlignment="1">
      <alignment vertical="justify" wrapText="1"/>
    </xf>
    <xf numFmtId="0" fontId="13" fillId="0" borderId="17" xfId="0" applyFont="1" applyBorder="1" applyAlignment="1">
      <alignment horizontal="left" vertical="top" wrapText="1"/>
    </xf>
    <xf numFmtId="0" fontId="13" fillId="0" borderId="19" xfId="0" applyFont="1" applyBorder="1" applyAlignment="1">
      <alignment horizontal="left" vertical="top" wrapText="1"/>
    </xf>
    <xf numFmtId="0" fontId="9" fillId="0" borderId="19" xfId="0" applyFont="1" applyBorder="1" applyAlignment="1">
      <alignment vertical="justify" wrapText="1"/>
    </xf>
    <xf numFmtId="0" fontId="22" fillId="0" borderId="2" xfId="0" applyNumberFormat="1" applyFont="1" applyFill="1" applyBorder="1" applyAlignment="1">
      <alignment horizontal="center" vertical="center" wrapText="1"/>
    </xf>
    <xf numFmtId="0" fontId="22" fillId="0" borderId="20" xfId="0" applyNumberFormat="1" applyFont="1" applyFill="1" applyBorder="1" applyAlignment="1">
      <alignment horizontal="center" vertical="center" wrapText="1"/>
    </xf>
    <xf numFmtId="0" fontId="22" fillId="0" borderId="4" xfId="0" applyNumberFormat="1" applyFont="1" applyFill="1" applyBorder="1" applyAlignment="1">
      <alignment horizontal="center" vertical="center" wrapText="1"/>
    </xf>
    <xf numFmtId="168" fontId="23" fillId="0" borderId="2" xfId="0" applyNumberFormat="1" applyFont="1" applyFill="1" applyBorder="1" applyAlignment="1">
      <alignment horizontal="center" vertical="center" wrapText="1"/>
    </xf>
    <xf numFmtId="168" fontId="23" fillId="0" borderId="20" xfId="0" applyNumberFormat="1" applyFont="1" applyFill="1" applyBorder="1" applyAlignment="1">
      <alignment horizontal="center" vertical="center" wrapText="1"/>
    </xf>
    <xf numFmtId="168" fontId="23" fillId="0" borderId="4" xfId="0" applyNumberFormat="1" applyFont="1" applyFill="1" applyBorder="1" applyAlignment="1">
      <alignment horizontal="center" vertical="center" wrapText="1"/>
    </xf>
    <xf numFmtId="168" fontId="22" fillId="0" borderId="6" xfId="0" applyNumberFormat="1" applyFont="1" applyFill="1" applyBorder="1" applyAlignment="1">
      <alignment horizontal="center" vertical="center" wrapText="1"/>
    </xf>
    <xf numFmtId="168" fontId="22" fillId="0" borderId="7" xfId="0" applyNumberFormat="1" applyFont="1" applyFill="1" applyBorder="1" applyAlignment="1">
      <alignment horizontal="center" vertical="center" wrapText="1"/>
    </xf>
    <xf numFmtId="168" fontId="22" fillId="0" borderId="5" xfId="0" applyNumberFormat="1" applyFont="1" applyFill="1" applyBorder="1" applyAlignment="1">
      <alignment horizontal="center" vertical="center" wrapText="1"/>
    </xf>
    <xf numFmtId="168" fontId="22" fillId="0" borderId="9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7" fillId="0" borderId="0" xfId="3" applyFont="1" applyFill="1" applyAlignment="1">
      <alignment horizontal="center" vertical="center" wrapText="1"/>
    </xf>
    <xf numFmtId="168" fontId="25" fillId="0" borderId="5" xfId="0" applyNumberFormat="1" applyFont="1" applyFill="1" applyBorder="1" applyAlignment="1">
      <alignment horizontal="center" vertical="center" wrapText="1"/>
    </xf>
    <xf numFmtId="168" fontId="22" fillId="0" borderId="15" xfId="0" applyNumberFormat="1" applyFont="1" applyFill="1" applyBorder="1" applyAlignment="1">
      <alignment horizontal="center" vertical="center" wrapText="1"/>
    </xf>
    <xf numFmtId="168" fontId="22" fillId="0" borderId="21" xfId="0" applyNumberFormat="1" applyFont="1" applyFill="1" applyBorder="1" applyAlignment="1">
      <alignment horizontal="center" vertical="center" wrapText="1"/>
    </xf>
    <xf numFmtId="168" fontId="22" fillId="0" borderId="16" xfId="0" applyNumberFormat="1" applyFont="1" applyFill="1" applyBorder="1" applyAlignment="1">
      <alignment horizontal="center" vertical="center" wrapText="1"/>
    </xf>
    <xf numFmtId="49" fontId="22" fillId="0" borderId="26" xfId="0" applyNumberFormat="1" applyFont="1" applyFill="1" applyBorder="1" applyAlignment="1">
      <alignment horizontal="center" vertical="center" wrapText="1"/>
    </xf>
    <xf numFmtId="49" fontId="22" fillId="0" borderId="23" xfId="0" applyNumberFormat="1" applyFont="1" applyFill="1" applyBorder="1" applyAlignment="1">
      <alignment horizontal="center" vertical="center" wrapText="1"/>
    </xf>
    <xf numFmtId="49" fontId="22" fillId="0" borderId="27" xfId="0" applyNumberFormat="1" applyFont="1" applyFill="1" applyBorder="1" applyAlignment="1">
      <alignment horizontal="center" vertical="center" wrapText="1"/>
    </xf>
    <xf numFmtId="49" fontId="22" fillId="0" borderId="24" xfId="0" applyNumberFormat="1" applyFont="1" applyFill="1" applyBorder="1" applyAlignment="1">
      <alignment horizontal="center" vertical="center" wrapText="1"/>
    </xf>
    <xf numFmtId="49" fontId="22" fillId="0" borderId="28" xfId="0" applyNumberFormat="1" applyFont="1" applyFill="1" applyBorder="1" applyAlignment="1">
      <alignment horizontal="center" vertical="center" wrapText="1"/>
    </xf>
    <xf numFmtId="49" fontId="22" fillId="0" borderId="25" xfId="0" applyNumberFormat="1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8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21" fillId="0" borderId="6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top" wrapText="1"/>
    </xf>
    <xf numFmtId="0" fontId="31" fillId="0" borderId="0" xfId="0" applyFont="1" applyAlignment="1">
      <alignment horizontal="center" vertical="center"/>
    </xf>
    <xf numFmtId="0" fontId="7" fillId="0" borderId="0" xfId="3" applyFont="1" applyAlignment="1">
      <alignment horizontal="center" vertical="center" wrapText="1"/>
    </xf>
    <xf numFmtId="0" fontId="31" fillId="0" borderId="0" xfId="0" applyFont="1" applyAlignment="1">
      <alignment horizontal="right" vertical="center"/>
    </xf>
    <xf numFmtId="0" fontId="11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10" fillId="0" borderId="0" xfId="0" applyFont="1" applyAlignment="1">
      <alignment horizontal="center" wrapText="1"/>
    </xf>
    <xf numFmtId="0" fontId="6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68" fontId="33" fillId="0" borderId="1" xfId="0" applyNumberFormat="1" applyFont="1" applyFill="1" applyBorder="1" applyAlignment="1">
      <alignment horizontal="right" vertical="center" wrapText="1"/>
    </xf>
  </cellXfs>
  <cellStyles count="6">
    <cellStyle name="Normal 3" xfId="4"/>
    <cellStyle name="Normal_General 17.02.04" xfId="3"/>
    <cellStyle name="SN_241" xfId="1"/>
    <cellStyle name="SN_b" xfId="5"/>
    <cellStyle name="Обычный" xfId="0" builtinId="0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8" name="Line 17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27" name="Line 26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29" name="Line 28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30" name="Line 29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31" name="Line 30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36" name="Line 35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37" name="Line 36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38" name="Line 37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39" name="Line 38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40" name="Line 39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41" name="Line 40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42" name="Line 41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43" name="Line 42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44" name="Line 43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45" name="Line 44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360045</xdr:colOff>
      <xdr:row>5</xdr:row>
      <xdr:rowOff>0</xdr:rowOff>
    </xdr:from>
    <xdr:to>
      <xdr:col>4</xdr:col>
      <xdr:colOff>529854</xdr:colOff>
      <xdr:row>5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4912995" y="2505075"/>
          <a:ext cx="169809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51" name="Line 50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52" name="Line 51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53" name="Line 52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54" name="Line 53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55" name="Line 54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56" name="Line 55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57" name="Line 56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60" name="Line 59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61" name="Line 60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62" name="Line 61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65" name="Line 64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66" name="Line 65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67" name="Line 66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68" name="Line 67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69" name="Line 68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70" name="Line 69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71" name="Line 70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360045</xdr:colOff>
      <xdr:row>5</xdr:row>
      <xdr:rowOff>0</xdr:rowOff>
    </xdr:from>
    <xdr:to>
      <xdr:col>4</xdr:col>
      <xdr:colOff>529854</xdr:colOff>
      <xdr:row>5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4912995" y="2505075"/>
          <a:ext cx="169809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77" name="Line 76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78" name="Line 77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79" name="Line 78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80" name="Line 79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81" name="Line 80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82" name="Line 81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83" name="Line 82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360045</xdr:colOff>
      <xdr:row>5</xdr:row>
      <xdr:rowOff>0</xdr:rowOff>
    </xdr:from>
    <xdr:to>
      <xdr:col>4</xdr:col>
      <xdr:colOff>529854</xdr:colOff>
      <xdr:row>5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4912995" y="2505075"/>
          <a:ext cx="169809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89" name="Line 92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90" name="Line 93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91" name="Line 94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92" name="Line 95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93" name="Line 96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94" name="Line 97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95" name="Line 98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2</xdr:col>
      <xdr:colOff>247650</xdr:colOff>
      <xdr:row>5</xdr:row>
      <xdr:rowOff>0</xdr:rowOff>
    </xdr:from>
    <xdr:to>
      <xdr:col>2</xdr:col>
      <xdr:colOff>371475</xdr:colOff>
      <xdr:row>5</xdr:row>
      <xdr:rowOff>0</xdr:rowOff>
    </xdr:to>
    <xdr:sp macro="" textlink="">
      <xdr:nvSpPr>
        <xdr:cNvPr id="98" name="Picture 37"/>
        <xdr:cNvSpPr>
          <a:spLocks noChangeAspect="1" noChangeArrowheads="1"/>
        </xdr:cNvSpPr>
      </xdr:nvSpPr>
      <xdr:spPr bwMode="auto">
        <a:xfrm>
          <a:off x="1076325" y="2505075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01" name="Line 3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02" name="Line 4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03" name="Line 5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04" name="Line 6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05" name="Line 7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06" name="Line 8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07" name="Line 9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08" name="Line 10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09" name="Line 11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10" name="Line 12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15" name="Line 17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16" name="Line 18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18" name="Line 20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19" name="Line 21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20" name="Line 22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21" name="Line 23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24" name="Line 26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25" name="Line 27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26" name="Line 28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27" name="Line 29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28" name="Line 30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29" name="Line 31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30" name="Line 32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33" name="Line 35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34" name="Line 36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35" name="Line 37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36" name="Line 38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37" name="Line 39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38" name="Line 40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39" name="Line 41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40" name="Line 42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41" name="Line 43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42" name="Line 44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360045</xdr:colOff>
      <xdr:row>5</xdr:row>
      <xdr:rowOff>0</xdr:rowOff>
    </xdr:from>
    <xdr:to>
      <xdr:col>4</xdr:col>
      <xdr:colOff>529854</xdr:colOff>
      <xdr:row>5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4912995" y="2505075"/>
          <a:ext cx="16980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48" name="Line 50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49" name="Line 51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50" name="Line 52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51" name="Line 53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52" name="Line 54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53" name="Line 55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54" name="Line 56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57" name="Line 59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58" name="Line 60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59" name="Line 61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62" name="Line 64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63" name="Line 65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64" name="Line 66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65" name="Line 67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66" name="Line 68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67" name="Line 69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68" name="Line 70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360045</xdr:colOff>
      <xdr:row>5</xdr:row>
      <xdr:rowOff>0</xdr:rowOff>
    </xdr:from>
    <xdr:to>
      <xdr:col>4</xdr:col>
      <xdr:colOff>529854</xdr:colOff>
      <xdr:row>5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4912995" y="2505075"/>
          <a:ext cx="16980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74" name="Line 76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75" name="Line 77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76" name="Line 78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77" name="Line 79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78" name="Line 80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79" name="Line 81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80" name="Line 82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360045</xdr:colOff>
      <xdr:row>5</xdr:row>
      <xdr:rowOff>0</xdr:rowOff>
    </xdr:from>
    <xdr:to>
      <xdr:col>4</xdr:col>
      <xdr:colOff>529854</xdr:colOff>
      <xdr:row>5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4912995" y="2505075"/>
          <a:ext cx="16980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86" name="Line 92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87" name="Line 93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88" name="Line 94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89" name="Line 95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1809750</xdr:colOff>
      <xdr:row>5</xdr:row>
      <xdr:rowOff>0</xdr:rowOff>
    </xdr:to>
    <xdr:sp macro="" textlink="">
      <xdr:nvSpPr>
        <xdr:cNvPr id="190" name="Line 96"/>
        <xdr:cNvSpPr>
          <a:spLocks noChangeShapeType="1"/>
        </xdr:cNvSpPr>
      </xdr:nvSpPr>
      <xdr:spPr bwMode="auto">
        <a:xfrm>
          <a:off x="838200" y="2505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91" name="Line 97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2</xdr:col>
      <xdr:colOff>1905000</xdr:colOff>
      <xdr:row>5</xdr:row>
      <xdr:rowOff>0</xdr:rowOff>
    </xdr:to>
    <xdr:sp macro="" textlink="">
      <xdr:nvSpPr>
        <xdr:cNvPr id="192" name="Line 98"/>
        <xdr:cNvSpPr>
          <a:spLocks noChangeShapeType="1"/>
        </xdr:cNvSpPr>
      </xdr:nvSpPr>
      <xdr:spPr bwMode="auto">
        <a:xfrm>
          <a:off x="828675" y="2505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93" name="Text Box 99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4552950" y="25050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2</xdr:col>
      <xdr:colOff>247650</xdr:colOff>
      <xdr:row>5</xdr:row>
      <xdr:rowOff>0</xdr:rowOff>
    </xdr:from>
    <xdr:to>
      <xdr:col>2</xdr:col>
      <xdr:colOff>371475</xdr:colOff>
      <xdr:row>5</xdr:row>
      <xdr:rowOff>0</xdr:rowOff>
    </xdr:to>
    <xdr:sp macro="" textlink="">
      <xdr:nvSpPr>
        <xdr:cNvPr id="195" name="Picture 37"/>
        <xdr:cNvSpPr>
          <a:spLocks noChangeAspect="1" noChangeArrowheads="1"/>
        </xdr:cNvSpPr>
      </xdr:nvSpPr>
      <xdr:spPr bwMode="auto">
        <a:xfrm>
          <a:off x="1076325" y="2505075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55" workbookViewId="0">
      <selection activeCell="E41" sqref="E41"/>
    </sheetView>
  </sheetViews>
  <sheetFormatPr defaultRowHeight="16.5" x14ac:dyDescent="0.25"/>
  <cols>
    <col min="1" max="1" width="10.42578125" style="67" customWidth="1"/>
    <col min="2" max="2" width="19.28515625" style="67" customWidth="1"/>
    <col min="3" max="3" width="59.28515625" style="67" customWidth="1"/>
    <col min="4" max="4" width="36.28515625" style="67" customWidth="1"/>
    <col min="5" max="5" width="24.85546875" style="67" customWidth="1"/>
    <col min="6" max="6" width="16.7109375" style="67" customWidth="1"/>
    <col min="7" max="16384" width="9.140625" style="67"/>
  </cols>
  <sheetData>
    <row r="1" spans="1:7" ht="14.25" customHeight="1" x14ac:dyDescent="0.25">
      <c r="D1" s="142" t="s">
        <v>294</v>
      </c>
      <c r="E1" s="64"/>
    </row>
    <row r="2" spans="1:7" ht="14.25" customHeight="1" x14ac:dyDescent="0.25">
      <c r="D2" s="142"/>
      <c r="E2" s="64"/>
    </row>
    <row r="3" spans="1:7" ht="18.75" customHeight="1" x14ac:dyDescent="0.25">
      <c r="D3" s="142"/>
      <c r="E3" s="65"/>
    </row>
    <row r="4" spans="1:7" ht="11.25" customHeight="1" x14ac:dyDescent="0.25">
      <c r="D4" s="142"/>
    </row>
    <row r="5" spans="1:7" ht="14.25" customHeight="1" x14ac:dyDescent="0.25">
      <c r="D5" s="66"/>
    </row>
    <row r="6" spans="1:7" ht="74.25" customHeight="1" x14ac:dyDescent="0.25">
      <c r="A6" s="149" t="s">
        <v>355</v>
      </c>
      <c r="B6" s="149"/>
      <c r="C6" s="149"/>
      <c r="D6" s="149"/>
    </row>
    <row r="7" spans="1:7" x14ac:dyDescent="0.25">
      <c r="D7" s="68" t="s">
        <v>10</v>
      </c>
    </row>
    <row r="8" spans="1:7" ht="92.25" customHeight="1" x14ac:dyDescent="0.25">
      <c r="A8" s="150" t="s">
        <v>2</v>
      </c>
      <c r="B8" s="151"/>
      <c r="C8" s="152" t="s">
        <v>275</v>
      </c>
      <c r="D8" s="127" t="s">
        <v>359</v>
      </c>
      <c r="G8" s="69"/>
    </row>
    <row r="9" spans="1:7" ht="26.25" customHeight="1" x14ac:dyDescent="0.25">
      <c r="A9" s="129" t="s">
        <v>276</v>
      </c>
      <c r="B9" s="129" t="s">
        <v>277</v>
      </c>
      <c r="C9" s="153"/>
      <c r="D9" s="129" t="s">
        <v>53</v>
      </c>
    </row>
    <row r="10" spans="1:7" ht="24.75" customHeight="1" x14ac:dyDescent="0.25">
      <c r="A10" s="70"/>
      <c r="B10" s="70"/>
      <c r="C10" s="71" t="s">
        <v>278</v>
      </c>
      <c r="D10" s="72">
        <f>D11</f>
        <v>0</v>
      </c>
    </row>
    <row r="11" spans="1:7" ht="20.25" customHeight="1" x14ac:dyDescent="0.25">
      <c r="A11" s="73"/>
      <c r="B11" s="71"/>
      <c r="C11" s="71" t="s">
        <v>279</v>
      </c>
      <c r="D11" s="72">
        <f>D12</f>
        <v>0</v>
      </c>
    </row>
    <row r="12" spans="1:7" x14ac:dyDescent="0.25">
      <c r="A12" s="136" t="s">
        <v>280</v>
      </c>
      <c r="B12" s="136"/>
      <c r="C12" s="74" t="s">
        <v>281</v>
      </c>
      <c r="D12" s="75">
        <f>D19+D25</f>
        <v>0</v>
      </c>
    </row>
    <row r="13" spans="1:7" x14ac:dyDescent="0.25">
      <c r="A13" s="137"/>
      <c r="B13" s="137"/>
      <c r="C13" s="73" t="s">
        <v>282</v>
      </c>
      <c r="D13" s="76"/>
    </row>
    <row r="14" spans="1:7" x14ac:dyDescent="0.25">
      <c r="A14" s="137"/>
      <c r="B14" s="137"/>
      <c r="C14" s="74" t="s">
        <v>283</v>
      </c>
      <c r="D14" s="76"/>
    </row>
    <row r="15" spans="1:7" ht="56.25" customHeight="1" x14ac:dyDescent="0.25">
      <c r="A15" s="137"/>
      <c r="B15" s="137"/>
      <c r="C15" s="73" t="s">
        <v>356</v>
      </c>
      <c r="D15" s="75"/>
    </row>
    <row r="16" spans="1:7" x14ac:dyDescent="0.25">
      <c r="A16" s="137"/>
      <c r="B16" s="137"/>
      <c r="C16" s="74" t="s">
        <v>284</v>
      </c>
      <c r="D16" s="75"/>
    </row>
    <row r="17" spans="1:4" ht="33" x14ac:dyDescent="0.25">
      <c r="A17" s="138"/>
      <c r="B17" s="138"/>
      <c r="C17" s="73" t="s">
        <v>285</v>
      </c>
      <c r="D17" s="75"/>
    </row>
    <row r="18" spans="1:4" x14ac:dyDescent="0.25">
      <c r="A18" s="147" t="s">
        <v>286</v>
      </c>
      <c r="B18" s="147"/>
      <c r="C18" s="147"/>
      <c r="D18" s="147"/>
    </row>
    <row r="19" spans="1:4" x14ac:dyDescent="0.25">
      <c r="A19" s="136"/>
      <c r="B19" s="136" t="s">
        <v>287</v>
      </c>
      <c r="C19" s="77" t="s">
        <v>288</v>
      </c>
      <c r="D19" s="139">
        <v>49500</v>
      </c>
    </row>
    <row r="20" spans="1:4" x14ac:dyDescent="0.25">
      <c r="A20" s="137"/>
      <c r="B20" s="137"/>
      <c r="C20" s="73" t="s">
        <v>282</v>
      </c>
      <c r="D20" s="140"/>
    </row>
    <row r="21" spans="1:4" x14ac:dyDescent="0.25">
      <c r="A21" s="137"/>
      <c r="B21" s="137"/>
      <c r="C21" s="74" t="s">
        <v>289</v>
      </c>
      <c r="D21" s="140"/>
    </row>
    <row r="22" spans="1:4" ht="66" x14ac:dyDescent="0.25">
      <c r="A22" s="137"/>
      <c r="B22" s="137"/>
      <c r="C22" s="73" t="s">
        <v>290</v>
      </c>
      <c r="D22" s="140"/>
    </row>
    <row r="23" spans="1:4" x14ac:dyDescent="0.25">
      <c r="A23" s="137"/>
      <c r="B23" s="137"/>
      <c r="C23" s="74" t="s">
        <v>291</v>
      </c>
      <c r="D23" s="140"/>
    </row>
    <row r="24" spans="1:4" x14ac:dyDescent="0.25">
      <c r="A24" s="138"/>
      <c r="B24" s="138"/>
      <c r="C24" s="73" t="s">
        <v>292</v>
      </c>
      <c r="D24" s="141"/>
    </row>
    <row r="25" spans="1:4" x14ac:dyDescent="0.25">
      <c r="A25" s="136"/>
      <c r="B25" s="136" t="s">
        <v>287</v>
      </c>
      <c r="C25" s="77" t="s">
        <v>288</v>
      </c>
      <c r="D25" s="139">
        <v>-49500</v>
      </c>
    </row>
    <row r="26" spans="1:4" x14ac:dyDescent="0.25">
      <c r="A26" s="137"/>
      <c r="B26" s="137"/>
      <c r="C26" s="73" t="s">
        <v>282</v>
      </c>
      <c r="D26" s="140"/>
    </row>
    <row r="27" spans="1:4" x14ac:dyDescent="0.25">
      <c r="A27" s="137"/>
      <c r="B27" s="137"/>
      <c r="C27" s="74" t="s">
        <v>289</v>
      </c>
      <c r="D27" s="140"/>
    </row>
    <row r="28" spans="1:4" ht="66" x14ac:dyDescent="0.25">
      <c r="A28" s="137"/>
      <c r="B28" s="137"/>
      <c r="C28" s="73" t="s">
        <v>290</v>
      </c>
      <c r="D28" s="140"/>
    </row>
    <row r="29" spans="1:4" x14ac:dyDescent="0.25">
      <c r="A29" s="137"/>
      <c r="B29" s="137"/>
      <c r="C29" s="74" t="s">
        <v>291</v>
      </c>
      <c r="D29" s="140"/>
    </row>
    <row r="30" spans="1:4" x14ac:dyDescent="0.25">
      <c r="A30" s="138"/>
      <c r="B30" s="138"/>
      <c r="C30" s="73" t="s">
        <v>292</v>
      </c>
      <c r="D30" s="141"/>
    </row>
    <row r="31" spans="1:4" ht="33.75" customHeight="1" x14ac:dyDescent="0.25">
      <c r="A31" s="73"/>
      <c r="B31" s="78"/>
      <c r="C31" s="78" t="s">
        <v>0</v>
      </c>
      <c r="D31" s="72">
        <f>D32</f>
        <v>0</v>
      </c>
    </row>
    <row r="32" spans="1:4" x14ac:dyDescent="0.25">
      <c r="A32" s="136">
        <v>1138</v>
      </c>
      <c r="B32" s="136"/>
      <c r="C32" s="81" t="s">
        <v>281</v>
      </c>
      <c r="D32" s="79">
        <f>D33</f>
        <v>0</v>
      </c>
    </row>
    <row r="33" spans="1:6" x14ac:dyDescent="0.25">
      <c r="A33" s="137"/>
      <c r="B33" s="137"/>
      <c r="C33" s="82" t="s">
        <v>1</v>
      </c>
      <c r="D33" s="80">
        <f>D39+D45+D51+D57</f>
        <v>0</v>
      </c>
    </row>
    <row r="34" spans="1:6" x14ac:dyDescent="0.25">
      <c r="A34" s="137"/>
      <c r="B34" s="137"/>
      <c r="C34" s="81" t="s">
        <v>283</v>
      </c>
      <c r="D34" s="80"/>
    </row>
    <row r="35" spans="1:6" ht="49.5" x14ac:dyDescent="0.25">
      <c r="A35" s="137"/>
      <c r="B35" s="137"/>
      <c r="C35" s="82" t="s">
        <v>295</v>
      </c>
      <c r="D35" s="80"/>
    </row>
    <row r="36" spans="1:6" x14ac:dyDescent="0.25">
      <c r="A36" s="137"/>
      <c r="B36" s="137"/>
      <c r="C36" s="81" t="s">
        <v>284</v>
      </c>
      <c r="D36" s="80"/>
    </row>
    <row r="37" spans="1:6" ht="66" x14ac:dyDescent="0.25">
      <c r="A37" s="138"/>
      <c r="B37" s="138"/>
      <c r="C37" s="82" t="s">
        <v>296</v>
      </c>
      <c r="D37" s="80"/>
    </row>
    <row r="38" spans="1:6" x14ac:dyDescent="0.25">
      <c r="A38" s="146" t="s">
        <v>286</v>
      </c>
      <c r="B38" s="147"/>
      <c r="C38" s="147"/>
      <c r="D38" s="148"/>
    </row>
    <row r="39" spans="1:6" x14ac:dyDescent="0.25">
      <c r="A39" s="133"/>
      <c r="B39" s="143">
        <v>11001</v>
      </c>
      <c r="C39" s="81" t="s">
        <v>288</v>
      </c>
      <c r="D39" s="139">
        <f>+-151797.3+46885.3</f>
        <v>-104911.99999999999</v>
      </c>
    </row>
    <row r="40" spans="1:6" ht="66" x14ac:dyDescent="0.25">
      <c r="A40" s="134"/>
      <c r="B40" s="144"/>
      <c r="C40" s="82" t="s">
        <v>297</v>
      </c>
      <c r="D40" s="140"/>
      <c r="F40" s="121"/>
    </row>
    <row r="41" spans="1:6" ht="39.75" customHeight="1" x14ac:dyDescent="0.25">
      <c r="A41" s="134"/>
      <c r="B41" s="144"/>
      <c r="C41" s="81" t="s">
        <v>289</v>
      </c>
      <c r="D41" s="140"/>
      <c r="F41" s="121"/>
    </row>
    <row r="42" spans="1:6" ht="69.75" customHeight="1" x14ac:dyDescent="0.25">
      <c r="A42" s="134"/>
      <c r="B42" s="144"/>
      <c r="C42" s="82" t="s">
        <v>298</v>
      </c>
      <c r="D42" s="140"/>
    </row>
    <row r="43" spans="1:6" x14ac:dyDescent="0.25">
      <c r="A43" s="134"/>
      <c r="B43" s="144"/>
      <c r="C43" s="81" t="s">
        <v>291</v>
      </c>
      <c r="D43" s="140"/>
    </row>
    <row r="44" spans="1:6" x14ac:dyDescent="0.25">
      <c r="A44" s="135"/>
      <c r="B44" s="145"/>
      <c r="C44" s="82" t="s">
        <v>292</v>
      </c>
      <c r="D44" s="141"/>
    </row>
    <row r="45" spans="1:6" ht="16.5" customHeight="1" x14ac:dyDescent="0.25">
      <c r="A45" s="133"/>
      <c r="B45" s="143">
        <v>31001</v>
      </c>
      <c r="C45" s="74" t="s">
        <v>288</v>
      </c>
      <c r="D45" s="139">
        <f>+-22222.9+78313</f>
        <v>56090.1</v>
      </c>
    </row>
    <row r="46" spans="1:6" ht="33" x14ac:dyDescent="0.25">
      <c r="A46" s="134"/>
      <c r="B46" s="144"/>
      <c r="C46" s="73" t="s">
        <v>84</v>
      </c>
      <c r="D46" s="140"/>
    </row>
    <row r="47" spans="1:6" ht="16.5" customHeight="1" x14ac:dyDescent="0.25">
      <c r="A47" s="134"/>
      <c r="B47" s="144"/>
      <c r="C47" s="74" t="s">
        <v>289</v>
      </c>
      <c r="D47" s="140"/>
    </row>
    <row r="48" spans="1:6" ht="60" customHeight="1" x14ac:dyDescent="0.25">
      <c r="A48" s="134"/>
      <c r="B48" s="144"/>
      <c r="C48" s="73" t="s">
        <v>299</v>
      </c>
      <c r="D48" s="140"/>
    </row>
    <row r="49" spans="1:4" ht="16.5" customHeight="1" x14ac:dyDescent="0.25">
      <c r="A49" s="134"/>
      <c r="B49" s="144"/>
      <c r="C49" s="81" t="s">
        <v>291</v>
      </c>
      <c r="D49" s="140"/>
    </row>
    <row r="50" spans="1:4" ht="33" x14ac:dyDescent="0.25">
      <c r="A50" s="135"/>
      <c r="B50" s="145"/>
      <c r="C50" s="73" t="s">
        <v>293</v>
      </c>
      <c r="D50" s="141"/>
    </row>
    <row r="51" spans="1:4" ht="16.5" customHeight="1" x14ac:dyDescent="0.25">
      <c r="A51" s="133"/>
      <c r="B51" s="136">
        <v>31005</v>
      </c>
      <c r="C51" s="74" t="s">
        <v>288</v>
      </c>
      <c r="D51" s="139">
        <v>-678.1</v>
      </c>
    </row>
    <row r="52" spans="1:4" ht="49.5" x14ac:dyDescent="0.25">
      <c r="A52" s="134"/>
      <c r="B52" s="137"/>
      <c r="C52" s="73" t="s">
        <v>222</v>
      </c>
      <c r="D52" s="140"/>
    </row>
    <row r="53" spans="1:4" ht="16.5" customHeight="1" x14ac:dyDescent="0.25">
      <c r="A53" s="134"/>
      <c r="B53" s="137"/>
      <c r="C53" s="74" t="s">
        <v>289</v>
      </c>
      <c r="D53" s="140"/>
    </row>
    <row r="54" spans="1:4" ht="34.5" customHeight="1" x14ac:dyDescent="0.25">
      <c r="A54" s="134"/>
      <c r="B54" s="137"/>
      <c r="C54" s="73" t="s">
        <v>300</v>
      </c>
      <c r="D54" s="140"/>
    </row>
    <row r="55" spans="1:4" ht="16.5" customHeight="1" x14ac:dyDescent="0.25">
      <c r="A55" s="134"/>
      <c r="B55" s="137"/>
      <c r="C55" s="74" t="s">
        <v>291</v>
      </c>
      <c r="D55" s="140"/>
    </row>
    <row r="56" spans="1:4" ht="33" x14ac:dyDescent="0.25">
      <c r="A56" s="135"/>
      <c r="B56" s="138"/>
      <c r="C56" s="73" t="s">
        <v>293</v>
      </c>
      <c r="D56" s="141"/>
    </row>
    <row r="57" spans="1:4" ht="16.5" customHeight="1" x14ac:dyDescent="0.25">
      <c r="A57" s="133"/>
      <c r="B57" s="136">
        <v>31004</v>
      </c>
      <c r="C57" s="74" t="s">
        <v>288</v>
      </c>
      <c r="D57" s="139">
        <v>49500</v>
      </c>
    </row>
    <row r="58" spans="1:4" ht="49.5" x14ac:dyDescent="0.25">
      <c r="A58" s="134"/>
      <c r="B58" s="137"/>
      <c r="C58" s="73" t="s">
        <v>357</v>
      </c>
      <c r="D58" s="140"/>
    </row>
    <row r="59" spans="1:4" ht="16.5" customHeight="1" x14ac:dyDescent="0.25">
      <c r="A59" s="134"/>
      <c r="B59" s="137"/>
      <c r="C59" s="74" t="s">
        <v>289</v>
      </c>
      <c r="D59" s="140"/>
    </row>
    <row r="60" spans="1:4" ht="50.25" customHeight="1" x14ac:dyDescent="0.25">
      <c r="A60" s="134"/>
      <c r="B60" s="137"/>
      <c r="C60" s="73" t="s">
        <v>358</v>
      </c>
      <c r="D60" s="140"/>
    </row>
    <row r="61" spans="1:4" ht="16.5" customHeight="1" x14ac:dyDescent="0.25">
      <c r="A61" s="134"/>
      <c r="B61" s="137"/>
      <c r="C61" s="81" t="s">
        <v>291</v>
      </c>
      <c r="D61" s="140"/>
    </row>
    <row r="62" spans="1:4" ht="33" x14ac:dyDescent="0.25">
      <c r="A62" s="135"/>
      <c r="B62" s="138"/>
      <c r="C62" s="73" t="s">
        <v>293</v>
      </c>
      <c r="D62" s="141"/>
    </row>
  </sheetData>
  <mergeCells count="28">
    <mergeCell ref="A6:D6"/>
    <mergeCell ref="A8:B8"/>
    <mergeCell ref="C8:C9"/>
    <mergeCell ref="A12:A17"/>
    <mergeCell ref="B12:B17"/>
    <mergeCell ref="A18:D18"/>
    <mergeCell ref="A19:A24"/>
    <mergeCell ref="B19:B24"/>
    <mergeCell ref="D19:D24"/>
    <mergeCell ref="A25:A30"/>
    <mergeCell ref="B25:B30"/>
    <mergeCell ref="D25:D30"/>
    <mergeCell ref="A57:A62"/>
    <mergeCell ref="B57:B62"/>
    <mergeCell ref="D57:D62"/>
    <mergeCell ref="D1:D4"/>
    <mergeCell ref="A45:A50"/>
    <mergeCell ref="B45:B50"/>
    <mergeCell ref="D45:D50"/>
    <mergeCell ref="A51:A56"/>
    <mergeCell ref="B51:B56"/>
    <mergeCell ref="D51:D56"/>
    <mergeCell ref="A32:A37"/>
    <mergeCell ref="B32:B37"/>
    <mergeCell ref="A38:D38"/>
    <mergeCell ref="A39:A44"/>
    <mergeCell ref="B39:B44"/>
    <mergeCell ref="D39:D44"/>
  </mergeCells>
  <pageMargins left="0" right="0" top="0" bottom="0" header="0.31496062992125984" footer="0.31496062992125984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topLeftCell="A37" zoomScale="90" zoomScaleNormal="90" workbookViewId="0">
      <selection activeCell="H56" sqref="H56"/>
    </sheetView>
  </sheetViews>
  <sheetFormatPr defaultRowHeight="16.5" x14ac:dyDescent="0.25"/>
  <cols>
    <col min="1" max="1" width="8.7109375" style="86" customWidth="1"/>
    <col min="2" max="2" width="9.42578125" style="86" customWidth="1"/>
    <col min="3" max="3" width="8.85546875" style="86" customWidth="1"/>
    <col min="4" max="4" width="10.42578125" style="86" customWidth="1"/>
    <col min="5" max="5" width="13.5703125" style="86" customWidth="1"/>
    <col min="6" max="6" width="54.140625" style="86" customWidth="1"/>
    <col min="7" max="7" width="29" style="86" customWidth="1"/>
    <col min="8" max="8" width="50.85546875" style="86" customWidth="1"/>
    <col min="9" max="9" width="11.140625" style="86" customWidth="1"/>
    <col min="10" max="10" width="9.140625" style="86"/>
    <col min="11" max="11" width="11.140625" style="86" bestFit="1" customWidth="1"/>
    <col min="12" max="16384" width="9.140625" style="86"/>
  </cols>
  <sheetData>
    <row r="1" spans="1:7" ht="27" customHeight="1" x14ac:dyDescent="0.25">
      <c r="G1" s="149" t="s">
        <v>317</v>
      </c>
    </row>
    <row r="2" spans="1:7" ht="21" customHeight="1" x14ac:dyDescent="0.25">
      <c r="G2" s="149"/>
    </row>
    <row r="3" spans="1:7" x14ac:dyDescent="0.25">
      <c r="G3" s="149"/>
    </row>
    <row r="4" spans="1:7" ht="17.25" customHeight="1" x14ac:dyDescent="0.25">
      <c r="G4" s="149"/>
    </row>
    <row r="5" spans="1:7" ht="6" customHeight="1" x14ac:dyDescent="0.25">
      <c r="G5" s="85"/>
    </row>
    <row r="6" spans="1:7" x14ac:dyDescent="0.25">
      <c r="A6" s="174" t="s">
        <v>306</v>
      </c>
      <c r="B6" s="174"/>
      <c r="C6" s="174"/>
      <c r="D6" s="174"/>
      <c r="E6" s="174"/>
      <c r="F6" s="174"/>
      <c r="G6" s="174"/>
    </row>
    <row r="7" spans="1:7" ht="23.25" customHeight="1" x14ac:dyDescent="0.25">
      <c r="A7" s="174"/>
      <c r="B7" s="174"/>
      <c r="C7" s="174"/>
      <c r="D7" s="174"/>
      <c r="E7" s="174"/>
      <c r="F7" s="174"/>
      <c r="G7" s="174"/>
    </row>
    <row r="8" spans="1:7" x14ac:dyDescent="0.25">
      <c r="G8" s="87" t="s">
        <v>10</v>
      </c>
    </row>
    <row r="9" spans="1:7" ht="102" customHeight="1" x14ac:dyDescent="0.25">
      <c r="A9" s="181" t="s">
        <v>307</v>
      </c>
      <c r="B9" s="182"/>
      <c r="C9" s="183"/>
      <c r="D9" s="181" t="s">
        <v>2</v>
      </c>
      <c r="E9" s="183"/>
      <c r="F9" s="163" t="s">
        <v>3</v>
      </c>
      <c r="G9" s="130" t="s">
        <v>359</v>
      </c>
    </row>
    <row r="10" spans="1:7" ht="54.75" customHeight="1" x14ac:dyDescent="0.25">
      <c r="A10" s="88" t="s">
        <v>11</v>
      </c>
      <c r="B10" s="88" t="s">
        <v>12</v>
      </c>
      <c r="C10" s="88" t="s">
        <v>13</v>
      </c>
      <c r="D10" s="88" t="s">
        <v>276</v>
      </c>
      <c r="E10" s="88" t="s">
        <v>277</v>
      </c>
      <c r="F10" s="165"/>
      <c r="G10" s="131" t="s">
        <v>53</v>
      </c>
    </row>
    <row r="11" spans="1:7" ht="17.25" x14ac:dyDescent="0.25">
      <c r="A11" s="89"/>
      <c r="B11" s="89"/>
      <c r="C11" s="89"/>
      <c r="D11" s="89"/>
      <c r="E11" s="89"/>
      <c r="F11" s="92" t="s">
        <v>4</v>
      </c>
      <c r="G11" s="93">
        <f>G12</f>
        <v>0</v>
      </c>
    </row>
    <row r="12" spans="1:7" ht="32.25" customHeight="1" x14ac:dyDescent="0.25">
      <c r="A12" s="184" t="s">
        <v>308</v>
      </c>
      <c r="B12" s="186"/>
      <c r="C12" s="177"/>
      <c r="D12" s="175"/>
      <c r="E12" s="176"/>
      <c r="F12" s="92" t="s">
        <v>301</v>
      </c>
      <c r="G12" s="93">
        <f>G14</f>
        <v>0</v>
      </c>
    </row>
    <row r="13" spans="1:7" ht="17.25" x14ac:dyDescent="0.25">
      <c r="A13" s="185"/>
      <c r="B13" s="187"/>
      <c r="C13" s="179"/>
      <c r="D13" s="175"/>
      <c r="E13" s="176"/>
      <c r="F13" s="89" t="s">
        <v>5</v>
      </c>
      <c r="G13" s="94"/>
    </row>
    <row r="14" spans="1:7" ht="28.5" x14ac:dyDescent="0.25">
      <c r="A14" s="185"/>
      <c r="B14" s="184" t="s">
        <v>309</v>
      </c>
      <c r="C14" s="179"/>
      <c r="D14" s="175"/>
      <c r="E14" s="176"/>
      <c r="F14" s="91" t="s">
        <v>302</v>
      </c>
      <c r="G14" s="93">
        <f>G16</f>
        <v>0</v>
      </c>
    </row>
    <row r="15" spans="1:7" ht="17.25" x14ac:dyDescent="0.25">
      <c r="A15" s="185"/>
      <c r="B15" s="185"/>
      <c r="C15" s="180"/>
      <c r="D15" s="175"/>
      <c r="E15" s="176"/>
      <c r="F15" s="89" t="s">
        <v>5</v>
      </c>
      <c r="G15" s="94"/>
    </row>
    <row r="16" spans="1:7" ht="17.25" x14ac:dyDescent="0.25">
      <c r="A16" s="185"/>
      <c r="B16" s="185"/>
      <c r="C16" s="184" t="s">
        <v>309</v>
      </c>
      <c r="D16" s="175"/>
      <c r="E16" s="176"/>
      <c r="F16" s="91" t="s">
        <v>282</v>
      </c>
      <c r="G16" s="93">
        <f>G18</f>
        <v>0</v>
      </c>
    </row>
    <row r="17" spans="1:7" ht="17.25" x14ac:dyDescent="0.25">
      <c r="A17" s="185"/>
      <c r="B17" s="185"/>
      <c r="C17" s="185"/>
      <c r="D17" s="175"/>
      <c r="E17" s="176"/>
      <c r="F17" s="89" t="s">
        <v>5</v>
      </c>
      <c r="G17" s="95"/>
    </row>
    <row r="18" spans="1:7" ht="17.25" x14ac:dyDescent="0.25">
      <c r="A18" s="185"/>
      <c r="B18" s="185"/>
      <c r="C18" s="185"/>
      <c r="D18" s="125"/>
      <c r="E18" s="124"/>
      <c r="F18" s="89" t="s">
        <v>279</v>
      </c>
      <c r="G18" s="93">
        <f>G19+G27</f>
        <v>0</v>
      </c>
    </row>
    <row r="19" spans="1:7" ht="17.25" x14ac:dyDescent="0.25">
      <c r="A19" s="185"/>
      <c r="B19" s="185"/>
      <c r="C19" s="185"/>
      <c r="D19" s="175">
        <v>1139</v>
      </c>
      <c r="E19" s="177" t="s">
        <v>287</v>
      </c>
      <c r="F19" s="89" t="s">
        <v>282</v>
      </c>
      <c r="G19" s="96">
        <f>G21</f>
        <v>49500</v>
      </c>
    </row>
    <row r="20" spans="1:7" ht="17.25" x14ac:dyDescent="0.25">
      <c r="A20" s="185"/>
      <c r="B20" s="185"/>
      <c r="C20" s="185"/>
      <c r="D20" s="175"/>
      <c r="E20" s="170"/>
      <c r="F20" s="89" t="s">
        <v>6</v>
      </c>
      <c r="G20" s="96"/>
    </row>
    <row r="21" spans="1:7" ht="19.5" customHeight="1" x14ac:dyDescent="0.25">
      <c r="A21" s="185"/>
      <c r="B21" s="185"/>
      <c r="C21" s="185"/>
      <c r="D21" s="175"/>
      <c r="E21" s="170"/>
      <c r="F21" s="89" t="s">
        <v>279</v>
      </c>
      <c r="G21" s="96">
        <f>G23</f>
        <v>49500</v>
      </c>
    </row>
    <row r="22" spans="1:7" ht="33" x14ac:dyDescent="0.25">
      <c r="A22" s="185"/>
      <c r="B22" s="185"/>
      <c r="C22" s="185"/>
      <c r="D22" s="175"/>
      <c r="E22" s="170"/>
      <c r="F22" s="89" t="s">
        <v>7</v>
      </c>
      <c r="G22" s="96"/>
    </row>
    <row r="23" spans="1:7" ht="19.5" customHeight="1" x14ac:dyDescent="0.25">
      <c r="A23" s="185"/>
      <c r="B23" s="185"/>
      <c r="C23" s="185"/>
      <c r="D23" s="175"/>
      <c r="E23" s="170"/>
      <c r="F23" s="89" t="s">
        <v>17</v>
      </c>
      <c r="G23" s="96">
        <f t="shared" ref="G23:G25" si="0">G24</f>
        <v>49500</v>
      </c>
    </row>
    <row r="24" spans="1:7" ht="17.25" x14ac:dyDescent="0.25">
      <c r="A24" s="185"/>
      <c r="B24" s="185"/>
      <c r="C24" s="185"/>
      <c r="D24" s="175"/>
      <c r="E24" s="170"/>
      <c r="F24" s="89" t="s">
        <v>303</v>
      </c>
      <c r="G24" s="96">
        <f t="shared" si="0"/>
        <v>49500</v>
      </c>
    </row>
    <row r="25" spans="1:7" ht="17.25" x14ac:dyDescent="0.25">
      <c r="A25" s="185"/>
      <c r="B25" s="185"/>
      <c r="C25" s="185"/>
      <c r="D25" s="175"/>
      <c r="E25" s="170"/>
      <c r="F25" s="89" t="s">
        <v>304</v>
      </c>
      <c r="G25" s="96">
        <f t="shared" si="0"/>
        <v>49500</v>
      </c>
    </row>
    <row r="26" spans="1:7" ht="17.25" x14ac:dyDescent="0.25">
      <c r="A26" s="185"/>
      <c r="B26" s="185"/>
      <c r="C26" s="185"/>
      <c r="D26" s="175"/>
      <c r="E26" s="178"/>
      <c r="F26" s="89" t="s">
        <v>305</v>
      </c>
      <c r="G26" s="96">
        <v>49500</v>
      </c>
    </row>
    <row r="27" spans="1:7" ht="24" customHeight="1" x14ac:dyDescent="0.25">
      <c r="A27" s="185"/>
      <c r="B27" s="185"/>
      <c r="C27" s="185"/>
      <c r="D27" s="175"/>
      <c r="E27" s="177" t="s">
        <v>287</v>
      </c>
      <c r="F27" s="89" t="s">
        <v>282</v>
      </c>
      <c r="G27" s="96">
        <f>G29</f>
        <v>-49500</v>
      </c>
    </row>
    <row r="28" spans="1:7" ht="17.25" x14ac:dyDescent="0.25">
      <c r="A28" s="185"/>
      <c r="B28" s="185"/>
      <c r="C28" s="185"/>
      <c r="D28" s="175"/>
      <c r="E28" s="179"/>
      <c r="F28" s="89" t="s">
        <v>6</v>
      </c>
      <c r="G28" s="96"/>
    </row>
    <row r="29" spans="1:7" ht="17.25" x14ac:dyDescent="0.25">
      <c r="A29" s="185"/>
      <c r="B29" s="185"/>
      <c r="C29" s="185"/>
      <c r="D29" s="175"/>
      <c r="E29" s="179"/>
      <c r="F29" s="89" t="s">
        <v>279</v>
      </c>
      <c r="G29" s="96">
        <f>G31</f>
        <v>-49500</v>
      </c>
    </row>
    <row r="30" spans="1:7" ht="36.75" customHeight="1" x14ac:dyDescent="0.25">
      <c r="A30" s="185"/>
      <c r="B30" s="185"/>
      <c r="C30" s="185"/>
      <c r="D30" s="175"/>
      <c r="E30" s="179"/>
      <c r="F30" s="89" t="s">
        <v>7</v>
      </c>
      <c r="G30" s="96"/>
    </row>
    <row r="31" spans="1:7" ht="21.75" customHeight="1" x14ac:dyDescent="0.25">
      <c r="A31" s="185"/>
      <c r="B31" s="185"/>
      <c r="C31" s="185"/>
      <c r="D31" s="175"/>
      <c r="E31" s="179"/>
      <c r="F31" s="89" t="s">
        <v>17</v>
      </c>
      <c r="G31" s="96">
        <f t="shared" ref="G31:G33" si="1">G32</f>
        <v>-49500</v>
      </c>
    </row>
    <row r="32" spans="1:7" ht="17.25" x14ac:dyDescent="0.25">
      <c r="A32" s="185"/>
      <c r="B32" s="185"/>
      <c r="C32" s="185"/>
      <c r="D32" s="175"/>
      <c r="E32" s="179"/>
      <c r="F32" s="89" t="s">
        <v>303</v>
      </c>
      <c r="G32" s="96">
        <f t="shared" si="1"/>
        <v>-49500</v>
      </c>
    </row>
    <row r="33" spans="1:9" ht="17.25" x14ac:dyDescent="0.25">
      <c r="A33" s="185"/>
      <c r="B33" s="185"/>
      <c r="C33" s="185"/>
      <c r="D33" s="175"/>
      <c r="E33" s="179"/>
      <c r="F33" s="89" t="s">
        <v>304</v>
      </c>
      <c r="G33" s="96">
        <f t="shared" si="1"/>
        <v>-49500</v>
      </c>
    </row>
    <row r="34" spans="1:9" ht="17.25" x14ac:dyDescent="0.25">
      <c r="A34" s="185"/>
      <c r="B34" s="188"/>
      <c r="C34" s="188"/>
      <c r="D34" s="175"/>
      <c r="E34" s="180"/>
      <c r="F34" s="89" t="s">
        <v>305</v>
      </c>
      <c r="G34" s="96">
        <v>-49500</v>
      </c>
    </row>
    <row r="35" spans="1:9" ht="25.5" customHeight="1" x14ac:dyDescent="0.25">
      <c r="A35" s="155" t="s">
        <v>310</v>
      </c>
      <c r="B35" s="166"/>
      <c r="C35" s="168"/>
      <c r="D35" s="168"/>
      <c r="E35" s="168"/>
      <c r="F35" s="91" t="s">
        <v>8</v>
      </c>
      <c r="G35" s="93">
        <f>SUM(G37)</f>
        <v>0</v>
      </c>
    </row>
    <row r="36" spans="1:9" ht="17.25" x14ac:dyDescent="0.25">
      <c r="A36" s="155"/>
      <c r="B36" s="167"/>
      <c r="C36" s="169"/>
      <c r="D36" s="170"/>
      <c r="E36" s="169"/>
      <c r="F36" s="99" t="s">
        <v>5</v>
      </c>
      <c r="G36" s="97"/>
    </row>
    <row r="37" spans="1:9" ht="17.25" x14ac:dyDescent="0.25">
      <c r="A37" s="155"/>
      <c r="B37" s="155" t="s">
        <v>309</v>
      </c>
      <c r="C37" s="167"/>
      <c r="D37" s="170"/>
      <c r="E37" s="169"/>
      <c r="F37" s="91" t="s">
        <v>9</v>
      </c>
      <c r="G37" s="93">
        <f>SUM(G39)</f>
        <v>0</v>
      </c>
    </row>
    <row r="38" spans="1:9" ht="17.25" x14ac:dyDescent="0.25">
      <c r="A38" s="155"/>
      <c r="B38" s="155"/>
      <c r="C38" s="167"/>
      <c r="D38" s="170"/>
      <c r="E38" s="169"/>
      <c r="F38" s="99" t="s">
        <v>5</v>
      </c>
      <c r="G38" s="97"/>
    </row>
    <row r="39" spans="1:9" ht="17.25" x14ac:dyDescent="0.25">
      <c r="A39" s="155"/>
      <c r="B39" s="155"/>
      <c r="C39" s="157" t="s">
        <v>16</v>
      </c>
      <c r="D39" s="171"/>
      <c r="E39" s="169"/>
      <c r="F39" s="3" t="s">
        <v>1</v>
      </c>
      <c r="G39" s="93">
        <f>G41</f>
        <v>0</v>
      </c>
    </row>
    <row r="40" spans="1:9" ht="17.25" x14ac:dyDescent="0.25">
      <c r="A40" s="155"/>
      <c r="B40" s="155"/>
      <c r="C40" s="157"/>
      <c r="D40" s="171"/>
      <c r="E40" s="169"/>
      <c r="F40" s="10" t="s">
        <v>5</v>
      </c>
      <c r="G40" s="98"/>
    </row>
    <row r="41" spans="1:9" ht="17.25" x14ac:dyDescent="0.25">
      <c r="A41" s="155"/>
      <c r="B41" s="155"/>
      <c r="C41" s="157"/>
      <c r="D41" s="171"/>
      <c r="E41" s="169"/>
      <c r="F41" s="100" t="s">
        <v>0</v>
      </c>
      <c r="G41" s="103">
        <f>G43</f>
        <v>0</v>
      </c>
    </row>
    <row r="42" spans="1:9" ht="17.25" x14ac:dyDescent="0.25">
      <c r="A42" s="155"/>
      <c r="B42" s="155"/>
      <c r="C42" s="157"/>
      <c r="D42" s="172"/>
      <c r="E42" s="173"/>
      <c r="F42" s="99" t="s">
        <v>5</v>
      </c>
      <c r="G42" s="98"/>
      <c r="I42" s="90"/>
    </row>
    <row r="43" spans="1:9" ht="17.25" x14ac:dyDescent="0.25">
      <c r="A43" s="155"/>
      <c r="B43" s="155"/>
      <c r="C43" s="157"/>
      <c r="D43" s="154" t="s">
        <v>318</v>
      </c>
      <c r="E43" s="101"/>
      <c r="F43" s="3" t="s">
        <v>1</v>
      </c>
      <c r="G43" s="118">
        <f>G45+G56+G65+G74</f>
        <v>0</v>
      </c>
      <c r="I43" s="90"/>
    </row>
    <row r="44" spans="1:9" ht="15.75" customHeight="1" x14ac:dyDescent="0.25">
      <c r="A44" s="155"/>
      <c r="B44" s="155"/>
      <c r="C44" s="157"/>
      <c r="D44" s="154"/>
      <c r="E44" s="101"/>
      <c r="F44" s="99" t="s">
        <v>5</v>
      </c>
      <c r="G44" s="98"/>
      <c r="I44" s="90"/>
    </row>
    <row r="45" spans="1:9" customFormat="1" ht="82.5" x14ac:dyDescent="0.25">
      <c r="A45" s="155"/>
      <c r="B45" s="155"/>
      <c r="C45" s="157"/>
      <c r="D45" s="154"/>
      <c r="E45" s="163" t="s">
        <v>287</v>
      </c>
      <c r="F45" s="10" t="s">
        <v>297</v>
      </c>
      <c r="G45" s="96">
        <f>G47</f>
        <v>-104911.99999999999</v>
      </c>
    </row>
    <row r="46" spans="1:9" customFormat="1" ht="17.25" x14ac:dyDescent="0.25">
      <c r="A46" s="155"/>
      <c r="B46" s="155"/>
      <c r="C46" s="157"/>
      <c r="D46" s="154"/>
      <c r="E46" s="164"/>
      <c r="F46" s="10" t="s">
        <v>6</v>
      </c>
      <c r="G46" s="96"/>
    </row>
    <row r="47" spans="1:9" customFormat="1" ht="19.5" customHeight="1" x14ac:dyDescent="0.25">
      <c r="A47" s="155"/>
      <c r="B47" s="155"/>
      <c r="C47" s="157"/>
      <c r="D47" s="154"/>
      <c r="E47" s="164"/>
      <c r="F47" s="11" t="s">
        <v>0</v>
      </c>
      <c r="G47" s="96">
        <f>G49</f>
        <v>-104911.99999999999</v>
      </c>
    </row>
    <row r="48" spans="1:9" customFormat="1" ht="33" x14ac:dyDescent="0.25">
      <c r="A48" s="155"/>
      <c r="B48" s="155"/>
      <c r="C48" s="157"/>
      <c r="D48" s="154"/>
      <c r="E48" s="164"/>
      <c r="F48" s="10" t="s">
        <v>7</v>
      </c>
      <c r="G48" s="96"/>
    </row>
    <row r="49" spans="1:11" customFormat="1" ht="17.25" x14ac:dyDescent="0.25">
      <c r="A49" s="155"/>
      <c r="B49" s="155"/>
      <c r="C49" s="157"/>
      <c r="D49" s="154"/>
      <c r="E49" s="164"/>
      <c r="F49" s="10" t="s">
        <v>17</v>
      </c>
      <c r="G49" s="96">
        <f>G50</f>
        <v>-104911.99999999999</v>
      </c>
    </row>
    <row r="50" spans="1:11" customFormat="1" ht="17.25" x14ac:dyDescent="0.25">
      <c r="A50" s="155"/>
      <c r="B50" s="155"/>
      <c r="C50" s="157"/>
      <c r="D50" s="154"/>
      <c r="E50" s="164"/>
      <c r="F50" s="10" t="s">
        <v>303</v>
      </c>
      <c r="G50" s="96">
        <f>G51+G54</f>
        <v>-104911.99999999999</v>
      </c>
    </row>
    <row r="51" spans="1:11" customFormat="1" ht="17.25" x14ac:dyDescent="0.25">
      <c r="A51" s="155"/>
      <c r="B51" s="155"/>
      <c r="C51" s="157"/>
      <c r="D51" s="154"/>
      <c r="E51" s="164"/>
      <c r="F51" s="10" t="s">
        <v>319</v>
      </c>
      <c r="G51" s="96">
        <f>G52</f>
        <v>-151797.29999999999</v>
      </c>
    </row>
    <row r="52" spans="1:11" customFormat="1" ht="33" x14ac:dyDescent="0.25">
      <c r="A52" s="155"/>
      <c r="B52" s="155"/>
      <c r="C52" s="157"/>
      <c r="D52" s="154"/>
      <c r="E52" s="164"/>
      <c r="F52" s="10" t="s">
        <v>320</v>
      </c>
      <c r="G52" s="96">
        <f>G53</f>
        <v>-151797.29999999999</v>
      </c>
      <c r="I52" s="119"/>
      <c r="K52" s="120"/>
    </row>
    <row r="53" spans="1:11" customFormat="1" ht="33" x14ac:dyDescent="0.25">
      <c r="A53" s="155"/>
      <c r="B53" s="155"/>
      <c r="C53" s="157"/>
      <c r="D53" s="154"/>
      <c r="E53" s="164"/>
      <c r="F53" s="10" t="s">
        <v>321</v>
      </c>
      <c r="G53" s="96">
        <v>-151797.29999999999</v>
      </c>
    </row>
    <row r="54" spans="1:11" customFormat="1" ht="33" x14ac:dyDescent="0.25">
      <c r="A54" s="156"/>
      <c r="B54" s="156"/>
      <c r="C54" s="158"/>
      <c r="D54" s="159"/>
      <c r="E54" s="164"/>
      <c r="F54" s="10" t="s">
        <v>311</v>
      </c>
      <c r="G54" s="96">
        <f>G55</f>
        <v>46885.3</v>
      </c>
    </row>
    <row r="55" spans="1:11" customFormat="1" ht="33" x14ac:dyDescent="0.25">
      <c r="A55" s="156"/>
      <c r="B55" s="156"/>
      <c r="C55" s="158"/>
      <c r="D55" s="159"/>
      <c r="E55" s="165"/>
      <c r="F55" s="10" t="s">
        <v>312</v>
      </c>
      <c r="G55" s="96">
        <v>46885.3</v>
      </c>
    </row>
    <row r="56" spans="1:11" ht="33" x14ac:dyDescent="0.25">
      <c r="A56" s="155"/>
      <c r="B56" s="155"/>
      <c r="C56" s="157"/>
      <c r="D56" s="154"/>
      <c r="E56" s="160" t="s">
        <v>313</v>
      </c>
      <c r="F56" s="10" t="s">
        <v>322</v>
      </c>
      <c r="G56" s="96">
        <f>G58</f>
        <v>56090.1</v>
      </c>
    </row>
    <row r="57" spans="1:11" ht="17.25" x14ac:dyDescent="0.25">
      <c r="A57" s="155"/>
      <c r="B57" s="155"/>
      <c r="C57" s="157"/>
      <c r="D57" s="154"/>
      <c r="E57" s="161"/>
      <c r="F57" s="10" t="s">
        <v>6</v>
      </c>
      <c r="G57" s="96"/>
    </row>
    <row r="58" spans="1:11" ht="17.25" x14ac:dyDescent="0.25">
      <c r="A58" s="155"/>
      <c r="B58" s="155"/>
      <c r="C58" s="157"/>
      <c r="D58" s="154"/>
      <c r="E58" s="161"/>
      <c r="F58" s="10" t="s">
        <v>0</v>
      </c>
      <c r="G58" s="96">
        <f>G60</f>
        <v>56090.1</v>
      </c>
    </row>
    <row r="59" spans="1:11" ht="33" x14ac:dyDescent="0.25">
      <c r="A59" s="155"/>
      <c r="B59" s="155"/>
      <c r="C59" s="157"/>
      <c r="D59" s="154"/>
      <c r="E59" s="161"/>
      <c r="F59" s="10" t="s">
        <v>7</v>
      </c>
      <c r="G59" s="96"/>
    </row>
    <row r="60" spans="1:11" ht="17.25" x14ac:dyDescent="0.25">
      <c r="A60" s="155"/>
      <c r="B60" s="155"/>
      <c r="C60" s="157"/>
      <c r="D60" s="154"/>
      <c r="E60" s="161"/>
      <c r="F60" s="10" t="s">
        <v>17</v>
      </c>
      <c r="G60" s="96">
        <f>G61</f>
        <v>56090.1</v>
      </c>
    </row>
    <row r="61" spans="1:11" ht="19.5" customHeight="1" x14ac:dyDescent="0.25">
      <c r="A61" s="155"/>
      <c r="B61" s="155"/>
      <c r="C61" s="157"/>
      <c r="D61" s="154"/>
      <c r="E61" s="161"/>
      <c r="F61" s="10" t="s">
        <v>34</v>
      </c>
      <c r="G61" s="96">
        <f>G62</f>
        <v>56090.1</v>
      </c>
    </row>
    <row r="62" spans="1:11" ht="17.25" x14ac:dyDescent="0.25">
      <c r="A62" s="155"/>
      <c r="B62" s="155"/>
      <c r="C62" s="157"/>
      <c r="D62" s="154"/>
      <c r="E62" s="161"/>
      <c r="F62" s="10" t="s">
        <v>35</v>
      </c>
      <c r="G62" s="96">
        <f>G63</f>
        <v>56090.1</v>
      </c>
    </row>
    <row r="63" spans="1:11" ht="17.25" x14ac:dyDescent="0.25">
      <c r="A63" s="155"/>
      <c r="B63" s="155"/>
      <c r="C63" s="157"/>
      <c r="D63" s="154"/>
      <c r="E63" s="161"/>
      <c r="F63" s="10" t="s">
        <v>314</v>
      </c>
      <c r="G63" s="96">
        <f>G64</f>
        <v>56090.1</v>
      </c>
    </row>
    <row r="64" spans="1:11" ht="17.25" x14ac:dyDescent="0.25">
      <c r="A64" s="155"/>
      <c r="B64" s="155"/>
      <c r="C64" s="157"/>
      <c r="D64" s="154"/>
      <c r="E64" s="162"/>
      <c r="F64" s="10" t="s">
        <v>316</v>
      </c>
      <c r="G64" s="96">
        <f>-22222.9+78313</f>
        <v>56090.1</v>
      </c>
    </row>
    <row r="65" spans="1:7" ht="49.5" x14ac:dyDescent="0.25">
      <c r="A65" s="155"/>
      <c r="B65" s="155"/>
      <c r="C65" s="157"/>
      <c r="D65" s="154"/>
      <c r="E65" s="160" t="s">
        <v>323</v>
      </c>
      <c r="F65" s="10" t="s">
        <v>324</v>
      </c>
      <c r="G65" s="96">
        <f>G67</f>
        <v>-678.1</v>
      </c>
    </row>
    <row r="66" spans="1:7" ht="17.25" x14ac:dyDescent="0.25">
      <c r="A66" s="155"/>
      <c r="B66" s="155"/>
      <c r="C66" s="157"/>
      <c r="D66" s="154"/>
      <c r="E66" s="161"/>
      <c r="F66" s="10" t="s">
        <v>6</v>
      </c>
      <c r="G66" s="96"/>
    </row>
    <row r="67" spans="1:7" ht="17.25" x14ac:dyDescent="0.25">
      <c r="A67" s="155"/>
      <c r="B67" s="155"/>
      <c r="C67" s="157"/>
      <c r="D67" s="154"/>
      <c r="E67" s="161"/>
      <c r="F67" s="10" t="s">
        <v>0</v>
      </c>
      <c r="G67" s="96">
        <f>G69</f>
        <v>-678.1</v>
      </c>
    </row>
    <row r="68" spans="1:7" ht="33" x14ac:dyDescent="0.25">
      <c r="A68" s="155"/>
      <c r="B68" s="155"/>
      <c r="C68" s="157"/>
      <c r="D68" s="154"/>
      <c r="E68" s="161"/>
      <c r="F68" s="10" t="s">
        <v>7</v>
      </c>
      <c r="G68" s="96"/>
    </row>
    <row r="69" spans="1:7" ht="17.25" x14ac:dyDescent="0.25">
      <c r="A69" s="155"/>
      <c r="B69" s="155"/>
      <c r="C69" s="157"/>
      <c r="D69" s="154"/>
      <c r="E69" s="161"/>
      <c r="F69" s="10" t="s">
        <v>17</v>
      </c>
      <c r="G69" s="96">
        <f>G70</f>
        <v>-678.1</v>
      </c>
    </row>
    <row r="70" spans="1:7" ht="18.75" customHeight="1" x14ac:dyDescent="0.25">
      <c r="A70" s="155"/>
      <c r="B70" s="155"/>
      <c r="C70" s="157"/>
      <c r="D70" s="154"/>
      <c r="E70" s="161"/>
      <c r="F70" s="10" t="s">
        <v>34</v>
      </c>
      <c r="G70" s="96">
        <f>G71</f>
        <v>-678.1</v>
      </c>
    </row>
    <row r="71" spans="1:7" ht="17.25" x14ac:dyDescent="0.25">
      <c r="A71" s="155"/>
      <c r="B71" s="155"/>
      <c r="C71" s="157"/>
      <c r="D71" s="154"/>
      <c r="E71" s="161"/>
      <c r="F71" s="10" t="s">
        <v>35</v>
      </c>
      <c r="G71" s="96">
        <f>G72</f>
        <v>-678.1</v>
      </c>
    </row>
    <row r="72" spans="1:7" ht="17.25" x14ac:dyDescent="0.25">
      <c r="A72" s="155"/>
      <c r="B72" s="155"/>
      <c r="C72" s="157"/>
      <c r="D72" s="154"/>
      <c r="E72" s="161"/>
      <c r="F72" s="10" t="s">
        <v>36</v>
      </c>
      <c r="G72" s="96">
        <f>G73</f>
        <v>-678.1</v>
      </c>
    </row>
    <row r="73" spans="1:7" ht="17.25" x14ac:dyDescent="0.25">
      <c r="A73" s="155"/>
      <c r="B73" s="155"/>
      <c r="C73" s="157"/>
      <c r="D73" s="154"/>
      <c r="E73" s="162"/>
      <c r="F73" s="10" t="s">
        <v>325</v>
      </c>
      <c r="G73" s="96">
        <v>-678.1</v>
      </c>
    </row>
    <row r="74" spans="1:7" ht="49.5" x14ac:dyDescent="0.25">
      <c r="A74" s="155"/>
      <c r="B74" s="155"/>
      <c r="C74" s="157"/>
      <c r="D74" s="154"/>
      <c r="E74" s="154">
        <v>31004</v>
      </c>
      <c r="F74" s="73" t="s">
        <v>357</v>
      </c>
      <c r="G74" s="96">
        <f>G76</f>
        <v>49500</v>
      </c>
    </row>
    <row r="75" spans="1:7" ht="17.25" x14ac:dyDescent="0.25">
      <c r="A75" s="155"/>
      <c r="B75" s="155"/>
      <c r="C75" s="157"/>
      <c r="D75" s="154"/>
      <c r="E75" s="154"/>
      <c r="F75" s="10" t="s">
        <v>6</v>
      </c>
      <c r="G75" s="96"/>
    </row>
    <row r="76" spans="1:7" ht="17.25" x14ac:dyDescent="0.25">
      <c r="A76" s="155"/>
      <c r="B76" s="155"/>
      <c r="C76" s="157"/>
      <c r="D76" s="154"/>
      <c r="E76" s="154"/>
      <c r="F76" s="10" t="s">
        <v>0</v>
      </c>
      <c r="G76" s="96">
        <f>G78</f>
        <v>49500</v>
      </c>
    </row>
    <row r="77" spans="1:7" ht="33" x14ac:dyDescent="0.25">
      <c r="A77" s="155"/>
      <c r="B77" s="155"/>
      <c r="C77" s="157"/>
      <c r="D77" s="154"/>
      <c r="E77" s="154"/>
      <c r="F77" s="10" t="s">
        <v>7</v>
      </c>
      <c r="G77" s="96"/>
    </row>
    <row r="78" spans="1:7" ht="17.25" x14ac:dyDescent="0.25">
      <c r="A78" s="155"/>
      <c r="B78" s="155"/>
      <c r="C78" s="157"/>
      <c r="D78" s="154"/>
      <c r="E78" s="154"/>
      <c r="F78" s="10" t="s">
        <v>17</v>
      </c>
      <c r="G78" s="96">
        <f>G79</f>
        <v>49500</v>
      </c>
    </row>
    <row r="79" spans="1:7" ht="19.5" customHeight="1" x14ac:dyDescent="0.25">
      <c r="A79" s="155"/>
      <c r="B79" s="155"/>
      <c r="C79" s="157"/>
      <c r="D79" s="154"/>
      <c r="E79" s="154"/>
      <c r="F79" s="10" t="s">
        <v>34</v>
      </c>
      <c r="G79" s="96">
        <f>G80</f>
        <v>49500</v>
      </c>
    </row>
    <row r="80" spans="1:7" ht="17.25" x14ac:dyDescent="0.25">
      <c r="A80" s="155"/>
      <c r="B80" s="155"/>
      <c r="C80" s="157"/>
      <c r="D80" s="154"/>
      <c r="E80" s="154"/>
      <c r="F80" s="10" t="s">
        <v>35</v>
      </c>
      <c r="G80" s="96">
        <f>G81</f>
        <v>49500</v>
      </c>
    </row>
    <row r="81" spans="1:7" ht="17.25" x14ac:dyDescent="0.25">
      <c r="A81" s="155"/>
      <c r="B81" s="155"/>
      <c r="C81" s="157"/>
      <c r="D81" s="154"/>
      <c r="E81" s="154"/>
      <c r="F81" s="10" t="s">
        <v>327</v>
      </c>
      <c r="G81" s="96">
        <f>G82</f>
        <v>49500</v>
      </c>
    </row>
    <row r="82" spans="1:7" ht="17.25" x14ac:dyDescent="0.25">
      <c r="A82" s="155"/>
      <c r="B82" s="155"/>
      <c r="C82" s="157"/>
      <c r="D82" s="154"/>
      <c r="E82" s="154"/>
      <c r="F82" s="10" t="s">
        <v>315</v>
      </c>
      <c r="G82" s="96">
        <v>49500</v>
      </c>
    </row>
  </sheetData>
  <mergeCells count="27">
    <mergeCell ref="A6:G7"/>
    <mergeCell ref="D19:D34"/>
    <mergeCell ref="E12:E17"/>
    <mergeCell ref="G1:G4"/>
    <mergeCell ref="E19:E26"/>
    <mergeCell ref="E27:E34"/>
    <mergeCell ref="F9:F10"/>
    <mergeCell ref="A9:C9"/>
    <mergeCell ref="D9:E9"/>
    <mergeCell ref="A12:A34"/>
    <mergeCell ref="B12:B13"/>
    <mergeCell ref="C12:C15"/>
    <mergeCell ref="D12:D17"/>
    <mergeCell ref="B14:B34"/>
    <mergeCell ref="C16:C34"/>
    <mergeCell ref="E74:E82"/>
    <mergeCell ref="A35:A82"/>
    <mergeCell ref="B37:B82"/>
    <mergeCell ref="C39:C82"/>
    <mergeCell ref="D43:D82"/>
    <mergeCell ref="E56:E64"/>
    <mergeCell ref="E65:E73"/>
    <mergeCell ref="E45:E55"/>
    <mergeCell ref="B35:B36"/>
    <mergeCell ref="C35:C38"/>
    <mergeCell ref="D35:D42"/>
    <mergeCell ref="E35:E42"/>
  </mergeCells>
  <pageMargins left="0" right="0" top="0" bottom="0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5"/>
  <sheetViews>
    <sheetView topLeftCell="A4" workbookViewId="0">
      <selection activeCell="H14" sqref="H14"/>
    </sheetView>
  </sheetViews>
  <sheetFormatPr defaultRowHeight="15" x14ac:dyDescent="0.25"/>
  <cols>
    <col min="1" max="1" width="6" style="58" customWidth="1"/>
    <col min="2" max="2" width="7.5703125" style="58" customWidth="1"/>
    <col min="3" max="3" width="49.42578125" style="58" customWidth="1"/>
    <col min="4" max="4" width="11.5703125" style="58" customWidth="1"/>
    <col min="5" max="5" width="13.28515625" style="58" customWidth="1"/>
    <col min="6" max="6" width="14.28515625" style="58" customWidth="1"/>
    <col min="7" max="7" width="13.85546875" style="58" customWidth="1"/>
    <col min="8" max="8" width="14.5703125" style="58" customWidth="1"/>
    <col min="9" max="10" width="14.140625" style="58" customWidth="1"/>
    <col min="11" max="16384" width="9.140625" style="58"/>
  </cols>
  <sheetData>
    <row r="1" spans="1:10 16384:16384" ht="61.5" customHeight="1" x14ac:dyDescent="0.25">
      <c r="G1" s="199" t="s">
        <v>349</v>
      </c>
      <c r="H1" s="199"/>
    </row>
    <row r="2" spans="1:10 16384:16384" ht="16.5" x14ac:dyDescent="0.25">
      <c r="I2" s="114"/>
      <c r="J2" s="114"/>
    </row>
    <row r="3" spans="1:10 16384:16384" ht="54.75" customHeight="1" x14ac:dyDescent="0.25">
      <c r="A3" s="200" t="s">
        <v>39</v>
      </c>
      <c r="B3" s="200"/>
      <c r="C3" s="200"/>
      <c r="D3" s="200"/>
      <c r="E3" s="200"/>
      <c r="F3" s="200"/>
      <c r="G3" s="200"/>
      <c r="H3" s="200"/>
    </row>
    <row r="4" spans="1:10 16384:16384" x14ac:dyDescent="0.25">
      <c r="G4" s="201" t="s">
        <v>10</v>
      </c>
      <c r="H4" s="201"/>
      <c r="I4" s="12"/>
      <c r="J4" s="12"/>
    </row>
    <row r="5" spans="1:10 16384:16384" s="12" customFormat="1" ht="31.5" customHeight="1" x14ac:dyDescent="0.25">
      <c r="A5" s="205" t="s">
        <v>40</v>
      </c>
      <c r="B5" s="206"/>
      <c r="C5" s="189" t="s">
        <v>41</v>
      </c>
      <c r="D5" s="192" t="s">
        <v>49</v>
      </c>
      <c r="E5" s="195" t="s">
        <v>360</v>
      </c>
      <c r="F5" s="196"/>
      <c r="G5" s="197"/>
      <c r="H5" s="198"/>
    </row>
    <row r="6" spans="1:10 16384:16384" s="12" customFormat="1" ht="42.75" customHeight="1" x14ac:dyDescent="0.25">
      <c r="A6" s="207"/>
      <c r="B6" s="208"/>
      <c r="C6" s="190"/>
      <c r="D6" s="193"/>
      <c r="E6" s="202" t="s">
        <v>361</v>
      </c>
      <c r="F6" s="203"/>
      <c r="G6" s="203"/>
      <c r="H6" s="204"/>
    </row>
    <row r="7" spans="1:10 16384:16384" s="12" customFormat="1" ht="31.5" customHeight="1" x14ac:dyDescent="0.25">
      <c r="A7" s="209"/>
      <c r="B7" s="210"/>
      <c r="C7" s="190"/>
      <c r="D7" s="193"/>
      <c r="E7" s="202" t="s">
        <v>42</v>
      </c>
      <c r="F7" s="203"/>
      <c r="G7" s="203"/>
      <c r="H7" s="204"/>
    </row>
    <row r="8" spans="1:10 16384:16384" s="12" customFormat="1" ht="96" customHeight="1" x14ac:dyDescent="0.25">
      <c r="A8" s="34" t="s">
        <v>14</v>
      </c>
      <c r="B8" s="34" t="s">
        <v>15</v>
      </c>
      <c r="C8" s="191"/>
      <c r="D8" s="194"/>
      <c r="E8" s="36" t="s">
        <v>43</v>
      </c>
      <c r="F8" s="36" t="s">
        <v>44</v>
      </c>
      <c r="G8" s="36" t="s">
        <v>45</v>
      </c>
      <c r="H8" s="36" t="s">
        <v>46</v>
      </c>
      <c r="I8" s="16"/>
      <c r="J8" s="16"/>
    </row>
    <row r="9" spans="1:10 16384:16384" s="16" customFormat="1" ht="19.5" customHeight="1" x14ac:dyDescent="0.25">
      <c r="A9" s="14"/>
      <c r="B9" s="14"/>
      <c r="C9" s="15" t="s">
        <v>47</v>
      </c>
      <c r="D9" s="13">
        <f>SUM(E9:H9)</f>
        <v>104912</v>
      </c>
      <c r="E9" s="13">
        <f>E11</f>
        <v>0</v>
      </c>
      <c r="F9" s="13">
        <v>0</v>
      </c>
      <c r="G9" s="13">
        <v>0</v>
      </c>
      <c r="H9" s="13">
        <f>H11</f>
        <v>104912</v>
      </c>
      <c r="I9" s="17"/>
      <c r="J9" s="17"/>
    </row>
    <row r="10" spans="1:10 16384:16384" s="17" customFormat="1" ht="17.25" x14ac:dyDescent="0.25">
      <c r="A10" s="14"/>
      <c r="B10" s="14"/>
      <c r="C10" s="15" t="s">
        <v>48</v>
      </c>
      <c r="D10" s="13"/>
      <c r="E10" s="13"/>
      <c r="F10" s="13"/>
      <c r="G10" s="13"/>
      <c r="H10" s="13"/>
      <c r="I10" s="58"/>
      <c r="J10" s="58"/>
    </row>
    <row r="11" spans="1:10 16384:16384" s="16" customFormat="1" ht="34.5" x14ac:dyDescent="0.25">
      <c r="A11" s="18"/>
      <c r="B11" s="19"/>
      <c r="C11" s="19" t="s">
        <v>50</v>
      </c>
      <c r="D11" s="37">
        <f>SUM(E11:H11)</f>
        <v>104912</v>
      </c>
      <c r="E11" s="38">
        <v>0</v>
      </c>
      <c r="F11" s="38">
        <v>0</v>
      </c>
      <c r="G11" s="38">
        <v>0</v>
      </c>
      <c r="H11" s="38">
        <f>H13+H14+H15</f>
        <v>104912</v>
      </c>
    </row>
    <row r="12" spans="1:10 16384:16384" s="16" customFormat="1" ht="17.25" x14ac:dyDescent="0.25">
      <c r="A12" s="18"/>
      <c r="B12" s="18"/>
      <c r="C12" s="18" t="s">
        <v>51</v>
      </c>
      <c r="D12" s="37"/>
      <c r="E12" s="37"/>
      <c r="F12" s="37"/>
      <c r="G12" s="37"/>
      <c r="H12" s="37"/>
    </row>
    <row r="13" spans="1:10 16384:16384" s="16" customFormat="1" ht="51.75" x14ac:dyDescent="0.25">
      <c r="A13" s="35">
        <v>1138</v>
      </c>
      <c r="B13" s="35">
        <v>31001</v>
      </c>
      <c r="C13" s="23" t="s">
        <v>84</v>
      </c>
      <c r="D13" s="37">
        <f>SUM(E13:H13)</f>
        <v>56090.1</v>
      </c>
      <c r="E13" s="38">
        <v>0</v>
      </c>
      <c r="F13" s="38">
        <v>0</v>
      </c>
      <c r="G13" s="38">
        <v>0</v>
      </c>
      <c r="H13" s="37">
        <f>'Հավելված 2'!G56</f>
        <v>56090.1</v>
      </c>
    </row>
    <row r="14" spans="1:10 16384:16384" ht="51.75" x14ac:dyDescent="0.25">
      <c r="A14" s="35">
        <v>1138</v>
      </c>
      <c r="B14" s="35">
        <v>31004</v>
      </c>
      <c r="C14" s="23" t="s">
        <v>357</v>
      </c>
      <c r="D14" s="37">
        <f>SUM(E14:H14)</f>
        <v>49500</v>
      </c>
      <c r="E14" s="37">
        <v>0</v>
      </c>
      <c r="F14" s="37">
        <v>0</v>
      </c>
      <c r="G14" s="37">
        <v>0</v>
      </c>
      <c r="H14" s="37">
        <v>49500</v>
      </c>
      <c r="XFD14" s="58">
        <f>SUM(A14:XFC14)</f>
        <v>131142</v>
      </c>
    </row>
    <row r="15" spans="1:10 16384:16384" ht="69" x14ac:dyDescent="0.25">
      <c r="A15" s="35">
        <v>1138</v>
      </c>
      <c r="B15" s="35">
        <v>31005</v>
      </c>
      <c r="C15" s="23" t="s">
        <v>354</v>
      </c>
      <c r="D15" s="37">
        <f>SUM(E15:H15)</f>
        <v>-678.1</v>
      </c>
      <c r="E15" s="37">
        <v>0</v>
      </c>
      <c r="F15" s="37">
        <v>0</v>
      </c>
      <c r="G15" s="37">
        <v>0</v>
      </c>
      <c r="H15" s="37">
        <f>'Հավելված 2'!G73</f>
        <v>-678.1</v>
      </c>
    </row>
  </sheetData>
  <mergeCells count="9">
    <mergeCell ref="C5:C8"/>
    <mergeCell ref="D5:D8"/>
    <mergeCell ref="E5:H5"/>
    <mergeCell ref="G1:H1"/>
    <mergeCell ref="A3:H3"/>
    <mergeCell ref="G4:H4"/>
    <mergeCell ref="E6:H6"/>
    <mergeCell ref="E7:H7"/>
    <mergeCell ref="A5:B7"/>
  </mergeCells>
  <pageMargins left="0" right="0" top="0" bottom="0" header="0.31496062992125984" footer="0.31496062992125984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opLeftCell="A4" workbookViewId="0">
      <selection activeCell="E6" sqref="E6"/>
    </sheetView>
  </sheetViews>
  <sheetFormatPr defaultRowHeight="15" x14ac:dyDescent="0.25"/>
  <cols>
    <col min="1" max="1" width="7" style="58" customWidth="1"/>
    <col min="2" max="2" width="8.140625" style="58" customWidth="1"/>
    <col min="3" max="3" width="54.140625" style="58" customWidth="1"/>
    <col min="4" max="4" width="28.42578125" style="58" customWidth="1"/>
    <col min="5" max="5" width="13.140625" style="58" customWidth="1"/>
    <col min="6" max="16384" width="9.140625" style="58"/>
  </cols>
  <sheetData>
    <row r="1" spans="1:9" ht="68.25" customHeight="1" x14ac:dyDescent="0.25">
      <c r="D1" s="117" t="s">
        <v>350</v>
      </c>
    </row>
    <row r="2" spans="1:9" ht="61.5" customHeight="1" x14ac:dyDescent="0.25">
      <c r="A2" s="200" t="s">
        <v>54</v>
      </c>
      <c r="B2" s="200"/>
      <c r="C2" s="200"/>
      <c r="D2" s="200"/>
      <c r="E2" s="115"/>
    </row>
    <row r="3" spans="1:9" ht="19.5" customHeight="1" x14ac:dyDescent="0.25">
      <c r="D3" s="116"/>
    </row>
    <row r="4" spans="1:9" s="12" customFormat="1" ht="77.25" customHeight="1" x14ac:dyDescent="0.25">
      <c r="A4" s="211" t="s">
        <v>40</v>
      </c>
      <c r="B4" s="211"/>
      <c r="C4" s="212" t="s">
        <v>52</v>
      </c>
      <c r="D4" s="128" t="s">
        <v>361</v>
      </c>
      <c r="F4" s="26"/>
      <c r="G4" s="26"/>
      <c r="H4" s="26"/>
      <c r="I4" s="26"/>
    </row>
    <row r="5" spans="1:9" s="12" customFormat="1" ht="64.5" customHeight="1" x14ac:dyDescent="0.25">
      <c r="A5" s="34" t="s">
        <v>14</v>
      </c>
      <c r="B5" s="34" t="s">
        <v>15</v>
      </c>
      <c r="C5" s="212"/>
      <c r="D5" s="128" t="s">
        <v>53</v>
      </c>
      <c r="F5" s="26"/>
      <c r="G5" s="26"/>
      <c r="H5" s="26"/>
      <c r="I5" s="26"/>
    </row>
    <row r="6" spans="1:9" s="16" customFormat="1" ht="24" customHeight="1" x14ac:dyDescent="0.25">
      <c r="A6" s="14"/>
      <c r="B6" s="14"/>
      <c r="C6" s="15" t="s">
        <v>47</v>
      </c>
      <c r="D6" s="20">
        <f>D7</f>
        <v>104912</v>
      </c>
      <c r="F6" s="27"/>
      <c r="G6" s="27"/>
      <c r="H6" s="27"/>
      <c r="I6" s="27"/>
    </row>
    <row r="7" spans="1:9" s="16" customFormat="1" ht="34.5" x14ac:dyDescent="0.25">
      <c r="A7" s="18"/>
      <c r="B7" s="19"/>
      <c r="C7" s="19" t="s">
        <v>50</v>
      </c>
      <c r="D7" s="20">
        <f>D9+D12+D15</f>
        <v>104912</v>
      </c>
      <c r="F7" s="27"/>
      <c r="G7" s="27"/>
      <c r="H7" s="27"/>
      <c r="I7" s="27"/>
    </row>
    <row r="8" spans="1:9" s="16" customFormat="1" ht="17.25" x14ac:dyDescent="0.25">
      <c r="A8" s="18"/>
      <c r="B8" s="18"/>
      <c r="C8" s="18" t="s">
        <v>51</v>
      </c>
      <c r="D8" s="21"/>
      <c r="F8" s="27"/>
      <c r="G8" s="27"/>
      <c r="H8" s="27"/>
      <c r="I8" s="27"/>
    </row>
    <row r="9" spans="1:9" s="16" customFormat="1" ht="34.5" x14ac:dyDescent="0.25">
      <c r="A9" s="22">
        <v>1138</v>
      </c>
      <c r="B9" s="22">
        <v>31001</v>
      </c>
      <c r="C9" s="23" t="s">
        <v>84</v>
      </c>
      <c r="D9" s="24">
        <f>D11</f>
        <v>56090.1</v>
      </c>
      <c r="F9" s="27"/>
      <c r="G9" s="27"/>
      <c r="H9" s="27"/>
      <c r="I9" s="27"/>
    </row>
    <row r="10" spans="1:9" s="16" customFormat="1" ht="17.25" x14ac:dyDescent="0.25">
      <c r="A10" s="22"/>
      <c r="B10" s="22"/>
      <c r="C10" s="18" t="s">
        <v>38</v>
      </c>
      <c r="D10" s="24"/>
      <c r="F10" s="27"/>
      <c r="G10" s="27"/>
      <c r="H10" s="27"/>
      <c r="I10" s="27"/>
    </row>
    <row r="11" spans="1:9" s="16" customFormat="1" ht="17.25" x14ac:dyDescent="0.25">
      <c r="A11" s="29"/>
      <c r="B11" s="29"/>
      <c r="C11" s="30" t="s">
        <v>31</v>
      </c>
      <c r="D11" s="24">
        <f>'Հավելված 3'!H13</f>
        <v>56090.1</v>
      </c>
      <c r="F11" s="27"/>
      <c r="G11" s="27"/>
      <c r="H11" s="27"/>
      <c r="I11" s="27"/>
    </row>
    <row r="12" spans="1:9" s="25" customFormat="1" ht="51.75" customHeight="1" x14ac:dyDescent="0.25">
      <c r="A12" s="22">
        <v>1138</v>
      </c>
      <c r="B12" s="22">
        <v>31004</v>
      </c>
      <c r="C12" s="23" t="s">
        <v>357</v>
      </c>
      <c r="D12" s="24">
        <f>D14</f>
        <v>49500</v>
      </c>
      <c r="F12" s="28"/>
      <c r="G12" s="28"/>
      <c r="H12" s="28"/>
      <c r="I12" s="28"/>
    </row>
    <row r="13" spans="1:9" s="25" customFormat="1" ht="17.25" x14ac:dyDescent="0.25">
      <c r="A13" s="22"/>
      <c r="B13" s="22"/>
      <c r="C13" s="18" t="s">
        <v>38</v>
      </c>
      <c r="D13" s="24"/>
      <c r="F13" s="28"/>
      <c r="G13" s="28"/>
      <c r="H13" s="28"/>
      <c r="I13" s="28"/>
    </row>
    <row r="14" spans="1:9" s="32" customFormat="1" ht="24" customHeight="1" x14ac:dyDescent="0.25">
      <c r="A14" s="29"/>
      <c r="B14" s="29"/>
      <c r="C14" s="30" t="s">
        <v>31</v>
      </c>
      <c r="D14" s="31">
        <f>'Հավելված 3'!H14</f>
        <v>49500</v>
      </c>
      <c r="F14" s="33"/>
      <c r="G14" s="33"/>
      <c r="H14" s="33"/>
      <c r="I14" s="33"/>
    </row>
    <row r="15" spans="1:9" s="25" customFormat="1" ht="51.75" customHeight="1" x14ac:dyDescent="0.25">
      <c r="A15" s="22">
        <v>1138</v>
      </c>
      <c r="B15" s="22">
        <v>31005</v>
      </c>
      <c r="C15" s="23" t="s">
        <v>354</v>
      </c>
      <c r="D15" s="24">
        <f>D17</f>
        <v>-678.1</v>
      </c>
      <c r="F15" s="28"/>
      <c r="G15" s="28"/>
      <c r="H15" s="28"/>
      <c r="I15" s="28"/>
    </row>
    <row r="16" spans="1:9" s="25" customFormat="1" ht="17.25" x14ac:dyDescent="0.25">
      <c r="A16" s="22"/>
      <c r="B16" s="22"/>
      <c r="C16" s="18" t="s">
        <v>38</v>
      </c>
      <c r="D16" s="24"/>
      <c r="F16" s="28"/>
      <c r="G16" s="28"/>
      <c r="H16" s="28"/>
      <c r="I16" s="28"/>
    </row>
    <row r="17" spans="1:9" s="32" customFormat="1" ht="24" customHeight="1" x14ac:dyDescent="0.25">
      <c r="A17" s="29"/>
      <c r="B17" s="29"/>
      <c r="C17" s="30" t="s">
        <v>31</v>
      </c>
      <c r="D17" s="31">
        <f>'Հավելված 3'!H15</f>
        <v>-678.1</v>
      </c>
      <c r="F17" s="33"/>
      <c r="G17" s="33"/>
      <c r="H17" s="33"/>
      <c r="I17" s="33"/>
    </row>
  </sheetData>
  <mergeCells count="3">
    <mergeCell ref="A4:B4"/>
    <mergeCell ref="C4:C5"/>
    <mergeCell ref="A2:D2"/>
  </mergeCells>
  <pageMargins left="0" right="0" top="0" bottom="0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5"/>
  <sheetViews>
    <sheetView topLeftCell="A25" workbookViewId="0">
      <selection activeCell="G66" sqref="G66"/>
    </sheetView>
  </sheetViews>
  <sheetFormatPr defaultRowHeight="15" x14ac:dyDescent="0.25"/>
  <cols>
    <col min="2" max="2" width="27.28515625" customWidth="1"/>
    <col min="3" max="3" width="45.7109375" customWidth="1"/>
    <col min="4" max="4" width="14.85546875" hidden="1" customWidth="1"/>
    <col min="5" max="5" width="26" customWidth="1"/>
    <col min="6" max="6" width="7.140625" customWidth="1"/>
    <col min="7" max="7" width="11" customWidth="1"/>
    <col min="8" max="8" width="22.5703125" customWidth="1"/>
  </cols>
  <sheetData>
    <row r="1" spans="2:5" ht="60.75" customHeight="1" x14ac:dyDescent="0.3">
      <c r="B1" s="1"/>
      <c r="C1" s="1"/>
      <c r="D1" s="1"/>
      <c r="E1" s="62" t="s">
        <v>351</v>
      </c>
    </row>
    <row r="2" spans="2:5" ht="51.75" customHeight="1" x14ac:dyDescent="0.25">
      <c r="B2" s="233" t="s">
        <v>336</v>
      </c>
      <c r="C2" s="233"/>
      <c r="D2" s="233"/>
      <c r="E2" s="233"/>
    </row>
    <row r="3" spans="2:5" ht="15.75" x14ac:dyDescent="0.3">
      <c r="B3" s="39"/>
      <c r="C3" s="39"/>
      <c r="D3" s="39"/>
      <c r="E3" s="104"/>
    </row>
    <row r="4" spans="2:5" ht="17.25" x14ac:dyDescent="0.3">
      <c r="B4" s="234" t="s">
        <v>328</v>
      </c>
      <c r="C4" s="234"/>
      <c r="D4" s="39"/>
      <c r="E4" s="104"/>
    </row>
    <row r="5" spans="2:5" ht="25.5" customHeight="1" x14ac:dyDescent="0.25">
      <c r="B5" s="230" t="s">
        <v>18</v>
      </c>
      <c r="C5" s="230"/>
      <c r="D5" s="230"/>
      <c r="E5" s="230"/>
    </row>
    <row r="6" spans="2:5" ht="16.5" x14ac:dyDescent="0.25">
      <c r="B6" s="3" t="s">
        <v>19</v>
      </c>
      <c r="C6" s="221" t="s">
        <v>20</v>
      </c>
      <c r="D6" s="222"/>
      <c r="E6" s="223"/>
    </row>
    <row r="7" spans="2:5" ht="16.5" x14ac:dyDescent="0.25">
      <c r="B7" s="11">
        <v>1139</v>
      </c>
      <c r="C7" s="235" t="s">
        <v>329</v>
      </c>
      <c r="D7" s="235"/>
      <c r="E7" s="235"/>
    </row>
    <row r="8" spans="2:5" ht="11.25" customHeight="1" x14ac:dyDescent="0.25">
      <c r="B8" s="105"/>
      <c r="C8" s="105"/>
      <c r="D8" s="105"/>
      <c r="E8" s="105"/>
    </row>
    <row r="9" spans="2:5" ht="21.75" customHeight="1" x14ac:dyDescent="0.25">
      <c r="B9" s="227" t="s">
        <v>21</v>
      </c>
      <c r="C9" s="227"/>
      <c r="D9" s="227"/>
      <c r="E9" s="227"/>
    </row>
    <row r="10" spans="2:5" ht="38.25" customHeight="1" x14ac:dyDescent="0.25">
      <c r="B10" s="2" t="s">
        <v>19</v>
      </c>
      <c r="C10" s="7">
        <v>1139</v>
      </c>
      <c r="D10" s="228" t="s">
        <v>362</v>
      </c>
      <c r="E10" s="228"/>
    </row>
    <row r="11" spans="2:5" ht="29.25" customHeight="1" x14ac:dyDescent="0.25">
      <c r="B11" s="2" t="s">
        <v>22</v>
      </c>
      <c r="C11" s="7">
        <v>11001</v>
      </c>
      <c r="D11" s="84" t="s">
        <v>30</v>
      </c>
      <c r="E11" s="63" t="s">
        <v>27</v>
      </c>
    </row>
    <row r="12" spans="2:5" x14ac:dyDescent="0.25">
      <c r="B12" s="8" t="s">
        <v>23</v>
      </c>
      <c r="C12" s="7" t="s">
        <v>331</v>
      </c>
      <c r="D12" s="160"/>
      <c r="E12" s="160"/>
    </row>
    <row r="13" spans="2:5" ht="68.25" customHeight="1" x14ac:dyDescent="0.25">
      <c r="B13" s="8" t="s">
        <v>24</v>
      </c>
      <c r="C13" s="7" t="s">
        <v>332</v>
      </c>
      <c r="D13" s="161"/>
      <c r="E13" s="161"/>
    </row>
    <row r="14" spans="2:5" x14ac:dyDescent="0.25">
      <c r="B14" s="8" t="s">
        <v>25</v>
      </c>
      <c r="C14" s="7" t="s">
        <v>333</v>
      </c>
      <c r="D14" s="161"/>
      <c r="E14" s="161"/>
    </row>
    <row r="15" spans="2:5" ht="27.75" customHeight="1" x14ac:dyDescent="0.25">
      <c r="B15" s="2" t="s">
        <v>28</v>
      </c>
      <c r="C15" s="7" t="s">
        <v>328</v>
      </c>
      <c r="D15" s="162"/>
      <c r="E15" s="162"/>
    </row>
    <row r="16" spans="2:5" ht="16.5" x14ac:dyDescent="0.25">
      <c r="B16" s="231" t="s">
        <v>26</v>
      </c>
      <c r="C16" s="231"/>
      <c r="D16" s="10"/>
      <c r="E16" s="10"/>
    </row>
    <row r="17" spans="2:5" ht="16.5" customHeight="1" x14ac:dyDescent="0.25">
      <c r="B17" s="229" t="s">
        <v>29</v>
      </c>
      <c r="C17" s="229"/>
      <c r="D17" s="83">
        <v>-20.492000000000001</v>
      </c>
      <c r="E17" s="96">
        <v>49500</v>
      </c>
    </row>
    <row r="18" spans="2:5" ht="16.5" customHeight="1" x14ac:dyDescent="0.3">
      <c r="B18" s="1"/>
      <c r="C18" s="1"/>
      <c r="D18" s="1"/>
      <c r="E18" s="1"/>
    </row>
    <row r="19" spans="2:5" ht="38.25" customHeight="1" x14ac:dyDescent="0.25">
      <c r="B19" s="2" t="s">
        <v>19</v>
      </c>
      <c r="C19" s="7">
        <v>1139</v>
      </c>
      <c r="D19" s="228" t="s">
        <v>330</v>
      </c>
      <c r="E19" s="228"/>
    </row>
    <row r="20" spans="2:5" ht="29.25" customHeight="1" x14ac:dyDescent="0.25">
      <c r="B20" s="2" t="s">
        <v>22</v>
      </c>
      <c r="C20" s="7">
        <v>11001</v>
      </c>
      <c r="D20" s="84" t="s">
        <v>30</v>
      </c>
      <c r="E20" s="63" t="s">
        <v>27</v>
      </c>
    </row>
    <row r="21" spans="2:5" x14ac:dyDescent="0.25">
      <c r="B21" s="8" t="s">
        <v>23</v>
      </c>
      <c r="C21" s="7" t="s">
        <v>331</v>
      </c>
      <c r="D21" s="160"/>
      <c r="E21" s="160"/>
    </row>
    <row r="22" spans="2:5" ht="70.5" customHeight="1" x14ac:dyDescent="0.25">
      <c r="B22" s="8" t="s">
        <v>24</v>
      </c>
      <c r="C22" s="7" t="s">
        <v>332</v>
      </c>
      <c r="D22" s="161"/>
      <c r="E22" s="161"/>
    </row>
    <row r="23" spans="2:5" x14ac:dyDescent="0.25">
      <c r="B23" s="8" t="s">
        <v>25</v>
      </c>
      <c r="C23" s="7" t="s">
        <v>333</v>
      </c>
      <c r="D23" s="161"/>
      <c r="E23" s="161"/>
    </row>
    <row r="24" spans="2:5" ht="32.25" customHeight="1" x14ac:dyDescent="0.25">
      <c r="B24" s="2" t="s">
        <v>28</v>
      </c>
      <c r="C24" s="7" t="s">
        <v>328</v>
      </c>
      <c r="D24" s="162"/>
      <c r="E24" s="162"/>
    </row>
    <row r="25" spans="2:5" ht="16.5" x14ac:dyDescent="0.25">
      <c r="B25" s="231" t="s">
        <v>26</v>
      </c>
      <c r="C25" s="231"/>
      <c r="D25" s="10"/>
      <c r="E25" s="10"/>
    </row>
    <row r="26" spans="2:5" ht="16.5" customHeight="1" x14ac:dyDescent="0.25">
      <c r="B26" s="229" t="s">
        <v>29</v>
      </c>
      <c r="C26" s="229"/>
      <c r="D26" s="83">
        <v>-20.492000000000001</v>
      </c>
      <c r="E26" s="96">
        <v>-49500</v>
      </c>
    </row>
    <row r="27" spans="2:5" ht="16.5" customHeight="1" x14ac:dyDescent="0.3">
      <c r="B27" s="1"/>
      <c r="C27" s="1"/>
      <c r="D27" s="1"/>
      <c r="E27" s="1"/>
    </row>
    <row r="28" spans="2:5" ht="16.5" customHeight="1" x14ac:dyDescent="0.25">
      <c r="B28" s="232" t="s">
        <v>31</v>
      </c>
      <c r="C28" s="232"/>
      <c r="D28" s="232"/>
      <c r="E28" s="232"/>
    </row>
    <row r="29" spans="2:5" ht="24" customHeight="1" x14ac:dyDescent="0.25">
      <c r="B29" s="230" t="s">
        <v>18</v>
      </c>
      <c r="C29" s="230"/>
      <c r="D29" s="230"/>
      <c r="E29" s="230"/>
    </row>
    <row r="30" spans="2:5" ht="16.5" customHeight="1" x14ac:dyDescent="0.25">
      <c r="B30" s="3" t="s">
        <v>19</v>
      </c>
      <c r="C30" s="221" t="s">
        <v>20</v>
      </c>
      <c r="D30" s="222"/>
      <c r="E30" s="223"/>
    </row>
    <row r="31" spans="2:5" ht="16.5" x14ac:dyDescent="0.25">
      <c r="B31" s="11">
        <v>1138</v>
      </c>
      <c r="C31" s="224" t="s">
        <v>32</v>
      </c>
      <c r="D31" s="225"/>
      <c r="E31" s="226"/>
    </row>
    <row r="32" spans="2:5" ht="16.5" customHeight="1" x14ac:dyDescent="0.25">
      <c r="B32" s="4"/>
      <c r="C32" s="5"/>
      <c r="D32" s="5"/>
      <c r="E32" s="6"/>
    </row>
    <row r="33" spans="2:5" ht="16.5" x14ac:dyDescent="0.25">
      <c r="B33" s="221" t="s">
        <v>21</v>
      </c>
      <c r="C33" s="222"/>
      <c r="D33" s="222"/>
      <c r="E33" s="223"/>
    </row>
    <row r="34" spans="2:5" ht="40.5" customHeight="1" x14ac:dyDescent="0.25">
      <c r="B34" s="2" t="s">
        <v>19</v>
      </c>
      <c r="C34" s="7">
        <v>1138</v>
      </c>
      <c r="D34" s="217" t="s">
        <v>330</v>
      </c>
      <c r="E34" s="218"/>
    </row>
    <row r="35" spans="2:5" ht="15" customHeight="1" x14ac:dyDescent="0.25">
      <c r="B35" s="2" t="s">
        <v>22</v>
      </c>
      <c r="C35" s="7">
        <v>11001</v>
      </c>
      <c r="D35" s="84" t="s">
        <v>30</v>
      </c>
      <c r="E35" s="63" t="s">
        <v>27</v>
      </c>
    </row>
    <row r="36" spans="2:5" ht="68.25" customHeight="1" x14ac:dyDescent="0.25">
      <c r="B36" s="8" t="s">
        <v>23</v>
      </c>
      <c r="C36" s="7" t="s">
        <v>334</v>
      </c>
      <c r="D36" s="160"/>
      <c r="E36" s="160"/>
    </row>
    <row r="37" spans="2:5" ht="85.5" customHeight="1" x14ac:dyDescent="0.25">
      <c r="B37" s="8" t="s">
        <v>24</v>
      </c>
      <c r="C37" s="7" t="s">
        <v>335</v>
      </c>
      <c r="D37" s="161"/>
      <c r="E37" s="161"/>
    </row>
    <row r="38" spans="2:5" x14ac:dyDescent="0.25">
      <c r="B38" s="8" t="s">
        <v>25</v>
      </c>
      <c r="C38" s="7" t="s">
        <v>333</v>
      </c>
      <c r="D38" s="161"/>
      <c r="E38" s="161"/>
    </row>
    <row r="39" spans="2:5" ht="30" x14ac:dyDescent="0.25">
      <c r="B39" s="2" t="s">
        <v>28</v>
      </c>
      <c r="C39" s="7" t="s">
        <v>33</v>
      </c>
      <c r="D39" s="162"/>
      <c r="E39" s="162"/>
    </row>
    <row r="40" spans="2:5" ht="16.5" customHeight="1" x14ac:dyDescent="0.25">
      <c r="B40" s="219" t="s">
        <v>26</v>
      </c>
      <c r="C40" s="220"/>
      <c r="D40" s="10"/>
      <c r="E40" s="10"/>
    </row>
    <row r="41" spans="2:5" ht="16.5" customHeight="1" x14ac:dyDescent="0.25">
      <c r="B41" s="215" t="s">
        <v>29</v>
      </c>
      <c r="C41" s="216"/>
      <c r="D41" s="83">
        <v>20.492000000000001</v>
      </c>
      <c r="E41" s="96">
        <f>'Հավելված 2'!G45</f>
        <v>-104911.99999999999</v>
      </c>
    </row>
    <row r="44" spans="2:5" ht="40.5" customHeight="1" x14ac:dyDescent="0.25">
      <c r="B44" s="2" t="s">
        <v>19</v>
      </c>
      <c r="C44" s="7">
        <v>1138</v>
      </c>
      <c r="D44" s="217" t="s">
        <v>330</v>
      </c>
      <c r="E44" s="218"/>
    </row>
    <row r="45" spans="2:5" ht="16.5" customHeight="1" x14ac:dyDescent="0.25">
      <c r="B45" s="2" t="s">
        <v>22</v>
      </c>
      <c r="C45" s="7">
        <v>31005</v>
      </c>
      <c r="D45" s="84" t="s">
        <v>30</v>
      </c>
      <c r="E45" s="63" t="s">
        <v>27</v>
      </c>
    </row>
    <row r="46" spans="2:5" ht="54" customHeight="1" x14ac:dyDescent="0.25">
      <c r="B46" s="8" t="s">
        <v>23</v>
      </c>
      <c r="C46" s="7" t="s">
        <v>343</v>
      </c>
      <c r="D46" s="160"/>
      <c r="E46" s="160"/>
    </row>
    <row r="47" spans="2:5" ht="36" customHeight="1" x14ac:dyDescent="0.25">
      <c r="B47" s="8" t="s">
        <v>24</v>
      </c>
      <c r="C47" s="7" t="s">
        <v>344</v>
      </c>
      <c r="D47" s="161"/>
      <c r="E47" s="161"/>
    </row>
    <row r="48" spans="2:5" ht="45" x14ac:dyDescent="0.25">
      <c r="B48" s="8" t="s">
        <v>25</v>
      </c>
      <c r="C48" s="7" t="s">
        <v>37</v>
      </c>
      <c r="D48" s="161"/>
      <c r="E48" s="161"/>
    </row>
    <row r="49" spans="2:5" ht="30" x14ac:dyDescent="0.25">
      <c r="B49" s="2" t="s">
        <v>28</v>
      </c>
      <c r="C49" s="7" t="s">
        <v>33</v>
      </c>
      <c r="D49" s="162"/>
      <c r="E49" s="162"/>
    </row>
    <row r="50" spans="2:5" ht="16.5" customHeight="1" x14ac:dyDescent="0.25">
      <c r="B50" s="219" t="s">
        <v>26</v>
      </c>
      <c r="C50" s="220"/>
      <c r="D50" s="10"/>
      <c r="E50" s="10"/>
    </row>
    <row r="51" spans="2:5" ht="15" customHeight="1" x14ac:dyDescent="0.25">
      <c r="B51" s="215" t="s">
        <v>342</v>
      </c>
      <c r="C51" s="216"/>
      <c r="E51" s="106">
        <v>-678.10799999999995</v>
      </c>
    </row>
    <row r="54" spans="2:5" ht="40.5" customHeight="1" x14ac:dyDescent="0.25">
      <c r="B54" s="2" t="s">
        <v>19</v>
      </c>
      <c r="C54" s="7">
        <v>1138</v>
      </c>
      <c r="D54" s="217" t="s">
        <v>362</v>
      </c>
      <c r="E54" s="218"/>
    </row>
    <row r="55" spans="2:5" ht="16.5" customHeight="1" x14ac:dyDescent="0.25">
      <c r="B55" s="2" t="s">
        <v>22</v>
      </c>
      <c r="C55" s="7">
        <v>31001</v>
      </c>
      <c r="D55" s="84" t="s">
        <v>30</v>
      </c>
      <c r="E55" s="63" t="s">
        <v>27</v>
      </c>
    </row>
    <row r="56" spans="2:5" ht="39.75" customHeight="1" x14ac:dyDescent="0.25">
      <c r="B56" s="8" t="s">
        <v>23</v>
      </c>
      <c r="C56" s="7" t="s">
        <v>337</v>
      </c>
      <c r="D56" s="160"/>
      <c r="E56" s="160"/>
    </row>
    <row r="57" spans="2:5" ht="52.5" customHeight="1" x14ac:dyDescent="0.25">
      <c r="B57" s="8" t="s">
        <v>24</v>
      </c>
      <c r="C57" s="7" t="s">
        <v>338</v>
      </c>
      <c r="D57" s="161"/>
      <c r="E57" s="161"/>
    </row>
    <row r="58" spans="2:5" ht="45" x14ac:dyDescent="0.25">
      <c r="B58" s="8" t="s">
        <v>25</v>
      </c>
      <c r="C58" s="7" t="s">
        <v>37</v>
      </c>
      <c r="D58" s="161"/>
      <c r="E58" s="161"/>
    </row>
    <row r="59" spans="2:5" ht="30" x14ac:dyDescent="0.25">
      <c r="B59" s="2" t="s">
        <v>28</v>
      </c>
      <c r="C59" s="7" t="s">
        <v>33</v>
      </c>
      <c r="D59" s="162"/>
      <c r="E59" s="162"/>
    </row>
    <row r="60" spans="2:5" ht="16.5" customHeight="1" x14ac:dyDescent="0.25">
      <c r="B60" s="219" t="s">
        <v>26</v>
      </c>
      <c r="C60" s="220"/>
      <c r="D60" s="10"/>
      <c r="E60" s="10"/>
    </row>
    <row r="61" spans="2:5" ht="16.5" customHeight="1" x14ac:dyDescent="0.25">
      <c r="B61" s="215" t="s">
        <v>339</v>
      </c>
      <c r="C61" s="216"/>
      <c r="D61" s="102"/>
      <c r="E61" s="107">
        <v>196</v>
      </c>
    </row>
    <row r="62" spans="2:5" ht="16.5" customHeight="1" x14ac:dyDescent="0.25">
      <c r="B62" s="215" t="s">
        <v>340</v>
      </c>
      <c r="C62" s="216"/>
      <c r="D62" s="102"/>
      <c r="E62" s="107">
        <v>509</v>
      </c>
    </row>
    <row r="63" spans="2:5" ht="28.5" customHeight="1" x14ac:dyDescent="0.25">
      <c r="B63" s="215" t="s">
        <v>341</v>
      </c>
      <c r="C63" s="216"/>
      <c r="D63" s="102"/>
      <c r="E63" s="107">
        <v>5</v>
      </c>
    </row>
    <row r="64" spans="2:5" ht="15" customHeight="1" x14ac:dyDescent="0.25">
      <c r="B64" s="215" t="s">
        <v>342</v>
      </c>
      <c r="C64" s="216"/>
      <c r="E64" s="106">
        <f>'Հավելված 2'!G64</f>
        <v>56090.1</v>
      </c>
    </row>
    <row r="67" spans="2:5" ht="40.5" customHeight="1" x14ac:dyDescent="0.25">
      <c r="B67" s="2" t="s">
        <v>19</v>
      </c>
      <c r="C67" s="7">
        <v>1138</v>
      </c>
      <c r="D67" s="217" t="s">
        <v>362</v>
      </c>
      <c r="E67" s="218"/>
    </row>
    <row r="68" spans="2:5" ht="16.5" customHeight="1" x14ac:dyDescent="0.25">
      <c r="B68" s="2" t="s">
        <v>22</v>
      </c>
      <c r="C68" s="7">
        <v>31004</v>
      </c>
      <c r="D68" s="84" t="s">
        <v>30</v>
      </c>
      <c r="E68" s="63" t="s">
        <v>27</v>
      </c>
    </row>
    <row r="69" spans="2:5" ht="44.25" customHeight="1" x14ac:dyDescent="0.25">
      <c r="B69" s="8" t="s">
        <v>23</v>
      </c>
      <c r="C69" s="126" t="s">
        <v>326</v>
      </c>
      <c r="D69" s="160"/>
      <c r="E69" s="160"/>
    </row>
    <row r="70" spans="2:5" ht="42" customHeight="1" x14ac:dyDescent="0.25">
      <c r="B70" s="8" t="s">
        <v>24</v>
      </c>
      <c r="C70" s="126" t="s">
        <v>358</v>
      </c>
      <c r="D70" s="161"/>
      <c r="E70" s="161"/>
    </row>
    <row r="71" spans="2:5" ht="45" x14ac:dyDescent="0.25">
      <c r="B71" s="8" t="s">
        <v>25</v>
      </c>
      <c r="C71" s="7" t="s">
        <v>37</v>
      </c>
      <c r="D71" s="161"/>
      <c r="E71" s="161"/>
    </row>
    <row r="72" spans="2:5" ht="30" x14ac:dyDescent="0.25">
      <c r="B72" s="2" t="s">
        <v>28</v>
      </c>
      <c r="C72" s="7" t="s">
        <v>33</v>
      </c>
      <c r="D72" s="162"/>
      <c r="E72" s="162"/>
    </row>
    <row r="73" spans="2:5" ht="16.5" customHeight="1" x14ac:dyDescent="0.25">
      <c r="B73" s="219" t="s">
        <v>26</v>
      </c>
      <c r="C73" s="220"/>
      <c r="D73" s="10"/>
      <c r="E73" s="10"/>
    </row>
    <row r="74" spans="2:5" ht="16.5" customHeight="1" x14ac:dyDescent="0.25">
      <c r="B74" s="213" t="s">
        <v>345</v>
      </c>
      <c r="C74" s="214"/>
      <c r="D74" s="108"/>
      <c r="E74" s="109">
        <v>7</v>
      </c>
    </row>
    <row r="75" spans="2:5" ht="16.5" customHeight="1" x14ac:dyDescent="0.25">
      <c r="B75" s="215" t="s">
        <v>29</v>
      </c>
      <c r="C75" s="216"/>
      <c r="D75" s="83">
        <v>20.492000000000001</v>
      </c>
      <c r="E75" s="96">
        <v>49500</v>
      </c>
    </row>
  </sheetData>
  <mergeCells count="45">
    <mergeCell ref="B2:E2"/>
    <mergeCell ref="B4:C4"/>
    <mergeCell ref="B5:E5"/>
    <mergeCell ref="C6:E6"/>
    <mergeCell ref="C7:E7"/>
    <mergeCell ref="B9:E9"/>
    <mergeCell ref="D10:E10"/>
    <mergeCell ref="E12:E15"/>
    <mergeCell ref="B17:C17"/>
    <mergeCell ref="B29:E29"/>
    <mergeCell ref="D19:E19"/>
    <mergeCell ref="D21:D24"/>
    <mergeCell ref="E21:E24"/>
    <mergeCell ref="B25:C25"/>
    <mergeCell ref="B26:C26"/>
    <mergeCell ref="B28:E28"/>
    <mergeCell ref="B16:C16"/>
    <mergeCell ref="D12:D15"/>
    <mergeCell ref="C30:E30"/>
    <mergeCell ref="C31:E31"/>
    <mergeCell ref="B33:E33"/>
    <mergeCell ref="D34:E34"/>
    <mergeCell ref="D36:D39"/>
    <mergeCell ref="E36:E39"/>
    <mergeCell ref="B50:C50"/>
    <mergeCell ref="B51:C51"/>
    <mergeCell ref="B40:C40"/>
    <mergeCell ref="B41:C41"/>
    <mergeCell ref="D54:E54"/>
    <mergeCell ref="D56:D59"/>
    <mergeCell ref="E56:E59"/>
    <mergeCell ref="D44:E44"/>
    <mergeCell ref="D46:D49"/>
    <mergeCell ref="E46:E49"/>
    <mergeCell ref="B60:C60"/>
    <mergeCell ref="B64:C64"/>
    <mergeCell ref="B61:C61"/>
    <mergeCell ref="B62:C62"/>
    <mergeCell ref="B63:C63"/>
    <mergeCell ref="B74:C74"/>
    <mergeCell ref="B75:C75"/>
    <mergeCell ref="D67:E67"/>
    <mergeCell ref="D69:D72"/>
    <mergeCell ref="E69:E72"/>
    <mergeCell ref="B73:C73"/>
  </mergeCells>
  <pageMargins left="0" right="0" top="0" bottom="0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7"/>
  <sheetViews>
    <sheetView topLeftCell="A61" workbookViewId="0">
      <selection activeCell="E77" sqref="E77"/>
    </sheetView>
  </sheetViews>
  <sheetFormatPr defaultRowHeight="15" x14ac:dyDescent="0.25"/>
  <cols>
    <col min="2" max="2" width="27.7109375" customWidth="1"/>
    <col min="3" max="3" width="51.42578125" customWidth="1"/>
    <col min="4" max="4" width="17.140625" hidden="1" customWidth="1"/>
    <col min="5" max="5" width="24.28515625" customWidth="1"/>
    <col min="6" max="6" width="7.140625" customWidth="1"/>
    <col min="7" max="7" width="11" customWidth="1"/>
    <col min="8" max="8" width="22.5703125" customWidth="1"/>
  </cols>
  <sheetData>
    <row r="1" spans="2:5" ht="58.5" customHeight="1" x14ac:dyDescent="0.3">
      <c r="B1" s="1"/>
      <c r="C1" s="1"/>
      <c r="D1" s="1"/>
      <c r="E1" s="110" t="s">
        <v>352</v>
      </c>
    </row>
    <row r="2" spans="2:5" ht="65.25" customHeight="1" x14ac:dyDescent="0.25">
      <c r="B2" s="233" t="s">
        <v>348</v>
      </c>
      <c r="C2" s="233"/>
      <c r="D2" s="233"/>
      <c r="E2" s="233"/>
    </row>
    <row r="3" spans="2:5" ht="15.75" x14ac:dyDescent="0.3">
      <c r="B3" s="39"/>
      <c r="C3" s="39"/>
      <c r="D3" s="39"/>
      <c r="E3" s="104"/>
    </row>
    <row r="4" spans="2:5" ht="17.25" x14ac:dyDescent="0.3">
      <c r="B4" s="234" t="s">
        <v>328</v>
      </c>
      <c r="C4" s="234"/>
      <c r="D4" s="39"/>
      <c r="E4" s="104"/>
    </row>
    <row r="5" spans="2:5" ht="24" customHeight="1" x14ac:dyDescent="0.25">
      <c r="B5" s="230" t="s">
        <v>346</v>
      </c>
      <c r="C5" s="230"/>
      <c r="D5" s="230"/>
      <c r="E5" s="230"/>
    </row>
    <row r="6" spans="2:5" ht="16.5" x14ac:dyDescent="0.25">
      <c r="B6" s="3" t="s">
        <v>19</v>
      </c>
      <c r="C6" s="221" t="s">
        <v>20</v>
      </c>
      <c r="D6" s="222"/>
      <c r="E6" s="223"/>
    </row>
    <row r="7" spans="2:5" ht="16.5" x14ac:dyDescent="0.25">
      <c r="B7" s="11">
        <v>1139</v>
      </c>
      <c r="C7" s="224" t="s">
        <v>329</v>
      </c>
      <c r="D7" s="225"/>
      <c r="E7" s="226"/>
    </row>
    <row r="8" spans="2:5" ht="16.5" x14ac:dyDescent="0.25">
      <c r="B8" s="4"/>
      <c r="C8" s="5"/>
      <c r="D8" s="5"/>
      <c r="E8" s="6"/>
    </row>
    <row r="9" spans="2:5" ht="15.75" customHeight="1" x14ac:dyDescent="0.25">
      <c r="B9" s="221" t="s">
        <v>21</v>
      </c>
      <c r="C9" s="222"/>
      <c r="D9" s="222"/>
      <c r="E9" s="223"/>
    </row>
    <row r="10" spans="2:5" ht="44.25" customHeight="1" x14ac:dyDescent="0.25">
      <c r="B10" s="2" t="s">
        <v>19</v>
      </c>
      <c r="C10" s="7">
        <v>1139</v>
      </c>
      <c r="D10" s="228" t="s">
        <v>362</v>
      </c>
      <c r="E10" s="228"/>
    </row>
    <row r="11" spans="2:5" ht="16.5" customHeight="1" x14ac:dyDescent="0.25">
      <c r="B11" s="2" t="s">
        <v>22</v>
      </c>
      <c r="C11" s="7">
        <v>11001</v>
      </c>
      <c r="D11" s="63" t="s">
        <v>30</v>
      </c>
      <c r="E11" s="63" t="s">
        <v>27</v>
      </c>
    </row>
    <row r="12" spans="2:5" ht="24" customHeight="1" x14ac:dyDescent="0.25">
      <c r="B12" s="8" t="s">
        <v>23</v>
      </c>
      <c r="C12" s="7" t="s">
        <v>331</v>
      </c>
      <c r="D12" s="236"/>
      <c r="E12" s="236"/>
    </row>
    <row r="13" spans="2:5" ht="75" x14ac:dyDescent="0.25">
      <c r="B13" s="8" t="s">
        <v>24</v>
      </c>
      <c r="C13" s="7" t="s">
        <v>332</v>
      </c>
      <c r="D13" s="237"/>
      <c r="E13" s="237"/>
    </row>
    <row r="14" spans="2:5" x14ac:dyDescent="0.25">
      <c r="B14" s="8" t="s">
        <v>25</v>
      </c>
      <c r="C14" s="7" t="s">
        <v>333</v>
      </c>
      <c r="D14" s="237"/>
      <c r="E14" s="237"/>
    </row>
    <row r="15" spans="2:5" ht="30" customHeight="1" x14ac:dyDescent="0.25">
      <c r="B15" s="2" t="s">
        <v>28</v>
      </c>
      <c r="C15" s="7" t="s">
        <v>328</v>
      </c>
      <c r="D15" s="238"/>
      <c r="E15" s="238"/>
    </row>
    <row r="16" spans="2:5" x14ac:dyDescent="0.25">
      <c r="B16" s="231" t="s">
        <v>26</v>
      </c>
      <c r="C16" s="231"/>
      <c r="D16" s="8"/>
      <c r="E16" s="8"/>
    </row>
    <row r="17" spans="2:5" ht="17.25" x14ac:dyDescent="0.25">
      <c r="B17" s="229" t="s">
        <v>29</v>
      </c>
      <c r="C17" s="229"/>
      <c r="D17" s="9">
        <v>-20.492000000000001</v>
      </c>
      <c r="E17" s="96">
        <v>49500</v>
      </c>
    </row>
    <row r="18" spans="2:5" ht="16.5" x14ac:dyDescent="0.3">
      <c r="B18" s="1"/>
      <c r="C18" s="1"/>
      <c r="D18" s="1"/>
      <c r="E18" s="1"/>
    </row>
    <row r="19" spans="2:5" ht="44.25" customHeight="1" x14ac:dyDescent="0.25">
      <c r="B19" s="2" t="s">
        <v>19</v>
      </c>
      <c r="C19" s="7">
        <v>1139</v>
      </c>
      <c r="D19" s="228" t="s">
        <v>330</v>
      </c>
      <c r="E19" s="228"/>
    </row>
    <row r="20" spans="2:5" ht="16.5" customHeight="1" x14ac:dyDescent="0.25">
      <c r="B20" s="2" t="s">
        <v>22</v>
      </c>
      <c r="C20" s="7">
        <v>11001</v>
      </c>
      <c r="D20" s="63" t="s">
        <v>30</v>
      </c>
      <c r="E20" s="63" t="s">
        <v>27</v>
      </c>
    </row>
    <row r="21" spans="2:5" ht="27" customHeight="1" x14ac:dyDescent="0.25">
      <c r="B21" s="8" t="s">
        <v>23</v>
      </c>
      <c r="C21" s="7" t="s">
        <v>331</v>
      </c>
      <c r="D21" s="236"/>
      <c r="E21" s="236"/>
    </row>
    <row r="22" spans="2:5" ht="75" x14ac:dyDescent="0.25">
      <c r="B22" s="8" t="s">
        <v>24</v>
      </c>
      <c r="C22" s="7" t="s">
        <v>332</v>
      </c>
      <c r="D22" s="237"/>
      <c r="E22" s="237"/>
    </row>
    <row r="23" spans="2:5" x14ac:dyDescent="0.25">
      <c r="B23" s="8" t="s">
        <v>25</v>
      </c>
      <c r="C23" s="7" t="s">
        <v>333</v>
      </c>
      <c r="D23" s="237"/>
      <c r="E23" s="237"/>
    </row>
    <row r="24" spans="2:5" ht="32.25" customHeight="1" x14ac:dyDescent="0.25">
      <c r="B24" s="2" t="s">
        <v>28</v>
      </c>
      <c r="C24" s="7" t="s">
        <v>328</v>
      </c>
      <c r="D24" s="238"/>
      <c r="E24" s="238"/>
    </row>
    <row r="25" spans="2:5" x14ac:dyDescent="0.25">
      <c r="B25" s="231" t="s">
        <v>26</v>
      </c>
      <c r="C25" s="231"/>
      <c r="D25" s="8"/>
      <c r="E25" s="8"/>
    </row>
    <row r="26" spans="2:5" ht="17.25" x14ac:dyDescent="0.25">
      <c r="B26" s="229" t="s">
        <v>29</v>
      </c>
      <c r="C26" s="229"/>
      <c r="D26" s="9">
        <v>-20.492000000000001</v>
      </c>
      <c r="E26" s="96">
        <v>-49500</v>
      </c>
    </row>
    <row r="27" spans="2:5" ht="16.5" x14ac:dyDescent="0.3">
      <c r="B27" s="1"/>
      <c r="C27" s="1"/>
      <c r="D27" s="1"/>
      <c r="E27" s="1"/>
    </row>
    <row r="28" spans="2:5" ht="16.5" x14ac:dyDescent="0.3">
      <c r="B28" s="1"/>
      <c r="C28" s="1"/>
      <c r="D28" s="1"/>
      <c r="E28" s="1"/>
    </row>
    <row r="29" spans="2:5" ht="16.5" x14ac:dyDescent="0.3">
      <c r="B29" s="1"/>
      <c r="C29" s="1"/>
      <c r="D29" s="1"/>
      <c r="E29" s="1"/>
    </row>
    <row r="30" spans="2:5" ht="17.25" x14ac:dyDescent="0.25">
      <c r="B30" s="232" t="s">
        <v>31</v>
      </c>
      <c r="C30" s="232"/>
      <c r="D30" s="232"/>
      <c r="E30" s="232"/>
    </row>
    <row r="31" spans="2:5" ht="24" customHeight="1" x14ac:dyDescent="0.25">
      <c r="B31" s="230" t="s">
        <v>346</v>
      </c>
      <c r="C31" s="230"/>
      <c r="D31" s="230"/>
      <c r="E31" s="230"/>
    </row>
    <row r="32" spans="2:5" ht="16.5" x14ac:dyDescent="0.25">
      <c r="B32" s="3" t="s">
        <v>19</v>
      </c>
      <c r="C32" s="221" t="s">
        <v>20</v>
      </c>
      <c r="D32" s="222"/>
      <c r="E32" s="223"/>
    </row>
    <row r="33" spans="2:5" ht="16.5" x14ac:dyDescent="0.25">
      <c r="B33" s="11">
        <v>1138</v>
      </c>
      <c r="C33" s="224" t="s">
        <v>32</v>
      </c>
      <c r="D33" s="225"/>
      <c r="E33" s="226"/>
    </row>
    <row r="34" spans="2:5" ht="16.5" x14ac:dyDescent="0.25">
      <c r="B34" s="4"/>
      <c r="C34" s="5"/>
      <c r="D34" s="5"/>
      <c r="E34" s="6"/>
    </row>
    <row r="35" spans="2:5" ht="16.5" x14ac:dyDescent="0.25">
      <c r="B35" s="221" t="s">
        <v>21</v>
      </c>
      <c r="C35" s="222"/>
      <c r="D35" s="222"/>
      <c r="E35" s="223"/>
    </row>
    <row r="36" spans="2:5" ht="43.5" customHeight="1" x14ac:dyDescent="0.25">
      <c r="B36" s="2" t="s">
        <v>19</v>
      </c>
      <c r="C36" s="7">
        <v>1138</v>
      </c>
      <c r="D36" s="217" t="s">
        <v>330</v>
      </c>
      <c r="E36" s="218"/>
    </row>
    <row r="37" spans="2:5" ht="33" x14ac:dyDescent="0.25">
      <c r="B37" s="2" t="s">
        <v>22</v>
      </c>
      <c r="C37" s="7">
        <v>11001</v>
      </c>
      <c r="D37" s="84" t="s">
        <v>30</v>
      </c>
      <c r="E37" s="63" t="s">
        <v>27</v>
      </c>
    </row>
    <row r="38" spans="2:5" ht="68.25" customHeight="1" x14ac:dyDescent="0.25">
      <c r="B38" s="8" t="s">
        <v>23</v>
      </c>
      <c r="C38" s="7" t="s">
        <v>347</v>
      </c>
      <c r="D38" s="160"/>
      <c r="E38" s="160"/>
    </row>
    <row r="39" spans="2:5" ht="82.5" customHeight="1" x14ac:dyDescent="0.25">
      <c r="B39" s="8" t="s">
        <v>24</v>
      </c>
      <c r="C39" s="7" t="s">
        <v>335</v>
      </c>
      <c r="D39" s="161"/>
      <c r="E39" s="161"/>
    </row>
    <row r="40" spans="2:5" x14ac:dyDescent="0.25">
      <c r="B40" s="8" t="s">
        <v>25</v>
      </c>
      <c r="C40" s="7" t="s">
        <v>333</v>
      </c>
      <c r="D40" s="161"/>
      <c r="E40" s="161"/>
    </row>
    <row r="41" spans="2:5" ht="30.75" customHeight="1" x14ac:dyDescent="0.25">
      <c r="B41" s="2" t="s">
        <v>28</v>
      </c>
      <c r="C41" s="7" t="s">
        <v>33</v>
      </c>
      <c r="D41" s="162"/>
      <c r="E41" s="162"/>
    </row>
    <row r="42" spans="2:5" ht="16.5" customHeight="1" x14ac:dyDescent="0.25">
      <c r="B42" s="219" t="s">
        <v>26</v>
      </c>
      <c r="C42" s="220"/>
      <c r="D42" s="10"/>
      <c r="E42" s="10"/>
    </row>
    <row r="43" spans="2:5" ht="16.5" customHeight="1" x14ac:dyDescent="0.25">
      <c r="B43" s="215" t="s">
        <v>29</v>
      </c>
      <c r="C43" s="216"/>
      <c r="D43" s="83">
        <v>20.492000000000001</v>
      </c>
      <c r="E43" s="132">
        <f>'Հավելված 5'!E41</f>
        <v>-104911.99999999999</v>
      </c>
    </row>
    <row r="46" spans="2:5" ht="40.5" customHeight="1" x14ac:dyDescent="0.25">
      <c r="B46" s="2" t="s">
        <v>19</v>
      </c>
      <c r="C46" s="7">
        <v>1138</v>
      </c>
      <c r="D46" s="217" t="s">
        <v>330</v>
      </c>
      <c r="E46" s="218"/>
    </row>
    <row r="47" spans="2:5" ht="16.5" customHeight="1" x14ac:dyDescent="0.25">
      <c r="B47" s="2" t="s">
        <v>22</v>
      </c>
      <c r="C47" s="7">
        <v>31005</v>
      </c>
      <c r="D47" s="84" t="s">
        <v>30</v>
      </c>
      <c r="E47" s="63" t="s">
        <v>27</v>
      </c>
    </row>
    <row r="48" spans="2:5" ht="54" customHeight="1" x14ac:dyDescent="0.25">
      <c r="B48" s="8" t="s">
        <v>23</v>
      </c>
      <c r="C48" s="7" t="s">
        <v>343</v>
      </c>
      <c r="D48" s="160"/>
      <c r="E48" s="160"/>
    </row>
    <row r="49" spans="2:5" ht="36" customHeight="1" x14ac:dyDescent="0.25">
      <c r="B49" s="8" t="s">
        <v>24</v>
      </c>
      <c r="C49" s="7" t="s">
        <v>344</v>
      </c>
      <c r="D49" s="161"/>
      <c r="E49" s="161"/>
    </row>
    <row r="50" spans="2:5" ht="30" x14ac:dyDescent="0.25">
      <c r="B50" s="8" t="s">
        <v>25</v>
      </c>
      <c r="C50" s="7" t="s">
        <v>37</v>
      </c>
      <c r="D50" s="161"/>
      <c r="E50" s="161"/>
    </row>
    <row r="51" spans="2:5" ht="30" customHeight="1" x14ac:dyDescent="0.25">
      <c r="B51" s="2" t="s">
        <v>28</v>
      </c>
      <c r="C51" s="7" t="s">
        <v>33</v>
      </c>
      <c r="D51" s="162"/>
      <c r="E51" s="162"/>
    </row>
    <row r="52" spans="2:5" ht="16.5" customHeight="1" x14ac:dyDescent="0.25">
      <c r="B52" s="219" t="s">
        <v>26</v>
      </c>
      <c r="C52" s="220"/>
      <c r="D52" s="10"/>
      <c r="E52" s="10"/>
    </row>
    <row r="53" spans="2:5" ht="15" customHeight="1" x14ac:dyDescent="0.25">
      <c r="B53" s="215" t="s">
        <v>342</v>
      </c>
      <c r="C53" s="216"/>
      <c r="E53" s="106">
        <v>-678.10799999999995</v>
      </c>
    </row>
    <row r="56" spans="2:5" ht="40.5" customHeight="1" x14ac:dyDescent="0.25">
      <c r="B56" s="2" t="s">
        <v>19</v>
      </c>
      <c r="C56" s="7">
        <v>1138</v>
      </c>
      <c r="D56" s="217" t="s">
        <v>362</v>
      </c>
      <c r="E56" s="218"/>
    </row>
    <row r="57" spans="2:5" ht="16.5" customHeight="1" x14ac:dyDescent="0.25">
      <c r="B57" s="2" t="s">
        <v>22</v>
      </c>
      <c r="C57" s="7">
        <v>31001</v>
      </c>
      <c r="D57" s="84" t="s">
        <v>30</v>
      </c>
      <c r="E57" s="63" t="s">
        <v>27</v>
      </c>
    </row>
    <row r="58" spans="2:5" ht="39.75" customHeight="1" x14ac:dyDescent="0.25">
      <c r="B58" s="8" t="s">
        <v>23</v>
      </c>
      <c r="C58" s="7" t="s">
        <v>337</v>
      </c>
      <c r="D58" s="160"/>
      <c r="E58" s="160"/>
    </row>
    <row r="59" spans="2:5" ht="52.5" customHeight="1" x14ac:dyDescent="0.25">
      <c r="B59" s="8" t="s">
        <v>24</v>
      </c>
      <c r="C59" s="7" t="s">
        <v>338</v>
      </c>
      <c r="D59" s="161"/>
      <c r="E59" s="161"/>
    </row>
    <row r="60" spans="2:5" ht="30" x14ac:dyDescent="0.25">
      <c r="B60" s="8" t="s">
        <v>25</v>
      </c>
      <c r="C60" s="7" t="s">
        <v>37</v>
      </c>
      <c r="D60" s="161"/>
      <c r="E60" s="161"/>
    </row>
    <row r="61" spans="2:5" ht="27" customHeight="1" x14ac:dyDescent="0.25">
      <c r="B61" s="2" t="s">
        <v>28</v>
      </c>
      <c r="C61" s="7" t="s">
        <v>33</v>
      </c>
      <c r="D61" s="162"/>
      <c r="E61" s="162"/>
    </row>
    <row r="62" spans="2:5" ht="16.5" customHeight="1" x14ac:dyDescent="0.25">
      <c r="B62" s="219" t="s">
        <v>26</v>
      </c>
      <c r="C62" s="220"/>
      <c r="D62" s="10"/>
      <c r="E62" s="10"/>
    </row>
    <row r="63" spans="2:5" ht="16.5" customHeight="1" x14ac:dyDescent="0.25">
      <c r="B63" s="215" t="s">
        <v>339</v>
      </c>
      <c r="C63" s="216"/>
      <c r="D63" s="102"/>
      <c r="E63" s="107">
        <v>196</v>
      </c>
    </row>
    <row r="64" spans="2:5" ht="16.5" customHeight="1" x14ac:dyDescent="0.25">
      <c r="B64" s="215" t="s">
        <v>340</v>
      </c>
      <c r="C64" s="216"/>
      <c r="D64" s="102"/>
      <c r="E64" s="107">
        <v>509</v>
      </c>
    </row>
    <row r="65" spans="2:5" ht="28.5" customHeight="1" x14ac:dyDescent="0.25">
      <c r="B65" s="215" t="s">
        <v>341</v>
      </c>
      <c r="C65" s="216"/>
      <c r="D65" s="102"/>
      <c r="E65" s="107">
        <v>5</v>
      </c>
    </row>
    <row r="66" spans="2:5" ht="15" customHeight="1" x14ac:dyDescent="0.25">
      <c r="B66" s="215" t="s">
        <v>342</v>
      </c>
      <c r="C66" s="216"/>
      <c r="E66" s="106">
        <f>'Հավելված 5'!E64</f>
        <v>56090.1</v>
      </c>
    </row>
    <row r="69" spans="2:5" ht="40.5" customHeight="1" x14ac:dyDescent="0.25">
      <c r="B69" s="2" t="s">
        <v>19</v>
      </c>
      <c r="C69" s="7">
        <v>1138</v>
      </c>
      <c r="D69" s="217" t="s">
        <v>362</v>
      </c>
      <c r="E69" s="218"/>
    </row>
    <row r="70" spans="2:5" ht="16.5" customHeight="1" x14ac:dyDescent="0.25">
      <c r="B70" s="2" t="s">
        <v>22</v>
      </c>
      <c r="C70" s="7">
        <v>31004</v>
      </c>
      <c r="D70" s="84" t="s">
        <v>30</v>
      </c>
      <c r="E70" s="63" t="s">
        <v>27</v>
      </c>
    </row>
    <row r="71" spans="2:5" ht="44.25" customHeight="1" x14ac:dyDescent="0.25">
      <c r="B71" s="8" t="s">
        <v>23</v>
      </c>
      <c r="C71" s="126" t="s">
        <v>326</v>
      </c>
      <c r="D71" s="160"/>
      <c r="E71" s="160"/>
    </row>
    <row r="72" spans="2:5" ht="42" customHeight="1" x14ac:dyDescent="0.25">
      <c r="B72" s="8" t="s">
        <v>24</v>
      </c>
      <c r="C72" s="126" t="s">
        <v>358</v>
      </c>
      <c r="D72" s="161"/>
      <c r="E72" s="161"/>
    </row>
    <row r="73" spans="2:5" ht="30" x14ac:dyDescent="0.25">
      <c r="B73" s="8" t="s">
        <v>25</v>
      </c>
      <c r="C73" s="7" t="s">
        <v>37</v>
      </c>
      <c r="D73" s="161"/>
      <c r="E73" s="161"/>
    </row>
    <row r="74" spans="2:5" ht="30" customHeight="1" x14ac:dyDescent="0.25">
      <c r="B74" s="2" t="s">
        <v>28</v>
      </c>
      <c r="C74" s="7" t="s">
        <v>33</v>
      </c>
      <c r="D74" s="162"/>
      <c r="E74" s="162"/>
    </row>
    <row r="75" spans="2:5" ht="16.5" customHeight="1" x14ac:dyDescent="0.25">
      <c r="B75" s="219" t="s">
        <v>26</v>
      </c>
      <c r="C75" s="220"/>
      <c r="D75" s="10"/>
      <c r="E75" s="10"/>
    </row>
    <row r="76" spans="2:5" ht="16.5" customHeight="1" x14ac:dyDescent="0.25">
      <c r="B76" s="213" t="s">
        <v>345</v>
      </c>
      <c r="C76" s="214"/>
      <c r="D76" s="108"/>
      <c r="E76" s="109">
        <v>7</v>
      </c>
    </row>
    <row r="77" spans="2:5" ht="16.5" customHeight="1" x14ac:dyDescent="0.25">
      <c r="B77" s="215" t="s">
        <v>29</v>
      </c>
      <c r="C77" s="216"/>
      <c r="D77" s="83">
        <v>20.492000000000001</v>
      </c>
      <c r="E77" s="96">
        <v>49500</v>
      </c>
    </row>
  </sheetData>
  <mergeCells count="45">
    <mergeCell ref="B2:E2"/>
    <mergeCell ref="B4:C4"/>
    <mergeCell ref="B5:E5"/>
    <mergeCell ref="C6:E6"/>
    <mergeCell ref="C7:E7"/>
    <mergeCell ref="B42:C42"/>
    <mergeCell ref="B9:E9"/>
    <mergeCell ref="D10:E10"/>
    <mergeCell ref="D12:D15"/>
    <mergeCell ref="E12:E15"/>
    <mergeCell ref="B16:C16"/>
    <mergeCell ref="D46:E46"/>
    <mergeCell ref="B43:C43"/>
    <mergeCell ref="B17:C17"/>
    <mergeCell ref="B31:E31"/>
    <mergeCell ref="C32:E32"/>
    <mergeCell ref="C33:E33"/>
    <mergeCell ref="B30:E30"/>
    <mergeCell ref="D19:E19"/>
    <mergeCell ref="D21:D24"/>
    <mergeCell ref="E21:E24"/>
    <mergeCell ref="B25:C25"/>
    <mergeCell ref="B26:C26"/>
    <mergeCell ref="B35:E35"/>
    <mergeCell ref="D36:E36"/>
    <mergeCell ref="D38:D41"/>
    <mergeCell ref="E38:E41"/>
    <mergeCell ref="D56:E56"/>
    <mergeCell ref="D48:D51"/>
    <mergeCell ref="E48:E51"/>
    <mergeCell ref="B52:C52"/>
    <mergeCell ref="B53:C53"/>
    <mergeCell ref="B76:C76"/>
    <mergeCell ref="B77:C77"/>
    <mergeCell ref="D58:D61"/>
    <mergeCell ref="E58:E61"/>
    <mergeCell ref="B62:C62"/>
    <mergeCell ref="B63:C63"/>
    <mergeCell ref="B64:C64"/>
    <mergeCell ref="D69:E69"/>
    <mergeCell ref="D71:D74"/>
    <mergeCell ref="E71:E74"/>
    <mergeCell ref="B75:C75"/>
    <mergeCell ref="B65:C65"/>
    <mergeCell ref="B66:C66"/>
  </mergeCells>
  <pageMargins left="0" right="0" top="0" bottom="0" header="0.31496062992125984" footer="0.31496062992125984"/>
  <pageSetup paperSize="9" scale="78" orientation="portrait" r:id="rId1"/>
  <rowBreaks count="1" manualBreakCount="1">
    <brk id="38" min="1" max="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2"/>
  <sheetViews>
    <sheetView tabSelected="1" topLeftCell="A132" workbookViewId="0">
      <selection activeCell="N109" sqref="N109"/>
    </sheetView>
  </sheetViews>
  <sheetFormatPr defaultRowHeight="15" x14ac:dyDescent="0.25"/>
  <cols>
    <col min="1" max="1" width="9.140625" style="58"/>
    <col min="2" max="2" width="12.85546875" customWidth="1"/>
    <col min="3" max="3" width="26" customWidth="1"/>
    <col min="4" max="4" width="11.5703125" customWidth="1"/>
    <col min="5" max="5" width="11.28515625" customWidth="1"/>
    <col min="6" max="6" width="13.42578125" customWidth="1"/>
    <col min="7" max="7" width="9.7109375" customWidth="1"/>
    <col min="8" max="8" width="15.28515625" customWidth="1"/>
    <col min="10" max="10" width="18" bestFit="1" customWidth="1"/>
  </cols>
  <sheetData>
    <row r="1" spans="1:10" ht="15.75" x14ac:dyDescent="0.3">
      <c r="B1" s="39"/>
      <c r="C1" s="40"/>
      <c r="D1" s="40"/>
      <c r="E1" s="41"/>
      <c r="F1" s="41"/>
      <c r="G1" s="245" t="s">
        <v>353</v>
      </c>
      <c r="H1" s="245"/>
    </row>
    <row r="2" spans="1:10" ht="15" customHeight="1" x14ac:dyDescent="0.25">
      <c r="B2" s="42"/>
      <c r="C2" s="42"/>
      <c r="D2" s="42"/>
      <c r="E2" s="42"/>
      <c r="F2" s="42"/>
      <c r="G2" s="245"/>
      <c r="H2" s="245"/>
    </row>
    <row r="3" spans="1:10" ht="35.25" customHeight="1" x14ac:dyDescent="0.25">
      <c r="B3" s="42"/>
      <c r="C3" s="42"/>
      <c r="D3" s="42"/>
      <c r="E3" s="42"/>
      <c r="F3" s="42"/>
      <c r="G3" s="245"/>
      <c r="H3" s="245"/>
    </row>
    <row r="4" spans="1:10" ht="44.25" customHeight="1" thickBot="1" x14ac:dyDescent="0.3">
      <c r="B4" s="174" t="s">
        <v>85</v>
      </c>
      <c r="C4" s="174"/>
      <c r="D4" s="174"/>
      <c r="E4" s="174"/>
      <c r="F4" s="174"/>
      <c r="G4" s="174"/>
      <c r="H4" s="174"/>
    </row>
    <row r="5" spans="1:10" ht="36" customHeight="1" x14ac:dyDescent="0.25">
      <c r="B5" s="43" t="s">
        <v>55</v>
      </c>
      <c r="C5" s="44" t="s">
        <v>56</v>
      </c>
      <c r="D5" s="45" t="s">
        <v>57</v>
      </c>
      <c r="E5" s="45" t="s">
        <v>58</v>
      </c>
      <c r="F5" s="46" t="s">
        <v>59</v>
      </c>
      <c r="G5" s="46" t="s">
        <v>60</v>
      </c>
      <c r="H5" s="47" t="s">
        <v>61</v>
      </c>
    </row>
    <row r="6" spans="1:10" ht="25.5" customHeight="1" x14ac:dyDescent="0.25">
      <c r="B6" s="246"/>
      <c r="C6" s="248" t="s">
        <v>31</v>
      </c>
      <c r="D6" s="248"/>
      <c r="E6" s="248"/>
      <c r="F6" s="248"/>
      <c r="G6" s="248"/>
      <c r="H6" s="111">
        <f>H8+H101+H105+H108+H139</f>
        <v>151797.29200000002</v>
      </c>
      <c r="J6" s="60"/>
    </row>
    <row r="7" spans="1:10" ht="12" customHeight="1" x14ac:dyDescent="0.25">
      <c r="B7" s="247"/>
      <c r="C7" s="249" t="s">
        <v>62</v>
      </c>
      <c r="D7" s="249"/>
      <c r="E7" s="249"/>
      <c r="F7" s="249"/>
      <c r="G7" s="249"/>
      <c r="H7" s="111"/>
    </row>
    <row r="8" spans="1:10" ht="30" customHeight="1" x14ac:dyDescent="0.25">
      <c r="B8" s="48" t="s">
        <v>83</v>
      </c>
      <c r="C8" s="242" t="s">
        <v>84</v>
      </c>
      <c r="D8" s="243"/>
      <c r="E8" s="243"/>
      <c r="F8" s="243"/>
      <c r="G8" s="244"/>
      <c r="H8" s="112">
        <v>-22222.9</v>
      </c>
    </row>
    <row r="9" spans="1:10" ht="18.75" customHeight="1" x14ac:dyDescent="0.25">
      <c r="B9" s="49"/>
      <c r="C9" s="239" t="s">
        <v>65</v>
      </c>
      <c r="D9" s="240"/>
      <c r="E9" s="240"/>
      <c r="F9" s="240"/>
      <c r="G9" s="241"/>
      <c r="H9" s="55">
        <f>SUM(H10:H100)</f>
        <v>-22222.958550000003</v>
      </c>
      <c r="J9" s="60"/>
    </row>
    <row r="10" spans="1:10" ht="34.5" customHeight="1" x14ac:dyDescent="0.25">
      <c r="A10" s="57"/>
      <c r="B10" s="52" t="s">
        <v>86</v>
      </c>
      <c r="C10" s="56" t="s">
        <v>87</v>
      </c>
      <c r="D10" s="50" t="s">
        <v>69</v>
      </c>
      <c r="E10" s="54" t="s">
        <v>67</v>
      </c>
      <c r="F10" s="53">
        <v>9000</v>
      </c>
      <c r="G10" s="51">
        <v>0</v>
      </c>
      <c r="H10" s="123">
        <v>-114</v>
      </c>
      <c r="J10" s="60"/>
    </row>
    <row r="11" spans="1:10" ht="34.5" customHeight="1" x14ac:dyDescent="0.25">
      <c r="A11" s="57"/>
      <c r="B11" s="52" t="s">
        <v>88</v>
      </c>
      <c r="C11" s="56" t="s">
        <v>89</v>
      </c>
      <c r="D11" s="50" t="s">
        <v>69</v>
      </c>
      <c r="E11" s="54" t="s">
        <v>67</v>
      </c>
      <c r="F11" s="53">
        <v>40000</v>
      </c>
      <c r="G11" s="51">
        <v>0</v>
      </c>
      <c r="H11" s="123">
        <v>-60</v>
      </c>
      <c r="J11" s="60"/>
    </row>
    <row r="12" spans="1:10" ht="34.5" customHeight="1" x14ac:dyDescent="0.25">
      <c r="A12" s="57"/>
      <c r="B12" s="52" t="s">
        <v>90</v>
      </c>
      <c r="C12" s="56" t="s">
        <v>91</v>
      </c>
      <c r="D12" s="50" t="s">
        <v>69</v>
      </c>
      <c r="E12" s="54" t="s">
        <v>67</v>
      </c>
      <c r="F12" s="53">
        <v>250000</v>
      </c>
      <c r="G12" s="51">
        <v>-1</v>
      </c>
      <c r="H12" s="123">
        <v>-250</v>
      </c>
      <c r="J12" s="60"/>
    </row>
    <row r="13" spans="1:10" ht="34.5" customHeight="1" x14ac:dyDescent="0.25">
      <c r="A13" s="57"/>
      <c r="B13" s="52" t="s">
        <v>92</v>
      </c>
      <c r="C13" s="56" t="s">
        <v>93</v>
      </c>
      <c r="D13" s="50" t="s">
        <v>69</v>
      </c>
      <c r="E13" s="54" t="s">
        <v>67</v>
      </c>
      <c r="F13" s="53">
        <v>20000</v>
      </c>
      <c r="G13" s="51">
        <v>0</v>
      </c>
      <c r="H13" s="123">
        <v>-4.5</v>
      </c>
      <c r="J13" s="60"/>
    </row>
    <row r="14" spans="1:10" ht="34.5" customHeight="1" x14ac:dyDescent="0.25">
      <c r="A14" s="57"/>
      <c r="B14" s="52" t="s">
        <v>94</v>
      </c>
      <c r="C14" s="56" t="s">
        <v>95</v>
      </c>
      <c r="D14" s="50" t="s">
        <v>69</v>
      </c>
      <c r="E14" s="54" t="s">
        <v>67</v>
      </c>
      <c r="F14" s="53">
        <v>20000</v>
      </c>
      <c r="G14" s="51">
        <v>0</v>
      </c>
      <c r="H14" s="123">
        <v>-15</v>
      </c>
      <c r="J14" s="60"/>
    </row>
    <row r="15" spans="1:10" ht="34.5" customHeight="1" x14ac:dyDescent="0.25">
      <c r="A15" s="57"/>
      <c r="B15" s="52" t="s">
        <v>96</v>
      </c>
      <c r="C15" s="56" t="s">
        <v>97</v>
      </c>
      <c r="D15" s="50" t="s">
        <v>69</v>
      </c>
      <c r="E15" s="54" t="s">
        <v>67</v>
      </c>
      <c r="F15" s="53">
        <v>210000</v>
      </c>
      <c r="G15" s="51">
        <v>0</v>
      </c>
      <c r="H15" s="123">
        <v>-1040.742</v>
      </c>
      <c r="J15" s="60"/>
    </row>
    <row r="16" spans="1:10" ht="34.5" customHeight="1" x14ac:dyDescent="0.25">
      <c r="A16" s="57"/>
      <c r="B16" s="52" t="s">
        <v>98</v>
      </c>
      <c r="C16" s="56" t="s">
        <v>99</v>
      </c>
      <c r="D16" s="50" t="s">
        <v>69</v>
      </c>
      <c r="E16" s="54" t="s">
        <v>67</v>
      </c>
      <c r="F16" s="53">
        <v>30000</v>
      </c>
      <c r="G16" s="51">
        <v>0</v>
      </c>
      <c r="H16" s="123">
        <v>-1.02</v>
      </c>
      <c r="J16" s="60"/>
    </row>
    <row r="17" spans="1:10" ht="34.5" customHeight="1" x14ac:dyDescent="0.25">
      <c r="A17" s="57"/>
      <c r="B17" s="52" t="s">
        <v>100</v>
      </c>
      <c r="C17" s="56" t="s">
        <v>101</v>
      </c>
      <c r="D17" s="50" t="s">
        <v>70</v>
      </c>
      <c r="E17" s="54" t="s">
        <v>67</v>
      </c>
      <c r="F17" s="53">
        <v>550000</v>
      </c>
      <c r="G17" s="51">
        <v>0</v>
      </c>
      <c r="H17" s="123">
        <v>-25.09</v>
      </c>
      <c r="J17" s="60"/>
    </row>
    <row r="18" spans="1:10" ht="34.5" customHeight="1" x14ac:dyDescent="0.25">
      <c r="A18" s="57"/>
      <c r="B18" s="52" t="s">
        <v>102</v>
      </c>
      <c r="C18" s="56" t="s">
        <v>103</v>
      </c>
      <c r="D18" s="50" t="s">
        <v>69</v>
      </c>
      <c r="E18" s="54" t="s">
        <v>67</v>
      </c>
      <c r="F18" s="53">
        <v>13000</v>
      </c>
      <c r="G18" s="51">
        <v>0</v>
      </c>
      <c r="H18" s="123">
        <v>-7.26</v>
      </c>
      <c r="J18" s="60"/>
    </row>
    <row r="19" spans="1:10" ht="34.5" customHeight="1" x14ac:dyDescent="0.25">
      <c r="A19" s="57"/>
      <c r="B19" s="52" t="s">
        <v>104</v>
      </c>
      <c r="C19" s="56" t="s">
        <v>105</v>
      </c>
      <c r="D19" s="50" t="s">
        <v>69</v>
      </c>
      <c r="E19" s="54" t="s">
        <v>67</v>
      </c>
      <c r="F19" s="53">
        <v>28000</v>
      </c>
      <c r="G19" s="51">
        <v>0</v>
      </c>
      <c r="H19" s="123">
        <v>-263.8</v>
      </c>
      <c r="J19" s="60"/>
    </row>
    <row r="20" spans="1:10" ht="34.5" customHeight="1" x14ac:dyDescent="0.25">
      <c r="A20" s="57"/>
      <c r="B20" s="52" t="s">
        <v>106</v>
      </c>
      <c r="C20" s="56" t="s">
        <v>107</v>
      </c>
      <c r="D20" s="50" t="s">
        <v>69</v>
      </c>
      <c r="E20" s="54" t="s">
        <v>67</v>
      </c>
      <c r="F20" s="53">
        <v>50000</v>
      </c>
      <c r="G20" s="51">
        <v>0</v>
      </c>
      <c r="H20" s="123">
        <v>-0.1</v>
      </c>
      <c r="J20" s="60"/>
    </row>
    <row r="21" spans="1:10" ht="34.5" customHeight="1" x14ac:dyDescent="0.25">
      <c r="A21" s="57"/>
      <c r="B21" s="52" t="s">
        <v>108</v>
      </c>
      <c r="C21" s="56" t="s">
        <v>109</v>
      </c>
      <c r="D21" s="50" t="s">
        <v>69</v>
      </c>
      <c r="E21" s="54" t="s">
        <v>67</v>
      </c>
      <c r="F21" s="53">
        <v>27000</v>
      </c>
      <c r="G21" s="51">
        <v>0</v>
      </c>
      <c r="H21" s="123">
        <v>-121.2</v>
      </c>
      <c r="J21" s="60"/>
    </row>
    <row r="22" spans="1:10" ht="34.5" customHeight="1" x14ac:dyDescent="0.25">
      <c r="A22" s="57"/>
      <c r="B22" s="52" t="s">
        <v>110</v>
      </c>
      <c r="C22" s="56" t="s">
        <v>111</v>
      </c>
      <c r="D22" s="50" t="s">
        <v>69</v>
      </c>
      <c r="E22" s="54" t="s">
        <v>67</v>
      </c>
      <c r="F22" s="53">
        <v>12000</v>
      </c>
      <c r="G22" s="51">
        <v>0</v>
      </c>
      <c r="H22" s="123">
        <v>-1320</v>
      </c>
      <c r="J22" s="60"/>
    </row>
    <row r="23" spans="1:10" ht="34.5" customHeight="1" x14ac:dyDescent="0.25">
      <c r="A23" s="57"/>
      <c r="B23" s="52" t="s">
        <v>112</v>
      </c>
      <c r="C23" s="56" t="s">
        <v>113</v>
      </c>
      <c r="D23" s="50" t="s">
        <v>69</v>
      </c>
      <c r="E23" s="54" t="s">
        <v>67</v>
      </c>
      <c r="F23" s="53">
        <v>20000</v>
      </c>
      <c r="G23" s="51">
        <v>0</v>
      </c>
      <c r="H23" s="123">
        <v>-20.286000000000001</v>
      </c>
      <c r="J23" s="60"/>
    </row>
    <row r="24" spans="1:10" ht="34.5" customHeight="1" x14ac:dyDescent="0.25">
      <c r="A24" s="57"/>
      <c r="B24" s="52" t="s">
        <v>114</v>
      </c>
      <c r="C24" s="56" t="s">
        <v>115</v>
      </c>
      <c r="D24" s="50" t="s">
        <v>69</v>
      </c>
      <c r="E24" s="54" t="s">
        <v>67</v>
      </c>
      <c r="F24" s="53">
        <v>160000</v>
      </c>
      <c r="G24" s="51">
        <v>0</v>
      </c>
      <c r="H24" s="123">
        <v>-307.29599999999999</v>
      </c>
      <c r="J24" s="60"/>
    </row>
    <row r="25" spans="1:10" ht="34.5" customHeight="1" x14ac:dyDescent="0.25">
      <c r="A25" s="57"/>
      <c r="B25" s="52" t="s">
        <v>116</v>
      </c>
      <c r="C25" s="56" t="s">
        <v>77</v>
      </c>
      <c r="D25" s="50" t="s">
        <v>69</v>
      </c>
      <c r="E25" s="54" t="s">
        <v>67</v>
      </c>
      <c r="F25" s="53">
        <v>140000</v>
      </c>
      <c r="G25" s="51">
        <v>0</v>
      </c>
      <c r="H25" s="123">
        <v>-115</v>
      </c>
      <c r="J25" s="60"/>
    </row>
    <row r="26" spans="1:10" ht="34.5" customHeight="1" x14ac:dyDescent="0.25">
      <c r="A26" s="57"/>
      <c r="B26" s="52" t="s">
        <v>117</v>
      </c>
      <c r="C26" s="56" t="s">
        <v>73</v>
      </c>
      <c r="D26" s="50" t="s">
        <v>69</v>
      </c>
      <c r="E26" s="54" t="s">
        <v>67</v>
      </c>
      <c r="F26" s="53">
        <v>119000</v>
      </c>
      <c r="G26" s="51">
        <v>0</v>
      </c>
      <c r="H26" s="123">
        <v>-57.3</v>
      </c>
      <c r="J26" s="60"/>
    </row>
    <row r="27" spans="1:10" ht="34.5" customHeight="1" x14ac:dyDescent="0.25">
      <c r="A27" s="57"/>
      <c r="B27" s="52" t="s">
        <v>118</v>
      </c>
      <c r="C27" s="56" t="s">
        <v>99</v>
      </c>
      <c r="D27" s="50" t="s">
        <v>69</v>
      </c>
      <c r="E27" s="54" t="s">
        <v>67</v>
      </c>
      <c r="F27" s="53">
        <v>30000</v>
      </c>
      <c r="G27" s="51">
        <v>0</v>
      </c>
      <c r="H27" s="123">
        <v>-64.2</v>
      </c>
      <c r="J27" s="60"/>
    </row>
    <row r="28" spans="1:10" ht="34.5" customHeight="1" x14ac:dyDescent="0.25">
      <c r="A28" s="57"/>
      <c r="B28" s="52" t="s">
        <v>119</v>
      </c>
      <c r="C28" s="56" t="s">
        <v>120</v>
      </c>
      <c r="D28" s="50" t="s">
        <v>69</v>
      </c>
      <c r="E28" s="54" t="s">
        <v>67</v>
      </c>
      <c r="F28" s="53">
        <v>28000</v>
      </c>
      <c r="G28" s="51">
        <v>0</v>
      </c>
      <c r="H28" s="123">
        <v>-60</v>
      </c>
      <c r="J28" s="60"/>
    </row>
    <row r="29" spans="1:10" ht="34.5" customHeight="1" x14ac:dyDescent="0.25">
      <c r="A29" s="57"/>
      <c r="B29" s="52" t="s">
        <v>121</v>
      </c>
      <c r="C29" s="56" t="s">
        <v>122</v>
      </c>
      <c r="D29" s="50" t="s">
        <v>69</v>
      </c>
      <c r="E29" s="54" t="s">
        <v>67</v>
      </c>
      <c r="F29" s="53">
        <v>70000</v>
      </c>
      <c r="G29" s="51">
        <v>0</v>
      </c>
      <c r="H29" s="123">
        <v>-20</v>
      </c>
      <c r="J29" s="60"/>
    </row>
    <row r="30" spans="1:10" ht="34.5" customHeight="1" x14ac:dyDescent="0.25">
      <c r="A30" s="57"/>
      <c r="B30" s="52" t="s">
        <v>123</v>
      </c>
      <c r="C30" s="56" t="s">
        <v>80</v>
      </c>
      <c r="D30" s="50" t="s">
        <v>69</v>
      </c>
      <c r="E30" s="54" t="s">
        <v>67</v>
      </c>
      <c r="F30" s="53">
        <v>1150000</v>
      </c>
      <c r="G30" s="51">
        <v>0</v>
      </c>
      <c r="H30" s="123">
        <v>-252.1</v>
      </c>
      <c r="J30" s="60"/>
    </row>
    <row r="31" spans="1:10" ht="34.5" customHeight="1" x14ac:dyDescent="0.25">
      <c r="A31" s="57"/>
      <c r="B31" s="52" t="s">
        <v>124</v>
      </c>
      <c r="C31" s="56" t="s">
        <v>93</v>
      </c>
      <c r="D31" s="50" t="s">
        <v>69</v>
      </c>
      <c r="E31" s="54" t="s">
        <v>67</v>
      </c>
      <c r="F31" s="53">
        <v>40000</v>
      </c>
      <c r="G31" s="51">
        <v>0</v>
      </c>
      <c r="H31" s="123">
        <v>-40.4</v>
      </c>
      <c r="J31" s="60"/>
    </row>
    <row r="32" spans="1:10" ht="34.5" customHeight="1" x14ac:dyDescent="0.25">
      <c r="A32" s="57"/>
      <c r="B32" s="52" t="s">
        <v>125</v>
      </c>
      <c r="C32" s="56" t="s">
        <v>126</v>
      </c>
      <c r="D32" s="50" t="s">
        <v>69</v>
      </c>
      <c r="E32" s="54" t="s">
        <v>67</v>
      </c>
      <c r="F32" s="53">
        <v>45000</v>
      </c>
      <c r="G32" s="51">
        <v>0</v>
      </c>
      <c r="H32" s="123">
        <v>-146.48599999999999</v>
      </c>
      <c r="J32" s="60"/>
    </row>
    <row r="33" spans="1:10" ht="34.5" customHeight="1" x14ac:dyDescent="0.25">
      <c r="A33" s="57"/>
      <c r="B33" s="52" t="s">
        <v>127</v>
      </c>
      <c r="C33" s="56" t="s">
        <v>128</v>
      </c>
      <c r="D33" s="50" t="s">
        <v>69</v>
      </c>
      <c r="E33" s="54" t="s">
        <v>67</v>
      </c>
      <c r="F33" s="53">
        <v>50000</v>
      </c>
      <c r="G33" s="51">
        <v>0</v>
      </c>
      <c r="H33" s="123">
        <v>-64</v>
      </c>
      <c r="J33" s="60"/>
    </row>
    <row r="34" spans="1:10" ht="34.5" customHeight="1" x14ac:dyDescent="0.25">
      <c r="A34" s="57"/>
      <c r="B34" s="52" t="s">
        <v>129</v>
      </c>
      <c r="C34" s="56" t="s">
        <v>78</v>
      </c>
      <c r="D34" s="50" t="s">
        <v>69</v>
      </c>
      <c r="E34" s="54" t="s">
        <v>67</v>
      </c>
      <c r="F34" s="53">
        <v>57000</v>
      </c>
      <c r="G34" s="51">
        <v>0</v>
      </c>
      <c r="H34" s="123">
        <v>-388.41</v>
      </c>
      <c r="J34" s="60"/>
    </row>
    <row r="35" spans="1:10" ht="34.5" customHeight="1" x14ac:dyDescent="0.25">
      <c r="A35" s="57"/>
      <c r="B35" s="52" t="s">
        <v>130</v>
      </c>
      <c r="C35" s="56" t="s">
        <v>75</v>
      </c>
      <c r="D35" s="50" t="s">
        <v>69</v>
      </c>
      <c r="E35" s="54" t="s">
        <v>67</v>
      </c>
      <c r="F35" s="53">
        <v>46250</v>
      </c>
      <c r="G35" s="51">
        <v>-1</v>
      </c>
      <c r="H35" s="123">
        <v>-46.25</v>
      </c>
      <c r="J35" s="60"/>
    </row>
    <row r="36" spans="1:10" ht="34.5" customHeight="1" x14ac:dyDescent="0.25">
      <c r="A36" s="57"/>
      <c r="B36" s="52" t="s">
        <v>131</v>
      </c>
      <c r="C36" s="56" t="s">
        <v>93</v>
      </c>
      <c r="D36" s="50" t="s">
        <v>69</v>
      </c>
      <c r="E36" s="54" t="s">
        <v>67</v>
      </c>
      <c r="F36" s="53">
        <v>20000</v>
      </c>
      <c r="G36" s="51">
        <v>0</v>
      </c>
      <c r="H36" s="123">
        <v>-29.16</v>
      </c>
      <c r="J36" s="60"/>
    </row>
    <row r="37" spans="1:10" ht="34.5" customHeight="1" x14ac:dyDescent="0.25">
      <c r="A37" s="57"/>
      <c r="B37" s="52" t="s">
        <v>132</v>
      </c>
      <c r="C37" s="56" t="s">
        <v>133</v>
      </c>
      <c r="D37" s="50" t="s">
        <v>69</v>
      </c>
      <c r="E37" s="54" t="s">
        <v>67</v>
      </c>
      <c r="F37" s="53">
        <v>110000</v>
      </c>
      <c r="G37" s="51">
        <v>0</v>
      </c>
      <c r="H37" s="123">
        <v>-20.36</v>
      </c>
      <c r="J37" s="60"/>
    </row>
    <row r="38" spans="1:10" ht="34.5" customHeight="1" x14ac:dyDescent="0.25">
      <c r="A38" s="57"/>
      <c r="B38" s="52" t="s">
        <v>134</v>
      </c>
      <c r="C38" s="56" t="s">
        <v>135</v>
      </c>
      <c r="D38" s="50" t="s">
        <v>69</v>
      </c>
      <c r="E38" s="54" t="s">
        <v>67</v>
      </c>
      <c r="F38" s="53">
        <v>110000</v>
      </c>
      <c r="G38" s="51">
        <v>0</v>
      </c>
      <c r="H38" s="123">
        <v>-106</v>
      </c>
      <c r="J38" s="60"/>
    </row>
    <row r="39" spans="1:10" ht="34.5" customHeight="1" x14ac:dyDescent="0.25">
      <c r="A39" s="57"/>
      <c r="B39" s="52" t="s">
        <v>136</v>
      </c>
      <c r="C39" s="56" t="s">
        <v>80</v>
      </c>
      <c r="D39" s="50" t="s">
        <v>69</v>
      </c>
      <c r="E39" s="54" t="s">
        <v>67</v>
      </c>
      <c r="F39" s="53">
        <v>140000</v>
      </c>
      <c r="G39" s="51">
        <v>0</v>
      </c>
      <c r="H39" s="123">
        <v>-33.200000000000003</v>
      </c>
      <c r="J39" s="60"/>
    </row>
    <row r="40" spans="1:10" ht="34.5" customHeight="1" x14ac:dyDescent="0.25">
      <c r="A40" s="57"/>
      <c r="B40" s="52" t="s">
        <v>137</v>
      </c>
      <c r="C40" s="56" t="s">
        <v>76</v>
      </c>
      <c r="D40" s="50" t="s">
        <v>69</v>
      </c>
      <c r="E40" s="54" t="s">
        <v>82</v>
      </c>
      <c r="F40" s="53">
        <v>115</v>
      </c>
      <c r="G40" s="51">
        <v>0</v>
      </c>
      <c r="H40" s="123">
        <v>-79.330500000000001</v>
      </c>
      <c r="J40" s="60"/>
    </row>
    <row r="41" spans="1:10" ht="34.5" customHeight="1" x14ac:dyDescent="0.25">
      <c r="A41" s="57"/>
      <c r="B41" s="52" t="s">
        <v>138</v>
      </c>
      <c r="C41" s="56" t="s">
        <v>139</v>
      </c>
      <c r="D41" s="50" t="s">
        <v>69</v>
      </c>
      <c r="E41" s="54" t="s">
        <v>67</v>
      </c>
      <c r="F41" s="53">
        <v>55000</v>
      </c>
      <c r="G41" s="51">
        <v>0</v>
      </c>
      <c r="H41" s="123">
        <v>-1954.8</v>
      </c>
      <c r="J41" s="60"/>
    </row>
    <row r="42" spans="1:10" ht="34.5" customHeight="1" x14ac:dyDescent="0.25">
      <c r="A42" s="57"/>
      <c r="B42" s="52" t="s">
        <v>140</v>
      </c>
      <c r="C42" s="56" t="s">
        <v>75</v>
      </c>
      <c r="D42" s="50" t="s">
        <v>69</v>
      </c>
      <c r="E42" s="54" t="s">
        <v>67</v>
      </c>
      <c r="F42" s="53">
        <v>50000</v>
      </c>
      <c r="G42" s="51">
        <v>-1</v>
      </c>
      <c r="H42" s="123">
        <v>-50</v>
      </c>
      <c r="J42" s="60"/>
    </row>
    <row r="43" spans="1:10" ht="34.5" customHeight="1" x14ac:dyDescent="0.25">
      <c r="A43" s="57"/>
      <c r="B43" s="52" t="s">
        <v>141</v>
      </c>
      <c r="C43" s="56" t="s">
        <v>77</v>
      </c>
      <c r="D43" s="50" t="s">
        <v>69</v>
      </c>
      <c r="E43" s="54" t="s">
        <v>67</v>
      </c>
      <c r="F43" s="53">
        <v>50000</v>
      </c>
      <c r="G43" s="51">
        <v>0</v>
      </c>
      <c r="H43" s="123">
        <v>-55.2</v>
      </c>
      <c r="J43" s="60"/>
    </row>
    <row r="44" spans="1:10" ht="34.5" customHeight="1" x14ac:dyDescent="0.25">
      <c r="A44" s="57"/>
      <c r="B44" s="52" t="s">
        <v>142</v>
      </c>
      <c r="C44" s="56" t="s">
        <v>101</v>
      </c>
      <c r="D44" s="50" t="s">
        <v>70</v>
      </c>
      <c r="E44" s="54" t="s">
        <v>67</v>
      </c>
      <c r="F44" s="53">
        <v>850000</v>
      </c>
      <c r="G44" s="51">
        <v>0</v>
      </c>
      <c r="H44" s="123">
        <v>-734</v>
      </c>
      <c r="J44" s="60"/>
    </row>
    <row r="45" spans="1:10" ht="34.5" customHeight="1" x14ac:dyDescent="0.25">
      <c r="A45" s="57"/>
      <c r="B45" s="52" t="s">
        <v>143</v>
      </c>
      <c r="C45" s="56" t="s">
        <v>80</v>
      </c>
      <c r="D45" s="50" t="s">
        <v>69</v>
      </c>
      <c r="E45" s="54" t="s">
        <v>67</v>
      </c>
      <c r="F45" s="53">
        <v>170000</v>
      </c>
      <c r="G45" s="51">
        <v>0</v>
      </c>
      <c r="H45" s="123">
        <v>-46.7</v>
      </c>
      <c r="J45" s="60"/>
    </row>
    <row r="46" spans="1:10" ht="34.5" customHeight="1" x14ac:dyDescent="0.25">
      <c r="A46" s="57"/>
      <c r="B46" s="52" t="s">
        <v>144</v>
      </c>
      <c r="C46" s="56" t="s">
        <v>99</v>
      </c>
      <c r="D46" s="50" t="s">
        <v>69</v>
      </c>
      <c r="E46" s="54" t="s">
        <v>67</v>
      </c>
      <c r="F46" s="53">
        <v>58000</v>
      </c>
      <c r="G46" s="51">
        <v>0</v>
      </c>
      <c r="H46" s="123">
        <v>-572.29999999999995</v>
      </c>
      <c r="J46" s="60"/>
    </row>
    <row r="47" spans="1:10" ht="42" customHeight="1" x14ac:dyDescent="0.25">
      <c r="A47" s="57"/>
      <c r="B47" s="52" t="s">
        <v>145</v>
      </c>
      <c r="C47" s="56" t="s">
        <v>75</v>
      </c>
      <c r="D47" s="50" t="s">
        <v>69</v>
      </c>
      <c r="E47" s="54" t="s">
        <v>67</v>
      </c>
      <c r="F47" s="53">
        <v>58000</v>
      </c>
      <c r="G47" s="51">
        <v>-1</v>
      </c>
      <c r="H47" s="123">
        <v>-58</v>
      </c>
      <c r="J47" s="60"/>
    </row>
    <row r="48" spans="1:10" ht="34.5" customHeight="1" x14ac:dyDescent="0.25">
      <c r="A48" s="57"/>
      <c r="B48" s="52" t="s">
        <v>146</v>
      </c>
      <c r="C48" s="56" t="s">
        <v>147</v>
      </c>
      <c r="D48" s="50" t="s">
        <v>69</v>
      </c>
      <c r="E48" s="54" t="s">
        <v>67</v>
      </c>
      <c r="F48" s="53">
        <v>60000</v>
      </c>
      <c r="G48" s="51">
        <v>0</v>
      </c>
      <c r="H48" s="123">
        <v>-701.9</v>
      </c>
      <c r="J48" s="60"/>
    </row>
    <row r="49" spans="1:10" ht="34.5" customHeight="1" x14ac:dyDescent="0.25">
      <c r="A49" s="57"/>
      <c r="B49" s="52" t="s">
        <v>148</v>
      </c>
      <c r="C49" s="56" t="s">
        <v>133</v>
      </c>
      <c r="D49" s="50" t="s">
        <v>69</v>
      </c>
      <c r="E49" s="54" t="s">
        <v>67</v>
      </c>
      <c r="F49" s="53">
        <v>85000</v>
      </c>
      <c r="G49" s="51">
        <v>0</v>
      </c>
      <c r="H49" s="123">
        <v>-211</v>
      </c>
      <c r="J49" s="60"/>
    </row>
    <row r="50" spans="1:10" ht="34.5" customHeight="1" x14ac:dyDescent="0.25">
      <c r="A50" s="57"/>
      <c r="B50" s="52" t="s">
        <v>149</v>
      </c>
      <c r="C50" s="56" t="s">
        <v>135</v>
      </c>
      <c r="D50" s="50" t="s">
        <v>69</v>
      </c>
      <c r="E50" s="54" t="s">
        <v>67</v>
      </c>
      <c r="F50" s="53">
        <v>55000</v>
      </c>
      <c r="G50" s="51">
        <v>0</v>
      </c>
      <c r="H50" s="123">
        <v>-1060</v>
      </c>
      <c r="J50" s="60"/>
    </row>
    <row r="51" spans="1:10" ht="34.5" customHeight="1" x14ac:dyDescent="0.25">
      <c r="A51" s="57"/>
      <c r="B51" s="52" t="s">
        <v>150</v>
      </c>
      <c r="C51" s="56" t="s">
        <v>77</v>
      </c>
      <c r="D51" s="50" t="s">
        <v>69</v>
      </c>
      <c r="E51" s="54" t="s">
        <v>67</v>
      </c>
      <c r="F51" s="53">
        <v>98000</v>
      </c>
      <c r="G51" s="51">
        <v>0</v>
      </c>
      <c r="H51" s="123">
        <v>-45.003999999999998</v>
      </c>
      <c r="J51" s="60"/>
    </row>
    <row r="52" spans="1:10" ht="34.5" customHeight="1" x14ac:dyDescent="0.25">
      <c r="A52" s="57"/>
      <c r="B52" s="52" t="s">
        <v>151</v>
      </c>
      <c r="C52" s="56" t="s">
        <v>72</v>
      </c>
      <c r="D52" s="50" t="s">
        <v>69</v>
      </c>
      <c r="E52" s="54" t="s">
        <v>67</v>
      </c>
      <c r="F52" s="53">
        <v>60000</v>
      </c>
      <c r="G52" s="51">
        <v>0</v>
      </c>
      <c r="H52" s="123">
        <v>-169.2</v>
      </c>
      <c r="J52" s="60"/>
    </row>
    <row r="53" spans="1:10" ht="34.5" customHeight="1" x14ac:dyDescent="0.25">
      <c r="A53" s="57"/>
      <c r="B53" s="52" t="s">
        <v>152</v>
      </c>
      <c r="C53" s="56" t="s">
        <v>126</v>
      </c>
      <c r="D53" s="50" t="s">
        <v>69</v>
      </c>
      <c r="E53" s="54" t="s">
        <v>67</v>
      </c>
      <c r="F53" s="53">
        <v>13000</v>
      </c>
      <c r="G53" s="51">
        <v>0</v>
      </c>
      <c r="H53" s="123">
        <v>-116.8</v>
      </c>
      <c r="J53" s="60"/>
    </row>
    <row r="54" spans="1:10" ht="34.5" customHeight="1" x14ac:dyDescent="0.25">
      <c r="A54" s="57"/>
      <c r="B54" s="52" t="s">
        <v>153</v>
      </c>
      <c r="C54" s="56" t="s">
        <v>154</v>
      </c>
      <c r="D54" s="50" t="s">
        <v>69</v>
      </c>
      <c r="E54" s="54" t="s">
        <v>67</v>
      </c>
      <c r="F54" s="53">
        <v>32000</v>
      </c>
      <c r="G54" s="51">
        <v>0</v>
      </c>
      <c r="H54" s="123">
        <v>-940</v>
      </c>
      <c r="J54" s="60"/>
    </row>
    <row r="55" spans="1:10" ht="34.5" customHeight="1" x14ac:dyDescent="0.25">
      <c r="A55" s="57"/>
      <c r="B55" s="52" t="s">
        <v>155</v>
      </c>
      <c r="C55" s="56" t="s">
        <v>99</v>
      </c>
      <c r="D55" s="50" t="s">
        <v>69</v>
      </c>
      <c r="E55" s="54" t="s">
        <v>67</v>
      </c>
      <c r="F55" s="53">
        <v>30000</v>
      </c>
      <c r="G55" s="51">
        <v>0</v>
      </c>
      <c r="H55" s="123">
        <v>-1.02</v>
      </c>
      <c r="J55" s="60"/>
    </row>
    <row r="56" spans="1:10" ht="34.5" customHeight="1" x14ac:dyDescent="0.25">
      <c r="A56" s="57"/>
      <c r="B56" s="52" t="s">
        <v>156</v>
      </c>
      <c r="C56" s="56" t="s">
        <v>157</v>
      </c>
      <c r="D56" s="50" t="s">
        <v>69</v>
      </c>
      <c r="E56" s="54" t="s">
        <v>67</v>
      </c>
      <c r="F56" s="53">
        <v>35000</v>
      </c>
      <c r="G56" s="51">
        <v>0</v>
      </c>
      <c r="H56" s="123">
        <v>-90</v>
      </c>
      <c r="J56" s="60"/>
    </row>
    <row r="57" spans="1:10" ht="34.5" customHeight="1" x14ac:dyDescent="0.25">
      <c r="A57" s="57"/>
      <c r="B57" s="52" t="s">
        <v>158</v>
      </c>
      <c r="C57" s="56" t="s">
        <v>99</v>
      </c>
      <c r="D57" s="50" t="s">
        <v>69</v>
      </c>
      <c r="E57" s="54" t="s">
        <v>67</v>
      </c>
      <c r="F57" s="53">
        <v>24000</v>
      </c>
      <c r="G57" s="51">
        <v>0</v>
      </c>
      <c r="H57" s="123">
        <v>-152.1</v>
      </c>
      <c r="J57" s="60"/>
    </row>
    <row r="58" spans="1:10" ht="34.5" customHeight="1" x14ac:dyDescent="0.25">
      <c r="A58" s="57"/>
      <c r="B58" s="52" t="s">
        <v>159</v>
      </c>
      <c r="C58" s="56" t="s">
        <v>101</v>
      </c>
      <c r="D58" s="50" t="s">
        <v>70</v>
      </c>
      <c r="E58" s="54" t="s">
        <v>67</v>
      </c>
      <c r="F58" s="53">
        <v>275000</v>
      </c>
      <c r="G58" s="51">
        <v>0</v>
      </c>
      <c r="H58" s="123">
        <v>-27.46</v>
      </c>
      <c r="J58" s="60"/>
    </row>
    <row r="59" spans="1:10" ht="34.5" customHeight="1" x14ac:dyDescent="0.25">
      <c r="A59" s="57"/>
      <c r="B59" s="52" t="s">
        <v>160</v>
      </c>
      <c r="C59" s="56" t="s">
        <v>161</v>
      </c>
      <c r="D59" s="50" t="s">
        <v>69</v>
      </c>
      <c r="E59" s="54" t="s">
        <v>67</v>
      </c>
      <c r="F59" s="53">
        <v>40000</v>
      </c>
      <c r="G59" s="51">
        <v>0</v>
      </c>
      <c r="H59" s="123">
        <v>-153</v>
      </c>
      <c r="J59" s="60"/>
    </row>
    <row r="60" spans="1:10" ht="34.5" customHeight="1" x14ac:dyDescent="0.25">
      <c r="A60" s="57"/>
      <c r="B60" s="52" t="s">
        <v>162</v>
      </c>
      <c r="C60" s="56" t="s">
        <v>105</v>
      </c>
      <c r="D60" s="50" t="s">
        <v>69</v>
      </c>
      <c r="E60" s="54" t="s">
        <v>67</v>
      </c>
      <c r="F60" s="53">
        <v>26000</v>
      </c>
      <c r="G60" s="51">
        <v>0</v>
      </c>
      <c r="H60" s="123">
        <v>-205</v>
      </c>
      <c r="J60" s="60"/>
    </row>
    <row r="61" spans="1:10" ht="34.5" customHeight="1" x14ac:dyDescent="0.25">
      <c r="A61" s="57"/>
      <c r="B61" s="52" t="s">
        <v>163</v>
      </c>
      <c r="C61" s="56" t="s">
        <v>101</v>
      </c>
      <c r="D61" s="50" t="s">
        <v>70</v>
      </c>
      <c r="E61" s="54" t="s">
        <v>67</v>
      </c>
      <c r="F61" s="53">
        <v>440000</v>
      </c>
      <c r="G61" s="51">
        <v>0</v>
      </c>
      <c r="H61" s="123">
        <v>-379.6</v>
      </c>
      <c r="J61" s="60"/>
    </row>
    <row r="62" spans="1:10" ht="34.5" customHeight="1" x14ac:dyDescent="0.25">
      <c r="A62" s="57"/>
      <c r="B62" s="52" t="s">
        <v>164</v>
      </c>
      <c r="C62" s="56" t="s">
        <v>165</v>
      </c>
      <c r="D62" s="50" t="s">
        <v>69</v>
      </c>
      <c r="E62" s="54" t="s">
        <v>67</v>
      </c>
      <c r="F62" s="53">
        <v>35000</v>
      </c>
      <c r="G62" s="51">
        <v>0</v>
      </c>
      <c r="H62" s="123">
        <v>-319.23</v>
      </c>
      <c r="J62" s="60"/>
    </row>
    <row r="63" spans="1:10" ht="34.5" customHeight="1" x14ac:dyDescent="0.25">
      <c r="A63" s="57"/>
      <c r="B63" s="52" t="s">
        <v>166</v>
      </c>
      <c r="C63" s="56" t="s">
        <v>167</v>
      </c>
      <c r="D63" s="50" t="s">
        <v>69</v>
      </c>
      <c r="E63" s="54" t="s">
        <v>67</v>
      </c>
      <c r="F63" s="53">
        <v>40000</v>
      </c>
      <c r="G63" s="51">
        <v>0</v>
      </c>
      <c r="H63" s="123">
        <v>-33</v>
      </c>
      <c r="J63" s="60"/>
    </row>
    <row r="64" spans="1:10" ht="34.5" customHeight="1" x14ac:dyDescent="0.25">
      <c r="A64" s="57"/>
      <c r="B64" s="52" t="s">
        <v>168</v>
      </c>
      <c r="C64" s="56" t="s">
        <v>169</v>
      </c>
      <c r="D64" s="50" t="s">
        <v>69</v>
      </c>
      <c r="E64" s="54" t="s">
        <v>67</v>
      </c>
      <c r="F64" s="53">
        <v>230000</v>
      </c>
      <c r="G64" s="51">
        <v>0</v>
      </c>
      <c r="H64" s="123">
        <v>-180</v>
      </c>
      <c r="J64" s="60"/>
    </row>
    <row r="65" spans="1:10" ht="34.5" customHeight="1" x14ac:dyDescent="0.25">
      <c r="A65" s="57"/>
      <c r="B65" s="52" t="s">
        <v>170</v>
      </c>
      <c r="C65" s="56" t="s">
        <v>122</v>
      </c>
      <c r="D65" s="50" t="s">
        <v>69</v>
      </c>
      <c r="E65" s="54" t="s">
        <v>67</v>
      </c>
      <c r="F65" s="53">
        <v>90000</v>
      </c>
      <c r="G65" s="51">
        <v>0</v>
      </c>
      <c r="H65" s="123">
        <v>-6</v>
      </c>
      <c r="J65" s="60"/>
    </row>
    <row r="66" spans="1:10" ht="34.5" customHeight="1" x14ac:dyDescent="0.25">
      <c r="A66" s="57"/>
      <c r="B66" s="52" t="s">
        <v>171</v>
      </c>
      <c r="C66" s="56" t="s">
        <v>172</v>
      </c>
      <c r="D66" s="50" t="s">
        <v>69</v>
      </c>
      <c r="E66" s="54" t="s">
        <v>67</v>
      </c>
      <c r="F66" s="53">
        <v>11000</v>
      </c>
      <c r="G66" s="51">
        <v>0</v>
      </c>
      <c r="H66" s="123">
        <v>-11.52</v>
      </c>
      <c r="J66" s="60"/>
    </row>
    <row r="67" spans="1:10" ht="42.75" customHeight="1" x14ac:dyDescent="0.25">
      <c r="A67" s="57"/>
      <c r="B67" s="52" t="s">
        <v>173</v>
      </c>
      <c r="C67" s="56" t="s">
        <v>75</v>
      </c>
      <c r="D67" s="50" t="s">
        <v>69</v>
      </c>
      <c r="E67" s="54" t="s">
        <v>67</v>
      </c>
      <c r="F67" s="53">
        <v>140000</v>
      </c>
      <c r="G67" s="51">
        <v>-1</v>
      </c>
      <c r="H67" s="123">
        <v>-140</v>
      </c>
      <c r="J67" s="60"/>
    </row>
    <row r="68" spans="1:10" ht="34.5" customHeight="1" x14ac:dyDescent="0.25">
      <c r="A68" s="57"/>
      <c r="B68" s="52" t="s">
        <v>174</v>
      </c>
      <c r="C68" s="56" t="s">
        <v>73</v>
      </c>
      <c r="D68" s="50" t="s">
        <v>69</v>
      </c>
      <c r="E68" s="54" t="s">
        <v>67</v>
      </c>
      <c r="F68" s="53">
        <v>50000</v>
      </c>
      <c r="G68" s="51">
        <v>0</v>
      </c>
      <c r="H68" s="123">
        <v>-204</v>
      </c>
      <c r="J68" s="60"/>
    </row>
    <row r="69" spans="1:10" ht="42.75" customHeight="1" x14ac:dyDescent="0.25">
      <c r="A69" s="57"/>
      <c r="B69" s="52" t="s">
        <v>175</v>
      </c>
      <c r="C69" s="56" t="s">
        <v>176</v>
      </c>
      <c r="D69" s="50" t="s">
        <v>69</v>
      </c>
      <c r="E69" s="54" t="s">
        <v>67</v>
      </c>
      <c r="F69" s="53">
        <v>30000</v>
      </c>
      <c r="G69" s="51">
        <v>0</v>
      </c>
      <c r="H69" s="123">
        <v>-82.2</v>
      </c>
      <c r="J69" s="60"/>
    </row>
    <row r="70" spans="1:10" ht="34.5" customHeight="1" x14ac:dyDescent="0.25">
      <c r="A70" s="57"/>
      <c r="B70" s="52" t="s">
        <v>177</v>
      </c>
      <c r="C70" s="56" t="s">
        <v>72</v>
      </c>
      <c r="D70" s="50" t="s">
        <v>69</v>
      </c>
      <c r="E70" s="54" t="s">
        <v>67</v>
      </c>
      <c r="F70" s="53">
        <v>240000</v>
      </c>
      <c r="G70" s="51">
        <v>0</v>
      </c>
      <c r="H70" s="123">
        <v>-289.00002000000001</v>
      </c>
      <c r="J70" s="60"/>
    </row>
    <row r="71" spans="1:10" ht="34.5" customHeight="1" x14ac:dyDescent="0.25">
      <c r="A71" s="57"/>
      <c r="B71" s="52" t="s">
        <v>178</v>
      </c>
      <c r="C71" s="56" t="s">
        <v>105</v>
      </c>
      <c r="D71" s="50" t="s">
        <v>69</v>
      </c>
      <c r="E71" s="54" t="s">
        <v>67</v>
      </c>
      <c r="F71" s="53">
        <v>44000</v>
      </c>
      <c r="G71" s="51">
        <v>0</v>
      </c>
      <c r="H71" s="123">
        <v>-298.39999999999998</v>
      </c>
      <c r="J71" s="60"/>
    </row>
    <row r="72" spans="1:10" ht="34.5" customHeight="1" x14ac:dyDescent="0.25">
      <c r="A72" s="57"/>
      <c r="B72" s="52" t="s">
        <v>179</v>
      </c>
      <c r="C72" s="56" t="s">
        <v>180</v>
      </c>
      <c r="D72" s="50" t="s">
        <v>69</v>
      </c>
      <c r="E72" s="54" t="s">
        <v>67</v>
      </c>
      <c r="F72" s="53">
        <v>15000</v>
      </c>
      <c r="G72" s="51">
        <v>0</v>
      </c>
      <c r="H72" s="123">
        <v>-30</v>
      </c>
      <c r="J72" s="60"/>
    </row>
    <row r="73" spans="1:10" ht="34.5" customHeight="1" x14ac:dyDescent="0.25">
      <c r="A73" s="57"/>
      <c r="B73" s="52" t="s">
        <v>181</v>
      </c>
      <c r="C73" s="56" t="s">
        <v>165</v>
      </c>
      <c r="D73" s="50" t="s">
        <v>69</v>
      </c>
      <c r="E73" s="54" t="s">
        <v>67</v>
      </c>
      <c r="F73" s="53">
        <v>40000</v>
      </c>
      <c r="G73" s="51">
        <v>0</v>
      </c>
      <c r="H73" s="123">
        <v>-444.4</v>
      </c>
      <c r="J73" s="60"/>
    </row>
    <row r="74" spans="1:10" ht="34.5" customHeight="1" x14ac:dyDescent="0.25">
      <c r="A74" s="57"/>
      <c r="B74" s="52" t="s">
        <v>182</v>
      </c>
      <c r="C74" s="56" t="s">
        <v>183</v>
      </c>
      <c r="D74" s="50" t="s">
        <v>69</v>
      </c>
      <c r="E74" s="54" t="s">
        <v>67</v>
      </c>
      <c r="F74" s="53">
        <v>190000</v>
      </c>
      <c r="G74" s="51">
        <v>0</v>
      </c>
      <c r="H74" s="123">
        <v>-15</v>
      </c>
      <c r="J74" s="60"/>
    </row>
    <row r="75" spans="1:10" ht="34.5" customHeight="1" x14ac:dyDescent="0.25">
      <c r="A75" s="57"/>
      <c r="B75" s="52" t="s">
        <v>184</v>
      </c>
      <c r="C75" s="56" t="s">
        <v>185</v>
      </c>
      <c r="D75" s="50" t="s">
        <v>69</v>
      </c>
      <c r="E75" s="54" t="s">
        <v>67</v>
      </c>
      <c r="F75" s="53">
        <v>500000</v>
      </c>
      <c r="G75" s="51">
        <v>0</v>
      </c>
      <c r="H75" s="123">
        <v>-63.26</v>
      </c>
      <c r="J75" s="60"/>
    </row>
    <row r="76" spans="1:10" ht="34.5" customHeight="1" x14ac:dyDescent="0.25">
      <c r="A76" s="57"/>
      <c r="B76" s="52" t="s">
        <v>186</v>
      </c>
      <c r="C76" s="56" t="s">
        <v>99</v>
      </c>
      <c r="D76" s="50" t="s">
        <v>69</v>
      </c>
      <c r="E76" s="54" t="s">
        <v>67</v>
      </c>
      <c r="F76" s="53">
        <v>16000</v>
      </c>
      <c r="G76" s="51">
        <v>0</v>
      </c>
      <c r="H76" s="123">
        <v>-60.5</v>
      </c>
      <c r="J76" s="60"/>
    </row>
    <row r="77" spans="1:10" ht="34.5" customHeight="1" x14ac:dyDescent="0.25">
      <c r="A77" s="57"/>
      <c r="B77" s="52" t="s">
        <v>187</v>
      </c>
      <c r="C77" s="56" t="s">
        <v>72</v>
      </c>
      <c r="D77" s="50" t="s">
        <v>69</v>
      </c>
      <c r="E77" s="54" t="s">
        <v>67</v>
      </c>
      <c r="F77" s="53">
        <v>35000</v>
      </c>
      <c r="G77" s="51">
        <v>0</v>
      </c>
      <c r="H77" s="123">
        <v>-41.7</v>
      </c>
      <c r="J77" s="60"/>
    </row>
    <row r="78" spans="1:10" ht="34.5" customHeight="1" x14ac:dyDescent="0.25">
      <c r="A78" s="57"/>
      <c r="B78" s="52" t="s">
        <v>188</v>
      </c>
      <c r="C78" s="56" t="s">
        <v>189</v>
      </c>
      <c r="D78" s="50" t="s">
        <v>69</v>
      </c>
      <c r="E78" s="54" t="s">
        <v>67</v>
      </c>
      <c r="F78" s="53">
        <v>70000</v>
      </c>
      <c r="G78" s="51">
        <v>0</v>
      </c>
      <c r="H78" s="123">
        <v>-33.6</v>
      </c>
      <c r="J78" s="60"/>
    </row>
    <row r="79" spans="1:10" ht="34.5" customHeight="1" x14ac:dyDescent="0.25">
      <c r="A79" s="57"/>
      <c r="B79" s="52" t="s">
        <v>190</v>
      </c>
      <c r="C79" s="56" t="s">
        <v>77</v>
      </c>
      <c r="D79" s="50" t="s">
        <v>69</v>
      </c>
      <c r="E79" s="54" t="s">
        <v>67</v>
      </c>
      <c r="F79" s="53">
        <v>580000</v>
      </c>
      <c r="G79" s="51">
        <v>0</v>
      </c>
      <c r="H79" s="123">
        <v>-244</v>
      </c>
      <c r="J79" s="60"/>
    </row>
    <row r="80" spans="1:10" ht="34.5" customHeight="1" x14ac:dyDescent="0.25">
      <c r="A80" s="57"/>
      <c r="B80" s="52" t="s">
        <v>191</v>
      </c>
      <c r="C80" s="56" t="s">
        <v>183</v>
      </c>
      <c r="D80" s="50" t="s">
        <v>69</v>
      </c>
      <c r="E80" s="54" t="s">
        <v>67</v>
      </c>
      <c r="F80" s="53">
        <v>110000</v>
      </c>
      <c r="G80" s="51">
        <v>0</v>
      </c>
      <c r="H80" s="123">
        <v>-28.12</v>
      </c>
      <c r="J80" s="60"/>
    </row>
    <row r="81" spans="1:10" ht="34.5" customHeight="1" x14ac:dyDescent="0.25">
      <c r="A81" s="57"/>
      <c r="B81" s="52" t="s">
        <v>192</v>
      </c>
      <c r="C81" s="56" t="s">
        <v>193</v>
      </c>
      <c r="D81" s="50" t="s">
        <v>69</v>
      </c>
      <c r="E81" s="54" t="s">
        <v>67</v>
      </c>
      <c r="F81" s="53">
        <v>210000</v>
      </c>
      <c r="G81" s="51">
        <v>0</v>
      </c>
      <c r="H81" s="123">
        <v>-160.80000000000001</v>
      </c>
      <c r="J81" s="60"/>
    </row>
    <row r="82" spans="1:10" ht="34.5" customHeight="1" x14ac:dyDescent="0.25">
      <c r="A82" s="57"/>
      <c r="B82" s="52" t="s">
        <v>194</v>
      </c>
      <c r="C82" s="56" t="s">
        <v>79</v>
      </c>
      <c r="D82" s="50" t="s">
        <v>69</v>
      </c>
      <c r="E82" s="54" t="s">
        <v>67</v>
      </c>
      <c r="F82" s="53">
        <v>32000</v>
      </c>
      <c r="G82" s="51">
        <v>0</v>
      </c>
      <c r="H82" s="123">
        <v>-233.8</v>
      </c>
      <c r="J82" s="60"/>
    </row>
    <row r="83" spans="1:10" ht="34.5" customHeight="1" x14ac:dyDescent="0.25">
      <c r="A83" s="57"/>
      <c r="B83" s="52" t="s">
        <v>195</v>
      </c>
      <c r="C83" s="56" t="s">
        <v>80</v>
      </c>
      <c r="D83" s="50" t="s">
        <v>69</v>
      </c>
      <c r="E83" s="54" t="s">
        <v>67</v>
      </c>
      <c r="F83" s="53">
        <v>90000</v>
      </c>
      <c r="G83" s="51">
        <v>0</v>
      </c>
      <c r="H83" s="123">
        <v>-38.1</v>
      </c>
      <c r="J83" s="60"/>
    </row>
    <row r="84" spans="1:10" ht="34.5" customHeight="1" x14ac:dyDescent="0.25">
      <c r="A84" s="57"/>
      <c r="B84" s="52" t="s">
        <v>196</v>
      </c>
      <c r="C84" s="56" t="s">
        <v>197</v>
      </c>
      <c r="D84" s="50" t="s">
        <v>69</v>
      </c>
      <c r="E84" s="54" t="s">
        <v>67</v>
      </c>
      <c r="F84" s="53">
        <v>60000</v>
      </c>
      <c r="G84" s="51">
        <v>0</v>
      </c>
      <c r="H84" s="123">
        <v>-285</v>
      </c>
      <c r="J84" s="60"/>
    </row>
    <row r="85" spans="1:10" ht="34.5" customHeight="1" x14ac:dyDescent="0.25">
      <c r="A85" s="57"/>
      <c r="B85" s="52" t="s">
        <v>198</v>
      </c>
      <c r="C85" s="56" t="s">
        <v>77</v>
      </c>
      <c r="D85" s="50" t="s">
        <v>69</v>
      </c>
      <c r="E85" s="54" t="s">
        <v>67</v>
      </c>
      <c r="F85" s="53">
        <v>160000</v>
      </c>
      <c r="G85" s="51">
        <v>0</v>
      </c>
      <c r="H85" s="123">
        <v>-231.00802999999999</v>
      </c>
      <c r="J85" s="60"/>
    </row>
    <row r="86" spans="1:10" ht="34.5" customHeight="1" x14ac:dyDescent="0.25">
      <c r="A86" s="57"/>
      <c r="B86" s="52" t="s">
        <v>199</v>
      </c>
      <c r="C86" s="56" t="s">
        <v>71</v>
      </c>
      <c r="D86" s="50" t="s">
        <v>69</v>
      </c>
      <c r="E86" s="54" t="s">
        <v>66</v>
      </c>
      <c r="F86" s="53">
        <v>45000</v>
      </c>
      <c r="G86" s="51">
        <v>0</v>
      </c>
      <c r="H86" s="123">
        <v>-119.4</v>
      </c>
      <c r="J86" s="60"/>
    </row>
    <row r="87" spans="1:10" ht="34.5" customHeight="1" x14ac:dyDescent="0.25">
      <c r="A87" s="57"/>
      <c r="B87" s="52" t="s">
        <v>200</v>
      </c>
      <c r="C87" s="56" t="s">
        <v>201</v>
      </c>
      <c r="D87" s="50" t="s">
        <v>69</v>
      </c>
      <c r="E87" s="54" t="s">
        <v>67</v>
      </c>
      <c r="F87" s="53">
        <v>179000</v>
      </c>
      <c r="G87" s="51">
        <v>0</v>
      </c>
      <c r="H87" s="123">
        <v>-3918.5</v>
      </c>
      <c r="J87" s="60"/>
    </row>
    <row r="88" spans="1:10" ht="34.5" customHeight="1" x14ac:dyDescent="0.25">
      <c r="A88" s="57"/>
      <c r="B88" s="52" t="s">
        <v>202</v>
      </c>
      <c r="C88" s="56" t="s">
        <v>154</v>
      </c>
      <c r="D88" s="50" t="s">
        <v>69</v>
      </c>
      <c r="E88" s="54" t="s">
        <v>67</v>
      </c>
      <c r="F88" s="53">
        <v>26000</v>
      </c>
      <c r="G88" s="51">
        <v>0</v>
      </c>
      <c r="H88" s="123">
        <v>-670</v>
      </c>
      <c r="J88" s="60"/>
    </row>
    <row r="89" spans="1:10" ht="44.25" customHeight="1" x14ac:dyDescent="0.25">
      <c r="A89" s="57"/>
      <c r="B89" s="52" t="s">
        <v>203</v>
      </c>
      <c r="C89" s="56" t="s">
        <v>75</v>
      </c>
      <c r="D89" s="50" t="s">
        <v>69</v>
      </c>
      <c r="E89" s="54" t="s">
        <v>67</v>
      </c>
      <c r="F89" s="53">
        <v>47000</v>
      </c>
      <c r="G89" s="51">
        <v>-1</v>
      </c>
      <c r="H89" s="123">
        <v>-47</v>
      </c>
      <c r="J89" s="60"/>
    </row>
    <row r="90" spans="1:10" ht="34.5" customHeight="1" x14ac:dyDescent="0.25">
      <c r="A90" s="57"/>
      <c r="B90" s="52" t="s">
        <v>204</v>
      </c>
      <c r="C90" s="56" t="s">
        <v>205</v>
      </c>
      <c r="D90" s="50" t="s">
        <v>69</v>
      </c>
      <c r="E90" s="54" t="s">
        <v>67</v>
      </c>
      <c r="F90" s="53">
        <v>150000</v>
      </c>
      <c r="G90" s="51">
        <v>0</v>
      </c>
      <c r="H90" s="123">
        <v>-170.62200000000001</v>
      </c>
      <c r="J90" s="60"/>
    </row>
    <row r="91" spans="1:10" ht="34.5" customHeight="1" x14ac:dyDescent="0.25">
      <c r="A91" s="57"/>
      <c r="B91" s="52" t="s">
        <v>206</v>
      </c>
      <c r="C91" s="56" t="s">
        <v>122</v>
      </c>
      <c r="D91" s="50" t="s">
        <v>69</v>
      </c>
      <c r="E91" s="54" t="s">
        <v>67</v>
      </c>
      <c r="F91" s="53">
        <v>35000</v>
      </c>
      <c r="G91" s="51">
        <v>0</v>
      </c>
      <c r="H91" s="123">
        <v>-20</v>
      </c>
      <c r="J91" s="60"/>
    </row>
    <row r="92" spans="1:10" ht="34.5" customHeight="1" x14ac:dyDescent="0.25">
      <c r="A92" s="57"/>
      <c r="B92" s="52" t="s">
        <v>207</v>
      </c>
      <c r="C92" s="56" t="s">
        <v>72</v>
      </c>
      <c r="D92" s="50" t="s">
        <v>69</v>
      </c>
      <c r="E92" s="54" t="s">
        <v>67</v>
      </c>
      <c r="F92" s="53">
        <v>200000</v>
      </c>
      <c r="G92" s="51">
        <v>0</v>
      </c>
      <c r="H92" s="123">
        <v>-250</v>
      </c>
      <c r="J92" s="60"/>
    </row>
    <row r="93" spans="1:10" ht="34.5" customHeight="1" x14ac:dyDescent="0.25">
      <c r="A93" s="57"/>
      <c r="B93" s="52" t="s">
        <v>208</v>
      </c>
      <c r="C93" s="56" t="s">
        <v>209</v>
      </c>
      <c r="D93" s="50" t="s">
        <v>69</v>
      </c>
      <c r="E93" s="54" t="s">
        <v>67</v>
      </c>
      <c r="F93" s="53">
        <v>330000</v>
      </c>
      <c r="G93" s="51">
        <v>0</v>
      </c>
      <c r="H93" s="123">
        <v>-211.86</v>
      </c>
      <c r="J93" s="60"/>
    </row>
    <row r="94" spans="1:10" ht="34.5" customHeight="1" x14ac:dyDescent="0.25">
      <c r="A94" s="57"/>
      <c r="B94" s="52" t="s">
        <v>210</v>
      </c>
      <c r="C94" s="56" t="s">
        <v>211</v>
      </c>
      <c r="D94" s="50" t="s">
        <v>69</v>
      </c>
      <c r="E94" s="54" t="s">
        <v>67</v>
      </c>
      <c r="F94" s="53">
        <v>12000</v>
      </c>
      <c r="G94" s="51">
        <v>0</v>
      </c>
      <c r="H94" s="123">
        <v>-111</v>
      </c>
      <c r="J94" s="60"/>
    </row>
    <row r="95" spans="1:10" ht="34.5" customHeight="1" x14ac:dyDescent="0.25">
      <c r="A95" s="57"/>
      <c r="B95" s="52" t="s">
        <v>212</v>
      </c>
      <c r="C95" s="56" t="s">
        <v>77</v>
      </c>
      <c r="D95" s="50" t="s">
        <v>69</v>
      </c>
      <c r="E95" s="54" t="s">
        <v>67</v>
      </c>
      <c r="F95" s="53">
        <v>34000</v>
      </c>
      <c r="G95" s="51">
        <v>0</v>
      </c>
      <c r="H95" s="123">
        <v>-71.2</v>
      </c>
      <c r="J95" s="60"/>
    </row>
    <row r="96" spans="1:10" ht="34.5" customHeight="1" x14ac:dyDescent="0.25">
      <c r="A96" s="57"/>
      <c r="B96" s="52" t="s">
        <v>213</v>
      </c>
      <c r="C96" s="56" t="s">
        <v>75</v>
      </c>
      <c r="D96" s="50" t="s">
        <v>69</v>
      </c>
      <c r="E96" s="54" t="s">
        <v>67</v>
      </c>
      <c r="F96" s="53">
        <v>100000</v>
      </c>
      <c r="G96" s="51">
        <v>-1</v>
      </c>
      <c r="H96" s="123">
        <v>-100</v>
      </c>
      <c r="J96" s="60"/>
    </row>
    <row r="97" spans="1:10" ht="34.5" customHeight="1" x14ac:dyDescent="0.25">
      <c r="A97" s="57"/>
      <c r="B97" s="52" t="s">
        <v>214</v>
      </c>
      <c r="C97" s="56" t="s">
        <v>215</v>
      </c>
      <c r="D97" s="50" t="s">
        <v>69</v>
      </c>
      <c r="E97" s="54" t="s">
        <v>67</v>
      </c>
      <c r="F97" s="53">
        <v>60030</v>
      </c>
      <c r="G97" s="51">
        <v>0</v>
      </c>
      <c r="H97" s="123">
        <v>-1.5</v>
      </c>
      <c r="J97" s="60"/>
    </row>
    <row r="98" spans="1:10" ht="34.5" customHeight="1" x14ac:dyDescent="0.25">
      <c r="A98" s="57"/>
      <c r="B98" s="52" t="s">
        <v>216</v>
      </c>
      <c r="C98" s="56" t="s">
        <v>217</v>
      </c>
      <c r="D98" s="50" t="s">
        <v>69</v>
      </c>
      <c r="E98" s="54" t="s">
        <v>67</v>
      </c>
      <c r="F98" s="53">
        <v>52500</v>
      </c>
      <c r="G98" s="51">
        <v>0</v>
      </c>
      <c r="H98" s="123">
        <v>-60</v>
      </c>
      <c r="J98" s="60"/>
    </row>
    <row r="99" spans="1:10" ht="34.5" customHeight="1" x14ac:dyDescent="0.25">
      <c r="A99" s="57"/>
      <c r="B99" s="52" t="s">
        <v>218</v>
      </c>
      <c r="C99" s="56" t="s">
        <v>219</v>
      </c>
      <c r="D99" s="50" t="s">
        <v>69</v>
      </c>
      <c r="E99" s="54" t="s">
        <v>67</v>
      </c>
      <c r="F99" s="53">
        <v>25000</v>
      </c>
      <c r="G99" s="51">
        <v>0</v>
      </c>
      <c r="H99" s="123">
        <v>-41.664000000000001</v>
      </c>
      <c r="J99" s="60"/>
    </row>
    <row r="100" spans="1:10" ht="34.5" customHeight="1" x14ac:dyDescent="0.25">
      <c r="A100" s="57"/>
      <c r="B100" s="52" t="s">
        <v>220</v>
      </c>
      <c r="C100" s="56" t="s">
        <v>80</v>
      </c>
      <c r="D100" s="50" t="s">
        <v>69</v>
      </c>
      <c r="E100" s="54" t="s">
        <v>67</v>
      </c>
      <c r="F100" s="53">
        <v>1500000</v>
      </c>
      <c r="G100" s="51">
        <v>0</v>
      </c>
      <c r="H100" s="123">
        <v>-162</v>
      </c>
      <c r="J100" s="60"/>
    </row>
    <row r="101" spans="1:10" ht="43.5" customHeight="1" x14ac:dyDescent="0.25">
      <c r="B101" s="48" t="s">
        <v>221</v>
      </c>
      <c r="C101" s="242" t="s">
        <v>222</v>
      </c>
      <c r="D101" s="243"/>
      <c r="E101" s="243"/>
      <c r="F101" s="243"/>
      <c r="G101" s="244"/>
      <c r="H101" s="250">
        <f>H102</f>
        <v>-678.10799999999995</v>
      </c>
      <c r="J101" s="122"/>
    </row>
    <row r="102" spans="1:10" ht="18.75" customHeight="1" x14ac:dyDescent="0.25">
      <c r="B102" s="49"/>
      <c r="C102" s="239" t="s">
        <v>223</v>
      </c>
      <c r="D102" s="240"/>
      <c r="E102" s="240"/>
      <c r="F102" s="240"/>
      <c r="G102" s="241"/>
      <c r="H102" s="250">
        <f>H103+H104</f>
        <v>-678.10799999999995</v>
      </c>
      <c r="J102" s="60"/>
    </row>
    <row r="103" spans="1:10" ht="45" x14ac:dyDescent="0.25">
      <c r="B103" s="52" t="s">
        <v>224</v>
      </c>
      <c r="C103" s="56" t="s">
        <v>225</v>
      </c>
      <c r="D103" s="50" t="s">
        <v>69</v>
      </c>
      <c r="E103" s="54" t="s">
        <v>228</v>
      </c>
      <c r="F103" s="53"/>
      <c r="G103" s="51"/>
      <c r="H103" s="123">
        <v>-40</v>
      </c>
    </row>
    <row r="104" spans="1:10" ht="60" x14ac:dyDescent="0.25">
      <c r="B104" s="52" t="s">
        <v>226</v>
      </c>
      <c r="C104" s="56" t="s">
        <v>227</v>
      </c>
      <c r="D104" s="50" t="s">
        <v>69</v>
      </c>
      <c r="E104" s="54" t="s">
        <v>228</v>
      </c>
      <c r="F104" s="59"/>
      <c r="G104" s="59"/>
      <c r="H104" s="123">
        <v>-638.10799999999995</v>
      </c>
    </row>
    <row r="105" spans="1:10" ht="43.5" customHeight="1" x14ac:dyDescent="0.25">
      <c r="B105" s="48" t="s">
        <v>63</v>
      </c>
      <c r="C105" s="242" t="s">
        <v>64</v>
      </c>
      <c r="D105" s="243"/>
      <c r="E105" s="243"/>
      <c r="F105" s="243"/>
      <c r="G105" s="244"/>
      <c r="H105" s="250">
        <f>H106</f>
        <v>46885.3</v>
      </c>
      <c r="J105" s="61"/>
    </row>
    <row r="106" spans="1:10" ht="18.75" customHeight="1" x14ac:dyDescent="0.25">
      <c r="B106" s="49"/>
      <c r="C106" s="239" t="s">
        <v>223</v>
      </c>
      <c r="D106" s="240"/>
      <c r="E106" s="240"/>
      <c r="F106" s="240"/>
      <c r="G106" s="241"/>
      <c r="H106" s="250">
        <f>H107</f>
        <v>46885.3</v>
      </c>
    </row>
    <row r="107" spans="1:10" ht="60" x14ac:dyDescent="0.25">
      <c r="B107" s="52" t="s">
        <v>229</v>
      </c>
      <c r="C107" s="56" t="s">
        <v>230</v>
      </c>
      <c r="D107" s="50" t="s">
        <v>231</v>
      </c>
      <c r="E107" s="54" t="s">
        <v>228</v>
      </c>
      <c r="F107" s="53">
        <v>46885300</v>
      </c>
      <c r="G107" s="51">
        <v>1</v>
      </c>
      <c r="H107" s="123">
        <f>F107*G107/1000</f>
        <v>46885.3</v>
      </c>
    </row>
    <row r="108" spans="1:10" ht="32.25" customHeight="1" x14ac:dyDescent="0.25">
      <c r="B108" s="48" t="s">
        <v>83</v>
      </c>
      <c r="C108" s="242" t="s">
        <v>84</v>
      </c>
      <c r="D108" s="243"/>
      <c r="E108" s="243"/>
      <c r="F108" s="243"/>
      <c r="G108" s="244"/>
      <c r="H108" s="250">
        <f>H109</f>
        <v>78313</v>
      </c>
    </row>
    <row r="109" spans="1:10" ht="22.5" customHeight="1" x14ac:dyDescent="0.25">
      <c r="B109" s="49"/>
      <c r="C109" s="239" t="s">
        <v>65</v>
      </c>
      <c r="D109" s="240"/>
      <c r="E109" s="240"/>
      <c r="F109" s="240"/>
      <c r="G109" s="241"/>
      <c r="H109" s="250">
        <f>SUM(H110:H138)</f>
        <v>78313</v>
      </c>
    </row>
    <row r="110" spans="1:10" ht="33.75" customHeight="1" x14ac:dyDescent="0.25">
      <c r="B110" s="52" t="s">
        <v>232</v>
      </c>
      <c r="C110" s="56" t="s">
        <v>105</v>
      </c>
      <c r="D110" s="50" t="s">
        <v>69</v>
      </c>
      <c r="E110" s="54" t="s">
        <v>67</v>
      </c>
      <c r="F110" s="53">
        <v>120000</v>
      </c>
      <c r="G110" s="51">
        <v>5</v>
      </c>
      <c r="H110" s="123">
        <f t="shared" ref="H110:H138" si="0">F110*G110/1000</f>
        <v>600</v>
      </c>
    </row>
    <row r="111" spans="1:10" ht="33.75" customHeight="1" x14ac:dyDescent="0.25">
      <c r="B111" s="52" t="s">
        <v>233</v>
      </c>
      <c r="C111" s="56" t="s">
        <v>105</v>
      </c>
      <c r="D111" s="50" t="s">
        <v>69</v>
      </c>
      <c r="E111" s="54" t="s">
        <v>67</v>
      </c>
      <c r="F111" s="53">
        <v>108000</v>
      </c>
      <c r="G111" s="51">
        <v>38</v>
      </c>
      <c r="H111" s="123">
        <f t="shared" si="0"/>
        <v>4104</v>
      </c>
    </row>
    <row r="112" spans="1:10" ht="33.75" customHeight="1" x14ac:dyDescent="0.25">
      <c r="B112" s="52" t="s">
        <v>234</v>
      </c>
      <c r="C112" s="56" t="s">
        <v>74</v>
      </c>
      <c r="D112" s="50" t="s">
        <v>69</v>
      </c>
      <c r="E112" s="54" t="s">
        <v>67</v>
      </c>
      <c r="F112" s="53">
        <v>56000</v>
      </c>
      <c r="G112" s="51">
        <v>2</v>
      </c>
      <c r="H112" s="123">
        <f t="shared" si="0"/>
        <v>112</v>
      </c>
    </row>
    <row r="113" spans="2:8" ht="33.75" customHeight="1" x14ac:dyDescent="0.25">
      <c r="B113" s="52" t="s">
        <v>235</v>
      </c>
      <c r="C113" s="56" t="s">
        <v>236</v>
      </c>
      <c r="D113" s="50" t="s">
        <v>69</v>
      </c>
      <c r="E113" s="54" t="s">
        <v>67</v>
      </c>
      <c r="F113" s="53">
        <v>520000</v>
      </c>
      <c r="G113" s="51">
        <v>6</v>
      </c>
      <c r="H113" s="123">
        <f t="shared" si="0"/>
        <v>3120</v>
      </c>
    </row>
    <row r="114" spans="2:8" ht="33.75" customHeight="1" x14ac:dyDescent="0.25">
      <c r="B114" s="52" t="s">
        <v>237</v>
      </c>
      <c r="C114" s="56" t="s">
        <v>238</v>
      </c>
      <c r="D114" s="50" t="s">
        <v>69</v>
      </c>
      <c r="E114" s="54" t="s">
        <v>67</v>
      </c>
      <c r="F114" s="53">
        <v>307000</v>
      </c>
      <c r="G114" s="51">
        <v>34</v>
      </c>
      <c r="H114" s="123">
        <f t="shared" si="0"/>
        <v>10438</v>
      </c>
    </row>
    <row r="115" spans="2:8" ht="33.75" customHeight="1" x14ac:dyDescent="0.25">
      <c r="B115" s="52" t="s">
        <v>239</v>
      </c>
      <c r="C115" s="56" t="s">
        <v>238</v>
      </c>
      <c r="D115" s="50" t="s">
        <v>69</v>
      </c>
      <c r="E115" s="54" t="s">
        <v>67</v>
      </c>
      <c r="F115" s="53">
        <v>691000</v>
      </c>
      <c r="G115" s="51">
        <v>1</v>
      </c>
      <c r="H115" s="123">
        <f t="shared" si="0"/>
        <v>691</v>
      </c>
    </row>
    <row r="116" spans="2:8" ht="33.75" customHeight="1" x14ac:dyDescent="0.25">
      <c r="B116" s="52" t="s">
        <v>240</v>
      </c>
      <c r="C116" s="56" t="s">
        <v>77</v>
      </c>
      <c r="D116" s="50" t="s">
        <v>69</v>
      </c>
      <c r="E116" s="54" t="s">
        <v>67</v>
      </c>
      <c r="F116" s="53">
        <v>15000</v>
      </c>
      <c r="G116" s="51">
        <v>2</v>
      </c>
      <c r="H116" s="123">
        <f t="shared" si="0"/>
        <v>30</v>
      </c>
    </row>
    <row r="117" spans="2:8" ht="33.75" customHeight="1" x14ac:dyDescent="0.25">
      <c r="B117" s="52" t="s">
        <v>241</v>
      </c>
      <c r="C117" s="56" t="s">
        <v>77</v>
      </c>
      <c r="D117" s="50" t="s">
        <v>69</v>
      </c>
      <c r="E117" s="54" t="s">
        <v>67</v>
      </c>
      <c r="F117" s="53">
        <v>145000</v>
      </c>
      <c r="G117" s="51">
        <v>2</v>
      </c>
      <c r="H117" s="123">
        <f t="shared" si="0"/>
        <v>290</v>
      </c>
    </row>
    <row r="118" spans="2:8" ht="33.75" customHeight="1" x14ac:dyDescent="0.25">
      <c r="B118" s="52" t="s">
        <v>242</v>
      </c>
      <c r="C118" s="56" t="s">
        <v>77</v>
      </c>
      <c r="D118" s="50" t="s">
        <v>69</v>
      </c>
      <c r="E118" s="54" t="s">
        <v>67</v>
      </c>
      <c r="F118" s="53">
        <v>26000</v>
      </c>
      <c r="G118" s="51">
        <v>2</v>
      </c>
      <c r="H118" s="123">
        <f t="shared" si="0"/>
        <v>52</v>
      </c>
    </row>
    <row r="119" spans="2:8" ht="33.75" customHeight="1" x14ac:dyDescent="0.25">
      <c r="B119" s="52" t="s">
        <v>243</v>
      </c>
      <c r="C119" s="56" t="s">
        <v>244</v>
      </c>
      <c r="D119" s="50" t="s">
        <v>69</v>
      </c>
      <c r="E119" s="54" t="s">
        <v>67</v>
      </c>
      <c r="F119" s="53">
        <v>461000</v>
      </c>
      <c r="G119" s="51">
        <v>1</v>
      </c>
      <c r="H119" s="123">
        <f t="shared" si="0"/>
        <v>461</v>
      </c>
    </row>
    <row r="120" spans="2:8" ht="33.75" customHeight="1" x14ac:dyDescent="0.25">
      <c r="B120" s="52" t="s">
        <v>245</v>
      </c>
      <c r="C120" s="56" t="s">
        <v>81</v>
      </c>
      <c r="D120" s="50" t="s">
        <v>69</v>
      </c>
      <c r="E120" s="54" t="s">
        <v>67</v>
      </c>
      <c r="F120" s="53">
        <v>25000</v>
      </c>
      <c r="G120" s="51">
        <v>10</v>
      </c>
      <c r="H120" s="123">
        <f t="shared" si="0"/>
        <v>250</v>
      </c>
    </row>
    <row r="121" spans="2:8" ht="33.75" customHeight="1" x14ac:dyDescent="0.25">
      <c r="B121" s="52" t="s">
        <v>246</v>
      </c>
      <c r="C121" s="56" t="s">
        <v>81</v>
      </c>
      <c r="D121" s="50" t="s">
        <v>69</v>
      </c>
      <c r="E121" s="54" t="s">
        <v>67</v>
      </c>
      <c r="F121" s="53">
        <v>4500</v>
      </c>
      <c r="G121" s="51">
        <v>50</v>
      </c>
      <c r="H121" s="123">
        <f t="shared" si="0"/>
        <v>225</v>
      </c>
    </row>
    <row r="122" spans="2:8" ht="33.75" customHeight="1" x14ac:dyDescent="0.25">
      <c r="B122" s="52" t="s">
        <v>247</v>
      </c>
      <c r="C122" s="56" t="s">
        <v>248</v>
      </c>
      <c r="D122" s="50" t="s">
        <v>69</v>
      </c>
      <c r="E122" s="54" t="s">
        <v>67</v>
      </c>
      <c r="F122" s="53">
        <v>30000</v>
      </c>
      <c r="G122" s="51">
        <v>40</v>
      </c>
      <c r="H122" s="123">
        <f t="shared" si="0"/>
        <v>1200</v>
      </c>
    </row>
    <row r="123" spans="2:8" ht="33.75" customHeight="1" x14ac:dyDescent="0.25">
      <c r="B123" s="52" t="s">
        <v>249</v>
      </c>
      <c r="C123" s="56" t="s">
        <v>248</v>
      </c>
      <c r="D123" s="50" t="s">
        <v>69</v>
      </c>
      <c r="E123" s="54" t="s">
        <v>67</v>
      </c>
      <c r="F123" s="53">
        <v>80000</v>
      </c>
      <c r="G123" s="51">
        <v>2</v>
      </c>
      <c r="H123" s="123">
        <f t="shared" si="0"/>
        <v>160</v>
      </c>
    </row>
    <row r="124" spans="2:8" ht="33.75" customHeight="1" x14ac:dyDescent="0.25">
      <c r="B124" s="52" t="s">
        <v>250</v>
      </c>
      <c r="C124" s="56" t="s">
        <v>193</v>
      </c>
      <c r="D124" s="50" t="s">
        <v>69</v>
      </c>
      <c r="E124" s="54" t="s">
        <v>67</v>
      </c>
      <c r="F124" s="53">
        <v>300000</v>
      </c>
      <c r="G124" s="51">
        <v>5</v>
      </c>
      <c r="H124" s="123">
        <f t="shared" si="0"/>
        <v>1500</v>
      </c>
    </row>
    <row r="125" spans="2:8" ht="33.75" customHeight="1" x14ac:dyDescent="0.25">
      <c r="B125" s="52" t="s">
        <v>251</v>
      </c>
      <c r="C125" s="56" t="s">
        <v>215</v>
      </c>
      <c r="D125" s="50" t="s">
        <v>69</v>
      </c>
      <c r="E125" s="54" t="s">
        <v>67</v>
      </c>
      <c r="F125" s="53">
        <v>80000</v>
      </c>
      <c r="G125" s="51">
        <v>6</v>
      </c>
      <c r="H125" s="123">
        <f t="shared" si="0"/>
        <v>480</v>
      </c>
    </row>
    <row r="126" spans="2:8" ht="33.75" customHeight="1" x14ac:dyDescent="0.25">
      <c r="B126" s="52" t="s">
        <v>252</v>
      </c>
      <c r="C126" s="56" t="s">
        <v>103</v>
      </c>
      <c r="D126" s="50" t="s">
        <v>69</v>
      </c>
      <c r="E126" s="54" t="s">
        <v>67</v>
      </c>
      <c r="F126" s="53">
        <v>40000</v>
      </c>
      <c r="G126" s="51">
        <v>5</v>
      </c>
      <c r="H126" s="123">
        <f t="shared" si="0"/>
        <v>200</v>
      </c>
    </row>
    <row r="127" spans="2:8" ht="33.75" customHeight="1" x14ac:dyDescent="0.25">
      <c r="B127" s="52" t="s">
        <v>253</v>
      </c>
      <c r="C127" s="56" t="s">
        <v>254</v>
      </c>
      <c r="D127" s="50" t="s">
        <v>69</v>
      </c>
      <c r="E127" s="54" t="s">
        <v>67</v>
      </c>
      <c r="F127" s="53">
        <v>170000</v>
      </c>
      <c r="G127" s="51">
        <v>150</v>
      </c>
      <c r="H127" s="123">
        <f t="shared" si="0"/>
        <v>25500</v>
      </c>
    </row>
    <row r="128" spans="2:8" ht="33.75" customHeight="1" x14ac:dyDescent="0.25">
      <c r="B128" s="52" t="s">
        <v>255</v>
      </c>
      <c r="C128" s="56" t="s">
        <v>87</v>
      </c>
      <c r="D128" s="50" t="s">
        <v>69</v>
      </c>
      <c r="E128" s="54" t="s">
        <v>67</v>
      </c>
      <c r="F128" s="53">
        <v>9000</v>
      </c>
      <c r="G128" s="51">
        <v>60</v>
      </c>
      <c r="H128" s="123">
        <f t="shared" si="0"/>
        <v>540</v>
      </c>
    </row>
    <row r="129" spans="2:8" ht="33.75" customHeight="1" x14ac:dyDescent="0.25">
      <c r="B129" s="52" t="s">
        <v>256</v>
      </c>
      <c r="C129" s="56" t="s">
        <v>257</v>
      </c>
      <c r="D129" s="50" t="s">
        <v>69</v>
      </c>
      <c r="E129" s="54" t="s">
        <v>67</v>
      </c>
      <c r="F129" s="53">
        <v>20000</v>
      </c>
      <c r="G129" s="51">
        <v>50</v>
      </c>
      <c r="H129" s="123">
        <f t="shared" si="0"/>
        <v>1000</v>
      </c>
    </row>
    <row r="130" spans="2:8" ht="33.75" customHeight="1" x14ac:dyDescent="0.25">
      <c r="B130" s="52" t="s">
        <v>258</v>
      </c>
      <c r="C130" s="56" t="s">
        <v>197</v>
      </c>
      <c r="D130" s="50" t="s">
        <v>69</v>
      </c>
      <c r="E130" s="54" t="s">
        <v>67</v>
      </c>
      <c r="F130" s="53">
        <v>60000</v>
      </c>
      <c r="G130" s="51">
        <v>3</v>
      </c>
      <c r="H130" s="123">
        <f t="shared" si="0"/>
        <v>180</v>
      </c>
    </row>
    <row r="131" spans="2:8" ht="33.75" customHeight="1" x14ac:dyDescent="0.25">
      <c r="B131" s="52" t="s">
        <v>259</v>
      </c>
      <c r="C131" s="56" t="s">
        <v>260</v>
      </c>
      <c r="D131" s="50" t="s">
        <v>69</v>
      </c>
      <c r="E131" s="54" t="s">
        <v>68</v>
      </c>
      <c r="F131" s="53">
        <v>180000</v>
      </c>
      <c r="G131" s="51">
        <v>1</v>
      </c>
      <c r="H131" s="123">
        <f t="shared" si="0"/>
        <v>180</v>
      </c>
    </row>
    <row r="132" spans="2:8" ht="33.75" customHeight="1" x14ac:dyDescent="0.25">
      <c r="B132" s="52" t="s">
        <v>261</v>
      </c>
      <c r="C132" s="56" t="s">
        <v>122</v>
      </c>
      <c r="D132" s="50" t="s">
        <v>69</v>
      </c>
      <c r="E132" s="54" t="s">
        <v>67</v>
      </c>
      <c r="F132" s="53">
        <v>70000</v>
      </c>
      <c r="G132" s="51">
        <v>100</v>
      </c>
      <c r="H132" s="123">
        <f t="shared" si="0"/>
        <v>7000</v>
      </c>
    </row>
    <row r="133" spans="2:8" ht="33.75" customHeight="1" x14ac:dyDescent="0.25">
      <c r="B133" s="52" t="s">
        <v>262</v>
      </c>
      <c r="C133" s="56" t="s">
        <v>93</v>
      </c>
      <c r="D133" s="50" t="s">
        <v>69</v>
      </c>
      <c r="E133" s="54" t="s">
        <v>67</v>
      </c>
      <c r="F133" s="53">
        <v>250000</v>
      </c>
      <c r="G133" s="51">
        <v>30</v>
      </c>
      <c r="H133" s="123">
        <f t="shared" si="0"/>
        <v>7500</v>
      </c>
    </row>
    <row r="134" spans="2:8" ht="33.75" customHeight="1" x14ac:dyDescent="0.25">
      <c r="B134" s="52" t="s">
        <v>263</v>
      </c>
      <c r="C134" s="56" t="s">
        <v>197</v>
      </c>
      <c r="D134" s="50" t="s">
        <v>69</v>
      </c>
      <c r="E134" s="54" t="s">
        <v>67</v>
      </c>
      <c r="F134" s="53">
        <v>160000</v>
      </c>
      <c r="G134" s="51">
        <v>15</v>
      </c>
      <c r="H134" s="123">
        <f t="shared" si="0"/>
        <v>2400</v>
      </c>
    </row>
    <row r="135" spans="2:8" ht="33.75" customHeight="1" x14ac:dyDescent="0.25">
      <c r="B135" s="52" t="s">
        <v>264</v>
      </c>
      <c r="C135" s="56" t="s">
        <v>265</v>
      </c>
      <c r="D135" s="50" t="s">
        <v>69</v>
      </c>
      <c r="E135" s="54" t="s">
        <v>67</v>
      </c>
      <c r="F135" s="53">
        <v>80000</v>
      </c>
      <c r="G135" s="51">
        <v>15</v>
      </c>
      <c r="H135" s="123">
        <f t="shared" si="0"/>
        <v>1200</v>
      </c>
    </row>
    <row r="136" spans="2:8" ht="33.75" customHeight="1" x14ac:dyDescent="0.25">
      <c r="B136" s="52" t="s">
        <v>266</v>
      </c>
      <c r="C136" s="56" t="s">
        <v>267</v>
      </c>
      <c r="D136" s="50" t="s">
        <v>69</v>
      </c>
      <c r="E136" s="54" t="s">
        <v>67</v>
      </c>
      <c r="F136" s="53">
        <v>120000</v>
      </c>
      <c r="G136" s="51">
        <v>50</v>
      </c>
      <c r="H136" s="123">
        <f t="shared" si="0"/>
        <v>6000</v>
      </c>
    </row>
    <row r="137" spans="2:8" ht="33.75" customHeight="1" x14ac:dyDescent="0.25">
      <c r="B137" s="52" t="s">
        <v>268</v>
      </c>
      <c r="C137" s="56" t="s">
        <v>269</v>
      </c>
      <c r="D137" s="50" t="s">
        <v>69</v>
      </c>
      <c r="E137" s="54" t="s">
        <v>67</v>
      </c>
      <c r="F137" s="53">
        <v>110000</v>
      </c>
      <c r="G137" s="51">
        <v>10</v>
      </c>
      <c r="H137" s="123">
        <f t="shared" si="0"/>
        <v>1100</v>
      </c>
    </row>
    <row r="138" spans="2:8" ht="33.75" customHeight="1" x14ac:dyDescent="0.25">
      <c r="B138" s="52" t="s">
        <v>270</v>
      </c>
      <c r="C138" s="56" t="s">
        <v>97</v>
      </c>
      <c r="D138" s="50" t="s">
        <v>69</v>
      </c>
      <c r="E138" s="54" t="s">
        <v>67</v>
      </c>
      <c r="F138" s="53">
        <v>180000</v>
      </c>
      <c r="G138" s="51">
        <v>10</v>
      </c>
      <c r="H138" s="123">
        <f t="shared" si="0"/>
        <v>1800</v>
      </c>
    </row>
    <row r="139" spans="2:8" ht="48.75" customHeight="1" x14ac:dyDescent="0.25">
      <c r="B139" s="48" t="s">
        <v>363</v>
      </c>
      <c r="C139" s="242" t="s">
        <v>271</v>
      </c>
      <c r="D139" s="243"/>
      <c r="E139" s="243"/>
      <c r="F139" s="243"/>
      <c r="G139" s="244"/>
      <c r="H139" s="113">
        <f>H140</f>
        <v>49500</v>
      </c>
    </row>
    <row r="140" spans="2:8" ht="18.75" customHeight="1" x14ac:dyDescent="0.25">
      <c r="B140" s="49"/>
      <c r="C140" s="239" t="s">
        <v>65</v>
      </c>
      <c r="D140" s="240"/>
      <c r="E140" s="240"/>
      <c r="F140" s="240"/>
      <c r="G140" s="241"/>
      <c r="H140" s="55">
        <f>SUM(H141:H182)</f>
        <v>49500</v>
      </c>
    </row>
    <row r="141" spans="2:8" ht="31.5" customHeight="1" x14ac:dyDescent="0.25">
      <c r="B141" s="52" t="s">
        <v>272</v>
      </c>
      <c r="C141" s="56" t="s">
        <v>273</v>
      </c>
      <c r="D141" s="50" t="s">
        <v>69</v>
      </c>
      <c r="E141" s="54" t="s">
        <v>67</v>
      </c>
      <c r="F141" s="53">
        <v>7200000</v>
      </c>
      <c r="G141" s="51">
        <v>4</v>
      </c>
      <c r="H141" s="123">
        <f t="shared" ref="H141:H142" si="1">F141*G141/1000</f>
        <v>28800</v>
      </c>
    </row>
    <row r="142" spans="2:8" ht="33" customHeight="1" x14ac:dyDescent="0.25">
      <c r="B142" s="52" t="s">
        <v>274</v>
      </c>
      <c r="C142" s="56" t="s">
        <v>273</v>
      </c>
      <c r="D142" s="50" t="s">
        <v>69</v>
      </c>
      <c r="E142" s="54" t="s">
        <v>67</v>
      </c>
      <c r="F142" s="53">
        <v>6900000</v>
      </c>
      <c r="G142" s="51">
        <v>3</v>
      </c>
      <c r="H142" s="123">
        <f t="shared" si="1"/>
        <v>20700</v>
      </c>
    </row>
  </sheetData>
  <mergeCells count="15">
    <mergeCell ref="G1:H3"/>
    <mergeCell ref="B4:H4"/>
    <mergeCell ref="B6:B7"/>
    <mergeCell ref="C6:G6"/>
    <mergeCell ref="C7:G7"/>
    <mergeCell ref="C8:G8"/>
    <mergeCell ref="C9:G9"/>
    <mergeCell ref="C101:G101"/>
    <mergeCell ref="C102:G102"/>
    <mergeCell ref="C139:G139"/>
    <mergeCell ref="C140:G140"/>
    <mergeCell ref="C105:G105"/>
    <mergeCell ref="C106:G106"/>
    <mergeCell ref="C108:G108"/>
    <mergeCell ref="C109:G109"/>
  </mergeCells>
  <pageMargins left="0" right="0" top="0" bottom="0" header="0.31496062992125984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'Հավելված 1'!Область_печати</vt:lpstr>
      <vt:lpstr>'Հավելված 2'!Область_печати</vt:lpstr>
      <vt:lpstr>'Հավելված 3'!Область_печати</vt:lpstr>
      <vt:lpstr>'Հավելված 4'!Область_печати</vt:lpstr>
      <vt:lpstr>'Հավելված 5'!Область_печати</vt:lpstr>
      <vt:lpstr>'Հավելված 6'!Область_печати</vt:lpstr>
      <vt:lpstr>'Հավելված 7'!Область_печати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https://mul2.gov.am/tasks/157350/oneclick/2havelvacner.xlsx?token=3a6bc39e733694cd72359e39841e9d14</cp:keywords>
  <cp:lastModifiedBy/>
  <dcterms:created xsi:type="dcterms:W3CDTF">2015-06-05T18:19:34Z</dcterms:created>
  <dcterms:modified xsi:type="dcterms:W3CDTF">2019-11-19T06:40:00Z</dcterms:modified>
</cp:coreProperties>
</file>