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Meri Aghekyan\Desktop\"/>
    </mc:Choice>
  </mc:AlternateContent>
  <xr:revisionPtr revIDLastSave="0" documentId="13_ncr:1_{C8E53093-CCD1-4808-A587-F83432D071EC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29" r:id="rId1"/>
    <sheet name="2" sheetId="2" r:id="rId2"/>
    <sheet name="3" sheetId="9" r:id="rId3"/>
    <sheet name="4." sheetId="10" r:id="rId4"/>
    <sheet name="5" sheetId="31" r:id="rId5"/>
    <sheet name="6" sheetId="30" r:id="rId6"/>
    <sheet name="7" sheetId="8" r:id="rId7"/>
    <sheet name="8" sheetId="28" r:id="rId8"/>
    <sheet name="9" sheetId="32" r:id="rId9"/>
  </sheets>
  <definedNames>
    <definedName name="_xlnm.Print_Area" localSheetId="1">'2'!$B$1:$H$102</definedName>
    <definedName name="_xlnm.Print_Area" localSheetId="2">'3'!$A$1:$I$36</definedName>
    <definedName name="_xlnm.Print_Area" localSheetId="3">'4.'!$A$1:$E$46</definedName>
    <definedName name="_xlnm.Print_Area" localSheetId="5">'6'!$A$1:$K$55</definedName>
    <definedName name="_xlnm.Print_Area" localSheetId="6">'7'!$A$1:$K$56</definedName>
    <definedName name="_xlnm.Print_Area" localSheetId="7">'8'!$A$1:$I$45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8" l="1"/>
  <c r="K17" i="30"/>
  <c r="H78" i="2"/>
  <c r="H76" i="2" s="1"/>
  <c r="H68" i="2"/>
  <c r="H37" i="32"/>
  <c r="H14" i="2"/>
  <c r="H16" i="2"/>
  <c r="H12" i="2"/>
  <c r="H10" i="2"/>
  <c r="H20" i="2"/>
  <c r="H18" i="2" s="1"/>
  <c r="H52" i="32"/>
  <c r="H51" i="32" s="1"/>
  <c r="H50" i="32" s="1"/>
  <c r="H49" i="32" s="1"/>
  <c r="H47" i="32" s="1"/>
  <c r="H45" i="32" s="1"/>
  <c r="H33" i="32" s="1"/>
  <c r="H31" i="32"/>
  <c r="H30" i="32" s="1"/>
  <c r="H29" i="32" s="1"/>
  <c r="H28" i="32" s="1"/>
  <c r="H26" i="32" s="1"/>
  <c r="H24" i="32" s="1"/>
  <c r="H12" i="9"/>
  <c r="H87" i="2"/>
  <c r="H22" i="32" l="1"/>
  <c r="H20" i="32" s="1"/>
  <c r="H18" i="32" s="1"/>
  <c r="H16" i="32" s="1"/>
  <c r="H14" i="32" s="1"/>
  <c r="H12" i="32" s="1"/>
  <c r="H43" i="32"/>
  <c r="H41" i="32" s="1"/>
  <c r="H39" i="32" s="1"/>
  <c r="H35" i="32" s="1"/>
  <c r="H10" i="32" l="1"/>
  <c r="H10" i="9" l="1"/>
  <c r="I10" i="9"/>
  <c r="F30" i="9"/>
  <c r="H64" i="2"/>
  <c r="H63" i="2" s="1"/>
  <c r="H62" i="2" s="1"/>
  <c r="H61" i="2" s="1"/>
  <c r="H59" i="2" s="1"/>
  <c r="H57" i="2" s="1"/>
  <c r="E12" i="31" l="1"/>
  <c r="E11" i="31" s="1"/>
  <c r="E9" i="31" s="1"/>
  <c r="H55" i="2"/>
  <c r="E30" i="9"/>
  <c r="I34" i="28"/>
  <c r="H17" i="29" l="1"/>
  <c r="H16" i="29" s="1"/>
  <c r="K12" i="8"/>
  <c r="K11" i="8" s="1"/>
  <c r="K10" i="8" s="1"/>
  <c r="K32" i="30"/>
  <c r="K31" i="30" s="1"/>
  <c r="E38" i="10"/>
  <c r="H53" i="2"/>
  <c r="H51" i="2" s="1"/>
  <c r="E17" i="9"/>
  <c r="I21" i="28" l="1"/>
  <c r="I24" i="28"/>
  <c r="F16" i="9" l="1"/>
  <c r="H16" i="9"/>
  <c r="I16" i="9"/>
  <c r="G16" i="9" l="1"/>
  <c r="I15" i="28"/>
  <c r="G15" i="28" s="1"/>
  <c r="I16" i="28"/>
  <c r="G16" i="28" s="1"/>
  <c r="I17" i="28"/>
  <c r="G17" i="28" s="1"/>
  <c r="I14" i="28"/>
  <c r="D30" i="10"/>
  <c r="D29" i="10"/>
  <c r="D28" i="10"/>
  <c r="D27" i="10"/>
  <c r="E27" i="10"/>
  <c r="E28" i="10"/>
  <c r="E29" i="10"/>
  <c r="E30" i="10"/>
  <c r="E25" i="9"/>
  <c r="E24" i="9"/>
  <c r="E23" i="9"/>
  <c r="E22" i="9"/>
  <c r="I21" i="9"/>
  <c r="I19" i="9" s="1"/>
  <c r="H21" i="9"/>
  <c r="H19" i="9" s="1"/>
  <c r="G21" i="9"/>
  <c r="F21" i="9"/>
  <c r="F19" i="9" s="1"/>
  <c r="H40" i="2"/>
  <c r="H39" i="2"/>
  <c r="H38" i="2" s="1"/>
  <c r="H37" i="2" s="1"/>
  <c r="H35" i="2" s="1"/>
  <c r="H33" i="2" s="1"/>
  <c r="G27" i="28"/>
  <c r="G25" i="28"/>
  <c r="G22" i="28"/>
  <c r="G28" i="28"/>
  <c r="G26" i="28"/>
  <c r="G23" i="28"/>
  <c r="H14" i="9"/>
  <c r="I14" i="9"/>
  <c r="F14" i="9"/>
  <c r="I32" i="28"/>
  <c r="G33" i="28"/>
  <c r="G36" i="28"/>
  <c r="G35" i="28"/>
  <c r="E35" i="10"/>
  <c r="E33" i="10" s="1"/>
  <c r="E31" i="10" s="1"/>
  <c r="G28" i="9"/>
  <c r="G26" i="9" s="1"/>
  <c r="H28" i="9"/>
  <c r="H26" i="9" s="1"/>
  <c r="I28" i="9"/>
  <c r="I26" i="9" s="1"/>
  <c r="H15" i="29"/>
  <c r="H49" i="2"/>
  <c r="H48" i="2" s="1"/>
  <c r="H47" i="2" s="1"/>
  <c r="H46" i="2" s="1"/>
  <c r="H44" i="2" s="1"/>
  <c r="I13" i="28" l="1"/>
  <c r="I12" i="28" s="1"/>
  <c r="I11" i="28" s="1"/>
  <c r="I10" i="28" s="1"/>
  <c r="I20" i="28"/>
  <c r="E21" i="10"/>
  <c r="E18" i="9"/>
  <c r="E16" i="9" s="1"/>
  <c r="E20" i="10"/>
  <c r="E18" i="10" s="1"/>
  <c r="E16" i="10" s="1"/>
  <c r="H31" i="2"/>
  <c r="H30" i="2" s="1"/>
  <c r="H29" i="2" s="1"/>
  <c r="H28" i="2" s="1"/>
  <c r="G14" i="28"/>
  <c r="K21" i="8"/>
  <c r="K20" i="8" s="1"/>
  <c r="K19" i="8" s="1"/>
  <c r="K20" i="30"/>
  <c r="K19" i="30" s="1"/>
  <c r="H14" i="29"/>
  <c r="E24" i="10"/>
  <c r="E22" i="10" s="1"/>
  <c r="E21" i="9"/>
  <c r="G19" i="9"/>
  <c r="I31" i="28"/>
  <c r="I30" i="28" s="1"/>
  <c r="H42" i="2"/>
  <c r="K36" i="8"/>
  <c r="K35" i="8" s="1"/>
  <c r="K34" i="8" s="1"/>
  <c r="G14" i="9" l="1"/>
  <c r="E14" i="10"/>
  <c r="H26" i="2"/>
  <c r="H24" i="2" s="1"/>
  <c r="K28" i="8"/>
  <c r="K27" i="8" s="1"/>
  <c r="K26" i="8" s="1"/>
  <c r="E19" i="9"/>
  <c r="I29" i="28"/>
  <c r="I19" i="28"/>
  <c r="I18" i="28" s="1"/>
  <c r="K26" i="30"/>
  <c r="K25" i="30" s="1"/>
  <c r="F29" i="9"/>
  <c r="E14" i="9" l="1"/>
  <c r="G12" i="9"/>
  <c r="G10" i="9" s="1"/>
  <c r="I9" i="28"/>
  <c r="H22" i="2"/>
  <c r="H13" i="29"/>
  <c r="K13" i="30"/>
  <c r="K12" i="30" s="1"/>
  <c r="K11" i="30" s="1"/>
  <c r="H94" i="2"/>
  <c r="H93" i="2" s="1"/>
  <c r="H92" i="2" s="1"/>
  <c r="H90" i="2" s="1"/>
  <c r="H88" i="2" s="1"/>
  <c r="H21" i="29"/>
  <c r="E29" i="9"/>
  <c r="F28" i="9"/>
  <c r="H12" i="29" l="1"/>
  <c r="H11" i="29" s="1"/>
  <c r="E28" i="9"/>
  <c r="F26" i="9"/>
  <c r="F12" i="9" s="1"/>
  <c r="E12" i="9" l="1"/>
  <c r="F10" i="9"/>
  <c r="H86" i="2"/>
  <c r="H85" i="2" s="1"/>
  <c r="H84" i="2" s="1"/>
  <c r="H82" i="2" s="1"/>
  <c r="H80" i="2" s="1"/>
  <c r="H20" i="29"/>
  <c r="H19" i="29" s="1"/>
  <c r="E36" i="10"/>
  <c r="E12" i="10" s="1"/>
  <c r="E10" i="10" s="1"/>
  <c r="E26" i="9"/>
  <c r="H74" i="2" l="1"/>
  <c r="H72" i="2" s="1"/>
  <c r="H70" i="2" s="1"/>
  <c r="K41" i="30"/>
  <c r="H18" i="29"/>
  <c r="H10" i="29" s="1"/>
  <c r="K45" i="30"/>
  <c r="K40" i="30" l="1"/>
  <c r="K39" i="30" s="1"/>
  <c r="K10" i="30" s="1"/>
  <c r="K46" i="8"/>
  <c r="K42" i="8" s="1"/>
  <c r="K41" i="8" s="1"/>
  <c r="K9" i="8" s="1"/>
</calcChain>
</file>

<file path=xl/sharedStrings.xml><?xml version="1.0" encoding="utf-8"?>
<sst xmlns="http://schemas.openxmlformats.org/spreadsheetml/2006/main" count="563" uniqueCount="245">
  <si>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</si>
  <si>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</si>
  <si>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</si>
  <si>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</si>
  <si>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</si>
  <si>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</si>
  <si>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</si>
  <si>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</si>
  <si>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</si>
  <si>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</si>
  <si>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</si>
  <si>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</si>
  <si>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</si>
  <si>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</si>
  <si>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</si>
  <si>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</si>
  <si>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</si>
  <si>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</si>
  <si>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</si>
  <si>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</si>
  <si>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</si>
  <si>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</si>
  <si>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</si>
  <si>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</si>
  <si>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</si>
  <si>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</si>
  <si>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</si>
  <si>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</si>
  <si>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</si>
  <si>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</si>
  <si>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</si>
  <si>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</si>
  <si>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</si>
  <si>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</si>
  <si>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</si>
  <si>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</si>
  <si>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</si>
  <si>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</si>
  <si>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</si>
  <si>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</si>
  <si>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</si>
  <si>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</si>
  <si>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</si>
  <si>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</si>
  <si>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</si>
  <si>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</si>
  <si>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</si>
  <si>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</si>
  <si>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</si>
  <si>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</si>
  <si>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</si>
  <si>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</si>
  <si>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</si>
  <si>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</si>
  <si>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Նախագծահե- տազոտական, գեոդեզիա- քարտեզագրական աշխատանքներ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</si>
  <si>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</si>
  <si>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</si>
  <si>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</si>
  <si>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</si>
  <si>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</si>
  <si>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</si>
  <si>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</si>
  <si>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ՀՀ կառավարության 2026 թվականի</t>
  </si>
  <si>
    <t xml:space="preserve"> այդ թվում` ըստ կատարողների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</si>
  <si>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</si>
  <si>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</si>
  <si>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</si>
  <si>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</si>
  <si>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</si>
  <si>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</si>
  <si>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</si>
  <si>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</si>
  <si>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</si>
  <si>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</si>
  <si>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</si>
  <si>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</si>
  <si>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 xml:space="preserve"> ՄԱՍ II  ԱՇԽԱՏԱՆՔՆԵՐ</t>
  </si>
  <si>
    <t>ՀԱՅԱՍՏԱՆԻ ՀԱՆՐԱՊԵՏՈՒԹՅԱՆ ԿԱՌԱՎԱՐՈՒԹՅԱՆ 2025 ԹՎԱԿԱՆԻ ԴԵԿՏԵՄԲԵՐԻ 25-Ի N 1910-Ն ՈՐՈՇՄԱՆ N 10 ՀԱՎԵԼՎԱԾՈՒՄ ԿԱՏԱՐՎՈՂ ԼՐԱՑՈՒՄՆԵՐԸ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</si>
  <si>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</si>
  <si>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</si>
  <si>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</si>
  <si>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</si>
  <si>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</si>
  <si>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</si>
  <si>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</si>
  <si>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</si>
  <si>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</si>
  <si>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</si>
  <si>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</si>
  <si>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</si>
  <si>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Հանրության կողմից անմիջականորեն օգտագործվող ակտիվների հետ կապված միջոցառումներ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</si>
  <si>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</si>
  <si>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 xml:space="preserve"> ԲԳԿ </t>
  </si>
  <si>
    <t>ՀԲՄ</t>
  </si>
  <si>
    <t>դրամ</t>
  </si>
  <si>
    <t xml:space="preserve">    </t>
  </si>
  <si>
    <t>ՀՀ կառավարություն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</si>
  <si>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</si>
  <si>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</si>
  <si>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</si>
  <si>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</si>
  <si>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ՀՀ կառավարության պահուստային ֆոնդ</t>
  </si>
  <si>
    <t>1139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</si>
  <si>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</si>
  <si>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</si>
  <si>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</si>
  <si>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</si>
  <si>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</si>
  <si>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</si>
  <si>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</si>
  <si>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</si>
  <si>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</si>
  <si>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</si>
  <si>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</si>
  <si>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</si>
  <si>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</si>
  <si>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</si>
  <si>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</si>
  <si>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</si>
  <si>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      ՀԱՅԱՍՏԱՆԻ ՀԱՆՐԱՊԵՏՈՒԹՅԱՆ  ՎԱՐՉԱՊԵՏԻ ԱՇԽԱՏԱԿԱԶՄԻ ՂԵԿԱՎԱՐ`                      Լ․ ՄԱԿՈՒՆՑ</t>
  </si>
  <si>
    <t xml:space="preserve">       ՀԱՅԱՍՏԱՆԻ ՀԱՆՐԱՊԵՏՈՒԹՅԱՆ  ՎԱՐՉԱՊԵՏԻ ԱՇԽԱՏԱԿԱԶՄԻ ՂԵԿԱՎԱՐ`    Լ․ ՄԱԿՈՒՆՑ</t>
  </si>
  <si>
    <t xml:space="preserve">    ՀԱՅԱՍՏԱՆԻ ՀԱՆՐԱՊԵՏՈՒԹՅԱՆ   ՎԱՐՉԱՊԵՏԻ ԱՇԽԱՏԱԿԱԶՄԻ    ՂԵԿԱՎԱՐ՝  Լ․ ՄԱԿՈՒՆՑ</t>
  </si>
  <si>
    <t>Հավելված N3</t>
  </si>
  <si>
    <t xml:space="preserve">                 ՂԵԿԱՎԱՐ ՝            Լ․ՄԱԿՈՒՆՑ</t>
  </si>
  <si>
    <t>Հավելված 1</t>
  </si>
  <si>
    <t>Հավելված N 4</t>
  </si>
  <si>
    <t>ՀԱՅԱՍՏԱՆԻ ՀԱՆՐԱՊԵՏՈՒԹՅԱՆ ԿԱՌԱՎԱՐՈՒԹՅԱՆ 2025 ԹՎԱԿԱՆԻ ԴԵԿՏԵՄԲԵՐԻ 25-Ի N 1910-Ն ՈՐՈՇՄԱՆ N 5 ՀԱՎԵԼՎԱԾԻ N 2 ԱՂՅՈՒՍԱԿՈՒՄ ԿԱՏԱՐՎՈՂ  ՓՈՓՈԽՈՒԹՅՈՒՆԸ ԵՎ ԼՐԱՑՈՒՄՆԵՐԸ</t>
  </si>
  <si>
    <t>«ՀԱՅԱՍՏԱՆԻ ՀԱՆՐԱՊԵՏՈՒԹՅԱՆ 2026 ԹՎԱԿԱՆԻ ՊԵՏԱԿԱՆ ԲՅՈՒՋԵԻ ՄԱՍԻՆ» ՕՐԵՆՔԻ N 1 ՀԱՎԵԼՎԱԾԻ N 3 ԱՂՅՈՒՍԱԿՈՒՄ ԿԱՏԱՐՎՈՂ ՓՈՓՈԽՈՒԹՅՈՒՆԸ ԵՎ ԼՐԱՑՈՒՄՆԵՐԸ</t>
  </si>
  <si>
    <t>Հավելված N2</t>
  </si>
  <si>
    <t>1049-21022</t>
  </si>
  <si>
    <t>Այլ նշանակության ճանապարհների հիմնանորոգում</t>
  </si>
  <si>
    <t>Միջպետական, հանրապետական և մարզային նշանակության ավտոճանապարհների քայքայված ծածկի վերանորոգում, մաշված ծածկի փոխարինում</t>
  </si>
  <si>
    <t xml:space="preserve"> ՀՀ Տավուշի մարզպետի աշխատակազմ</t>
  </si>
  <si>
    <t xml:space="preserve"> - Շենքերի և շինությունների շինարարություն</t>
  </si>
  <si>
    <t>ՀՀ Տավուշի մարզ</t>
  </si>
  <si>
    <t>«Սևքար և Աչաջուր համայնքներից-Ֆիդայինների հովիտ /Սուլթանի ուրթ/-Աղբղա-Հ-26 հանրապետական նշանակության ավտոճանապարհի հատում» 21.207 կմ երկարությամբ ճանապարհահատվածի կառուցման աշխատանքներ</t>
  </si>
  <si>
    <t xml:space="preserve"> </t>
  </si>
  <si>
    <t>Այդ թվում՝ ըստ կատարողների</t>
  </si>
  <si>
    <t>այդ թվում` ըստ ուղղությունների</t>
  </si>
  <si>
    <t xml:space="preserve"> 1049 - 21022 </t>
  </si>
  <si>
    <t xml:space="preserve"> Հանրության կողմից անմիջականորեն օգտագործվող ակտիվների հետ կապված միջոցառումներ</t>
  </si>
  <si>
    <t>Գրունտային ճանապարհ/ (կմ)</t>
  </si>
  <si>
    <t xml:space="preserve"> 1049 - 21022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</si>
  <si>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</si>
  <si>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ՀՀ Տավուշի մարզպետի աշխատակազմ</t>
  </si>
  <si>
    <t>1049/21022</t>
  </si>
  <si>
    <t>45231177/501</t>
  </si>
  <si>
    <t>ԲՄ</t>
  </si>
  <si>
    <t xml:space="preserve"> ՄԱՍ III. ԾԱՌԱՅՈՒԹՅՈՒՆՆԵՐ</t>
  </si>
  <si>
    <t>71351540/507</t>
  </si>
  <si>
    <t>98111140/15</t>
  </si>
  <si>
    <t>տեխնիկական հսկողության ծառայություններ</t>
  </si>
  <si>
    <t>հեղինակային հսկողության ծառայություններ</t>
  </si>
  <si>
    <t>ՄԱ</t>
  </si>
  <si>
    <t xml:space="preserve">Պետական նշանակության ավտոճանապարհների
հիմնանորոգում </t>
  </si>
  <si>
    <t xml:space="preserve">  ՀՀ Շիրակի մարզպետի աշխատակազմ </t>
  </si>
  <si>
    <t>1049-21001</t>
  </si>
  <si>
    <t xml:space="preserve">Պետական նշանակության
ավտոճանապարհների
հիմնանորոգում </t>
  </si>
  <si>
    <t>Միջպետական, հանրապետական և մարզային նշանակության ավտոճանապարհների քայքայված
ծածկի վերանորոգում,
մաշված ծածկի փոխարինում</t>
  </si>
  <si>
    <t>Հանրության կողմից անմիջականորեն օգտագործվող ակտիվների
հետ կապված միջոցառումներ</t>
  </si>
  <si>
    <t xml:space="preserve">Պետական նշանակության
ավտոճանապարհների հիմնանորոգում </t>
  </si>
  <si>
    <t>ՀՀ Շիրակի մարզ</t>
  </si>
  <si>
    <t xml:space="preserve"> 1049 - 21001 </t>
  </si>
  <si>
    <t xml:space="preserve">Պետական նշանակության ավտոճանապարհների հիմնանորոգում </t>
  </si>
  <si>
    <t xml:space="preserve">Միջպետական, հանրապետական և մարզային նշանակության ավտոճանապարհների քայքայված ծածկի
վերանորոգում, մաշված ծածկի փոխարինում </t>
  </si>
  <si>
    <t xml:space="preserve">  Հանրության կողմից անմիջականորեն օգտագործվող ակտիվների հետ կապված
միջոցառումներ </t>
  </si>
  <si>
    <t xml:space="preserve"> ՀՀ Շիրակի մարզպետի աշխատակազմ </t>
  </si>
  <si>
    <t xml:space="preserve"> 1049 - 21001</t>
  </si>
  <si>
    <t>Միջպետական, հանրապետական և մարզային նշանակության ավտոճանապարհների քայքայված ծածկի
վերանորոգում, մաշված ծածկի փոխարինում</t>
  </si>
  <si>
    <t>Հանրության կողմից անմիջականորեն օգտագործվող ակտիվների հետ կապված
միջոցառումներ</t>
  </si>
  <si>
    <t>ՀՀ Շիրակի մարզպետի աշխատակազմ</t>
  </si>
  <si>
    <t>1049/21001</t>
  </si>
  <si>
    <t xml:space="preserve"> 21020</t>
  </si>
  <si>
    <t>Պետական նշանակության ավտոճանապարհների միջին նորոգում</t>
  </si>
  <si>
    <t>1049 - 21020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</si>
  <si>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</si>
  <si>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 xml:space="preserve">Պետական նշանակության ավտոճանապարհների միջին նորոգում </t>
  </si>
  <si>
    <t xml:space="preserve"> 1049 - 21020 </t>
  </si>
  <si>
    <t xml:space="preserve">  Հանրության կողմից անմիջականորեն օգտագործվող ակտիվների հետ կապված միջոցառումներ </t>
  </si>
  <si>
    <t>Միջին նորոգման ենթակա ճանապարհների երկարությունը, կիլոմետր</t>
  </si>
  <si>
    <t xml:space="preserve"> 1049 - 21020</t>
  </si>
  <si>
    <t>1049/21020</t>
  </si>
  <si>
    <t>ճանապարհների վերանորոգման աշխատանքներ</t>
  </si>
  <si>
    <t>Մարզային նշանակության ավտոճանապարհներ, այդ թվում՝</t>
  </si>
  <si>
    <t xml:space="preserve"> Միջոցառումն իրականացնողի անվանումը`  ՀՀ տարածքային կառավարման և ենթակառուցվածքների նախարարություն, մրցութային կարգով ընտրված կազմակերպություններ </t>
  </si>
  <si>
    <t xml:space="preserve">Հանրության կողմից անմիջականորեն օգտագործվող ակտիվների հետ կապված միջոցառումներ  ընտրված կազմակերպություններ </t>
  </si>
  <si>
    <t>«ՀՀ Շիրակի մարզի Տ-7-8, /Տ-7-37/ - Գտաշեն - Կամխուտ - /Տ-7-37/ ավտոճանապարհի կմ 0+000 - կմ 1+850 հատվածի հիմնանորոգման աշխատանքներ</t>
  </si>
  <si>
    <t>«ՀՀ Շիրակի մարզի Տ-7-7 Ջրաձոր - /Հ-32/ Հ-32 հանրապետական նշանակության ավտոճանապարհի ԿՄ 16+450-ից մինչև Ջրաձորի դպրոց տանող մարզային նշանակության ավտոճանապարհահատվածի հիմնանորոգման աշխատանքներ</t>
  </si>
  <si>
    <t>Տ-4-6՝ Սևան(Տ-4-9)-Վարսեր 3,3կմ մարզային նշանակության ճանապարհահատվածի միջին նորոգման աշխատանքներ</t>
  </si>
  <si>
    <t>Տ-4-23՝ /Մ-10/-Զոլաքար(Տ-4-31) 2,0կմ մարզային նշանակության ճանապարհահատվածի միջին նորոգման աշխատանքներ</t>
  </si>
  <si>
    <t>Տ-4-24՝ /Մ-10/-Ծովինար-/Մ-10/ 2,4կմ մարզային նշանակության ճանապարհահատվածի միջին նորոգման աշխատանքներ</t>
  </si>
  <si>
    <t>Տ-4-29՝ /Մ-10/-Ձորագյուղ(Տ-4-37) 3,0կմ մարզային նշանակության ճանապարհահատվածի միջին նորոգման աշխատանքներ</t>
  </si>
  <si>
    <t>45231177/504</t>
  </si>
  <si>
    <t>45231177/507</t>
  </si>
  <si>
    <t>45231177/506</t>
  </si>
  <si>
    <t>45231177/505</t>
  </si>
  <si>
    <t>45231177/509</t>
  </si>
  <si>
    <t>71351540/510</t>
  </si>
  <si>
    <t>71351540/513</t>
  </si>
  <si>
    <t>98111140/</t>
  </si>
  <si>
    <t>ԳՀ</t>
  </si>
  <si>
    <t xml:space="preserve">  ՀՀ Գեղարքունիքի մարզպետի աշխատակազմ </t>
  </si>
  <si>
    <t>ՀՀ Գեղարքունիքի մարզ</t>
  </si>
  <si>
    <t>ՀՀ Գեղարքունիքի մարզպետի աշխատակազմ</t>
  </si>
  <si>
    <t xml:space="preserve"> ՀՀ Գեղարքունիքի մարզպետի աշխատակազմ </t>
  </si>
  <si>
    <t xml:space="preserve">Միջոցառումն իրականացնողի անվանումը` Մասնագիտացված միավոր  </t>
  </si>
  <si>
    <t xml:space="preserve">Միջոցառումն իրականացնողի անվանումը` ՀՀ տարածքային կառավարման և ենթակառուցվածքների նախարարություն, մրցութային կարգով ընտրված կազմակերպություններ </t>
  </si>
  <si>
    <t xml:space="preserve"> Միջոցառումն իրականացնողի անվանումը` Մասնագիտացված միավոր  </t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</si>
  <si>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</si>
  <si>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</si>
  <si>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</si>
  <si>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</si>
  <si>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>1157 - 21002</t>
  </si>
  <si>
    <t>Երևանի մետրոպոլիտենի ենթակառուցվածքների կառուցում</t>
  </si>
  <si>
    <t xml:space="preserve"> 05</t>
  </si>
  <si>
    <t xml:space="preserve"> Խողովակաշարային և այլ տրանսպորտ</t>
  </si>
  <si>
    <t xml:space="preserve"> 1157</t>
  </si>
  <si>
    <t xml:space="preserve"> Քաղաքային զարգացում</t>
  </si>
  <si>
    <t xml:space="preserve"> 21002</t>
  </si>
  <si>
    <t xml:space="preserve"> Երևանի մետրոպոլիտենի ենթակառուցվածքների կառուցում</t>
  </si>
  <si>
    <t xml:space="preserve"> ԱՅԼ ՀԻՄՆԱԿԱՆ ՄԻՋՈՑՆԵՐ</t>
  </si>
  <si>
    <t xml:space="preserve"> - Նախագծահետազոտական ծախսեր</t>
  </si>
  <si>
    <t xml:space="preserve"> ՀԱՅԱՍՏԱՆԻ ՀԱՆՐԱՊԵՏՈՒԹՅԱՆ ԿԱՌԱՎԱՐՈՒԹՅԱՆ 2025 ԹՎԱԿԱՆԻ ԴԵԿՏԵՄԲԵՐԻ 25-Ի N 1910-Ն ՈՐՈՇՄԱՆ N 8 ՀԱՎԵԼՎԱԾՈՒՄ ԿԱՏԱՐՎՈՂ ՓՈՓՈԽՈՒԹՅՈՒՆԸ</t>
  </si>
  <si>
    <t xml:space="preserve">Բյուջետային հատակացումների ծրագրերի, միջոցառումների անվանումները </t>
  </si>
  <si>
    <t>Ցուցանիշների փոփոխությունը
(նվազեցումները նշված են փակագծերում)</t>
  </si>
  <si>
    <t xml:space="preserve"> Ծրագիր</t>
  </si>
  <si>
    <t xml:space="preserve">Քաղաքային զարգացում </t>
  </si>
  <si>
    <t xml:space="preserve">  ՂԵԿԱՎԱՐ ՝    Լ․ ՄԱԿՈՒՆՑ</t>
  </si>
  <si>
    <t xml:space="preserve"> 1157 </t>
  </si>
  <si>
    <t xml:space="preserve"> Քաղաքային զարգացում </t>
  </si>
  <si>
    <t xml:space="preserve"> 1157 - 21002 </t>
  </si>
  <si>
    <t xml:space="preserve"> Երևանի մետրոպոլիտենի ենթակառուցվածքների կառուցում </t>
  </si>
  <si>
    <t xml:space="preserve"> Հանրության կողմից անմիջականորեն օգտագործվող ակտիվների հետ կապված միջոցառումներ </t>
  </si>
  <si>
    <t xml:space="preserve">  Շահառուների ընտրության չափանիշները`  ՀՀ բնակչություն </t>
  </si>
  <si>
    <t>Նախագծանախահաշվային փաստաթղթեր, հատ</t>
  </si>
  <si>
    <t>Հողի օտարման ծրագիր</t>
  </si>
  <si>
    <t>Մետրոպոլիտենի կայարանի կառուցում, հատ</t>
  </si>
  <si>
    <t>Հավելված N 5</t>
  </si>
  <si>
    <t>Հավելված  N 6</t>
  </si>
  <si>
    <t>Հավելված  N7</t>
  </si>
  <si>
    <t>Հավելված N 8</t>
  </si>
  <si>
    <t>Հավելված N9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</si>
  <si>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</si>
  <si>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>Պետական նշանակության ավտոճանապարհներ, կիլոմետր</t>
  </si>
  <si>
    <t>Մարզային նշանակության ավտոճանապարհներ, կիլոմետր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</si>
</sst>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[&lt;=9999999]###\-####;\(###\)\ ###\-####"/>
    <numFmt numFmtId="170" formatCode="_(* #,##0.0_);_(* \(#,##0.0\);_(* &quot;-&quot;?_);_(@_)"/>
    <numFmt numFmtId="171" formatCode="_(* #,##0_);_(* \(#,##0\);_(* &quot;-&quot;??_);_(@_)"/>
    <numFmt numFmtId="172" formatCode="_-* #,##0.0\ _₽_-;\-* #,##0.0\ _₽_-;_-* &quot;-&quot;?\ _₽_-;_-@_-"/>
    <numFmt numFmtId="173" formatCode="_-* #,##0.0\ _₽_-;\-* #,##0.0\ _₽_-;_-* &quot;-&quot;\ _₽_-;_-@_-"/>
    <numFmt numFmtId="174" formatCode="#,##0.0"/>
    <numFmt numFmtId="175" formatCode="_(* #,##0.00000000000000_);_(* \(#,##0.00000000000000\);_(* &quot;-&quot;??_);_(@_)"/>
    <numFmt numFmtId="176" formatCode="_(* #,##0.000_);_(* \(#,##0.000\);_(* &quot;-&quot;??_);_(@_)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GHEA Grapalat"/>
      <family val="3"/>
    </font>
    <font>
      <sz val="11"/>
      <color theme="1"/>
      <name val="Sylfaen"/>
      <family val="2"/>
    </font>
    <font>
      <b/>
      <sz val="12"/>
      <color theme="1"/>
      <name val="Sylfaen"/>
      <family val="1"/>
    </font>
    <font>
      <b/>
      <sz val="12"/>
      <name val="GHEA Grapalat"/>
      <family val="2"/>
    </font>
    <font>
      <sz val="12"/>
      <name val="GHEA Grapalat"/>
      <family val="2"/>
    </font>
    <font>
      <b/>
      <u/>
      <sz val="12"/>
      <name val="GHEA Grapalat"/>
      <family val="3"/>
    </font>
    <font>
      <b/>
      <i/>
      <sz val="12"/>
      <color theme="1"/>
      <name val="GHEA Grapalat"/>
      <family val="3"/>
    </font>
    <font>
      <sz val="12"/>
      <color theme="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4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0" fontId="10" fillId="3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9" fillId="2" borderId="0" applyNumberFormat="0" applyBorder="0" applyAlignment="0" applyProtection="0"/>
    <xf numFmtId="0" fontId="31" fillId="6" borderId="12" applyNumberFormat="0" applyAlignment="0" applyProtection="0"/>
    <xf numFmtId="0" fontId="32" fillId="7" borderId="13" applyNumberFormat="0" applyAlignment="0" applyProtection="0"/>
    <xf numFmtId="0" fontId="33" fillId="7" borderId="12" applyNumberFormat="0" applyAlignment="0" applyProtection="0"/>
    <xf numFmtId="0" fontId="34" fillId="0" borderId="14" applyNumberFormat="0" applyFill="0" applyAlignment="0" applyProtection="0"/>
    <xf numFmtId="0" fontId="35" fillId="8" borderId="15" applyNumberFormat="0" applyAlignment="0" applyProtection="0"/>
    <xf numFmtId="0" fontId="36" fillId="0" borderId="0" applyNumberFormat="0" applyFill="0" applyBorder="0" applyAlignment="0" applyProtection="0"/>
    <xf numFmtId="0" fontId="4" fillId="9" borderId="16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1" fillId="0" borderId="0"/>
    <xf numFmtId="0" fontId="2" fillId="0" borderId="0">
      <alignment horizontal="left" vertical="top" wrapText="1"/>
    </xf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" fillId="0" borderId="0"/>
    <xf numFmtId="0" fontId="4" fillId="0" borderId="0"/>
  </cellStyleXfs>
  <cellXfs count="29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5" xfId="4" applyNumberFormat="1" applyFont="1" applyFill="1" applyBorder="1" applyAlignment="1">
      <alignment horizontal="right" vertical="center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43" fontId="6" fillId="0" borderId="0" xfId="4" applyFont="1" applyFill="1"/>
    <xf numFmtId="167" fontId="8" fillId="0" borderId="1" xfId="3" applyFont="1" applyFill="1" applyBorder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8" fontId="6" fillId="4" borderId="0" xfId="15" applyNumberFormat="1" applyFont="1" applyFill="1" applyAlignment="1">
      <alignment vertical="center" wrapText="1"/>
    </xf>
    <xf numFmtId="168" fontId="8" fillId="4" borderId="1" xfId="9" applyNumberFormat="1" applyFont="1" applyFill="1" applyBorder="1" applyAlignment="1">
      <alignment horizontal="center" vertical="center" wrapText="1"/>
    </xf>
    <xf numFmtId="168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172" fontId="6" fillId="0" borderId="0" xfId="0" applyNumberFormat="1" applyFont="1"/>
    <xf numFmtId="171" fontId="6" fillId="4" borderId="0" xfId="15" applyNumberFormat="1" applyFont="1" applyFill="1" applyAlignment="1">
      <alignment vertical="center" wrapText="1"/>
    </xf>
    <xf numFmtId="172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8" fontId="8" fillId="4" borderId="1" xfId="15" applyNumberFormat="1" applyFont="1" applyFill="1" applyBorder="1" applyAlignment="1">
      <alignment horizontal="center" vertical="center" wrapText="1"/>
    </xf>
    <xf numFmtId="168" fontId="6" fillId="0" borderId="1" xfId="9" applyNumberFormat="1" applyFont="1" applyFill="1" applyBorder="1" applyAlignment="1">
      <alignment horizontal="center" vertical="center" wrapText="1"/>
    </xf>
    <xf numFmtId="167" fontId="8" fillId="0" borderId="1" xfId="3" applyFont="1" applyFill="1" applyBorder="1" applyAlignment="1">
      <alignment horizontal="right" vertical="center"/>
    </xf>
    <xf numFmtId="167" fontId="8" fillId="0" borderId="1" xfId="0" applyNumberFormat="1" applyFont="1" applyBorder="1" applyAlignment="1">
      <alignment horizontal="right" vertical="top" wrapText="1"/>
    </xf>
    <xf numFmtId="0" fontId="6" fillId="4" borderId="1" xfId="46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68" fontId="6" fillId="4" borderId="1" xfId="9" applyNumberFormat="1" applyFont="1" applyFill="1" applyBorder="1" applyAlignment="1">
      <alignment vertical="center" wrapText="1"/>
    </xf>
    <xf numFmtId="168" fontId="8" fillId="4" borderId="0" xfId="9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7" applyFont="1" applyAlignment="1">
      <alignment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166" fontId="5" fillId="0" borderId="0" xfId="7" applyNumberFormat="1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 wrapText="1"/>
    </xf>
    <xf numFmtId="169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/>
    <xf numFmtId="0" fontId="14" fillId="0" borderId="1" xfId="0" applyFont="1" applyBorder="1" applyAlignment="1">
      <alignment horizontal="left" vertical="top" wrapText="1"/>
    </xf>
    <xf numFmtId="166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top" wrapText="1"/>
    </xf>
    <xf numFmtId="167" fontId="6" fillId="0" borderId="1" xfId="0" applyNumberFormat="1" applyFont="1" applyBorder="1" applyAlignment="1">
      <alignment horizontal="right" vertical="top" wrapText="1"/>
    </xf>
    <xf numFmtId="174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174" fontId="8" fillId="0" borderId="0" xfId="0" applyNumberFormat="1" applyFont="1" applyAlignment="1">
      <alignment horizontal="center" vertical="center" wrapText="1"/>
    </xf>
    <xf numFmtId="49" fontId="8" fillId="0" borderId="1" xfId="42" applyNumberFormat="1" applyFont="1" applyBorder="1" applyAlignment="1">
      <alignment vertical="top" wrapText="1"/>
    </xf>
    <xf numFmtId="0" fontId="8" fillId="0" borderId="1" xfId="42" applyFont="1" applyBorder="1" applyAlignment="1">
      <alignment vertical="top" wrapText="1"/>
    </xf>
    <xf numFmtId="170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42" applyFont="1" applyBorder="1" applyAlignment="1">
      <alignment horizontal="center" vertical="center" wrapText="1"/>
    </xf>
    <xf numFmtId="0" fontId="8" fillId="0" borderId="1" xfId="39" applyFont="1" applyBorder="1" applyAlignment="1">
      <alignment horizontal="left" vertical="top" wrapText="1"/>
    </xf>
    <xf numFmtId="0" fontId="6" fillId="0" borderId="1" xfId="39" applyFont="1" applyBorder="1" applyAlignment="1">
      <alignment horizontal="left" vertical="top" wrapText="1"/>
    </xf>
    <xf numFmtId="0" fontId="8" fillId="0" borderId="1" xfId="40" applyFont="1" applyBorder="1" applyAlignment="1">
      <alignment horizontal="center" vertical="center"/>
    </xf>
    <xf numFmtId="49" fontId="8" fillId="0" borderId="1" xfId="42" applyNumberFormat="1" applyFont="1" applyBorder="1" applyAlignment="1">
      <alignment horizontal="center" vertical="center" wrapText="1"/>
    </xf>
    <xf numFmtId="49" fontId="6" fillId="0" borderId="1" xfId="42" applyNumberFormat="1" applyFont="1" applyBorder="1" applyAlignment="1">
      <alignment vertical="top" wrapText="1"/>
    </xf>
    <xf numFmtId="0" fontId="6" fillId="0" borderId="1" xfId="42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167" fontId="8" fillId="0" borderId="1" xfId="0" applyNumberFormat="1" applyFont="1" applyBorder="1" applyAlignment="1">
      <alignment horizontal="right" vertical="center"/>
    </xf>
    <xf numFmtId="0" fontId="6" fillId="0" borderId="1" xfId="42" applyFont="1" applyBorder="1" applyAlignment="1">
      <alignment vertical="top" wrapText="1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top" wrapText="1"/>
    </xf>
    <xf numFmtId="167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indent="2"/>
    </xf>
    <xf numFmtId="0" fontId="6" fillId="0" borderId="1" xfId="0" applyFont="1" applyBorder="1" applyAlignment="1">
      <alignment horizontal="left" vertical="center" wrapText="1" indent="2"/>
    </xf>
    <xf numFmtId="49" fontId="6" fillId="0" borderId="1" xfId="0" applyNumberFormat="1" applyFont="1" applyBorder="1" applyAlignment="1">
      <alignment horizontal="left" vertical="center" wrapText="1" indent="2"/>
    </xf>
    <xf numFmtId="167" fontId="6" fillId="0" borderId="1" xfId="3" applyFont="1" applyFill="1" applyBorder="1">
      <alignment horizontal="right" vertical="top"/>
    </xf>
    <xf numFmtId="0" fontId="6" fillId="0" borderId="1" xfId="0" applyFont="1" applyBorder="1" applyAlignment="1">
      <alignment horizontal="left" vertical="center" wrapText="1"/>
    </xf>
    <xf numFmtId="166" fontId="5" fillId="0" borderId="0" xfId="7" applyNumberFormat="1" applyFont="1" applyAlignment="1">
      <alignment horizontal="center" vertical="center" wrapText="1"/>
    </xf>
    <xf numFmtId="168" fontId="7" fillId="0" borderId="1" xfId="9" applyNumberFormat="1" applyFont="1" applyFill="1" applyBorder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right" vertical="center" wrapText="1"/>
    </xf>
    <xf numFmtId="0" fontId="5" fillId="0" borderId="1" xfId="7" applyFont="1" applyBorder="1" applyAlignment="1">
      <alignment horizontal="center" vertical="top" wrapText="1"/>
    </xf>
    <xf numFmtId="0" fontId="21" fillId="0" borderId="1" xfId="7" applyFont="1" applyBorder="1" applyAlignment="1">
      <alignment horizontal="center" vertical="top" wrapText="1"/>
    </xf>
    <xf numFmtId="0" fontId="7" fillId="0" borderId="0" xfId="7" applyFont="1" applyAlignment="1">
      <alignment vertical="center" wrapText="1"/>
    </xf>
    <xf numFmtId="0" fontId="5" fillId="0" borderId="0" xfId="7" applyFont="1" applyAlignment="1">
      <alignment vertical="top" wrapText="1"/>
    </xf>
    <xf numFmtId="3" fontId="6" fillId="4" borderId="0" xfId="14" applyNumberFormat="1" applyFont="1" applyFill="1" applyAlignment="1">
      <alignment vertical="center" wrapText="1"/>
    </xf>
    <xf numFmtId="168" fontId="8" fillId="0" borderId="1" xfId="4" applyNumberFormat="1" applyFont="1" applyFill="1" applyBorder="1" applyAlignment="1">
      <alignment horizontal="right" vertical="center" wrapText="1"/>
    </xf>
    <xf numFmtId="168" fontId="8" fillId="0" borderId="0" xfId="4" applyNumberFormat="1" applyFont="1" applyFill="1" applyBorder="1" applyAlignment="1">
      <alignment horizontal="right" vertical="center"/>
    </xf>
    <xf numFmtId="168" fontId="8" fillId="0" borderId="1" xfId="4" applyNumberFormat="1" applyFont="1" applyBorder="1" applyAlignment="1">
      <alignment horizontal="right" vertical="center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69" fontId="7" fillId="0" borderId="1" xfId="0" applyNumberFormat="1" applyFont="1" applyBorder="1" applyAlignment="1">
      <alignment horizontal="center" vertical="center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5" fillId="0" borderId="1" xfId="5" applyFont="1" applyBorder="1" applyAlignment="1">
      <alignment horizontal="right" vertical="center" wrapText="1"/>
    </xf>
    <xf numFmtId="173" fontId="7" fillId="0" borderId="1" xfId="76" applyNumberFormat="1" applyFont="1" applyFill="1" applyBorder="1" applyAlignment="1">
      <alignment horizontal="left" vertical="center" wrapText="1"/>
    </xf>
    <xf numFmtId="170" fontId="8" fillId="0" borderId="1" xfId="0" applyNumberFormat="1" applyFont="1" applyBorder="1" applyAlignment="1">
      <alignment horizontal="left" vertical="top" wrapText="1"/>
    </xf>
    <xf numFmtId="168" fontId="8" fillId="0" borderId="1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left" vertical="top" wrapText="1"/>
    </xf>
    <xf numFmtId="168" fontId="7" fillId="0" borderId="1" xfId="7" applyNumberFormat="1" applyFont="1" applyBorder="1" applyAlignment="1">
      <alignment horizontal="right" vertical="top" wrapText="1"/>
    </xf>
    <xf numFmtId="0" fontId="23" fillId="0" borderId="1" xfId="7" applyFont="1" applyBorder="1" applyAlignment="1">
      <alignment horizontal="left" vertical="top" wrapText="1"/>
    </xf>
    <xf numFmtId="168" fontId="23" fillId="0" borderId="1" xfId="7" applyNumberFormat="1" applyFont="1" applyBorder="1" applyAlignment="1">
      <alignment horizontal="right" vertical="top" wrapText="1"/>
    </xf>
    <xf numFmtId="0" fontId="7" fillId="0" borderId="1" xfId="7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68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7" fillId="0" borderId="1" xfId="7" applyFont="1" applyBorder="1" applyAlignment="1">
      <alignment vertical="top" wrapText="1"/>
    </xf>
    <xf numFmtId="0" fontId="5" fillId="0" borderId="1" xfId="0" applyFont="1" applyBorder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167" fontId="40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168" fontId="8" fillId="0" borderId="1" xfId="4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7" fontId="8" fillId="0" borderId="1" xfId="0" applyNumberFormat="1" applyFont="1" applyBorder="1" applyAlignment="1">
      <alignment horizontal="right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43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1" fontId="8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170" fontId="8" fillId="0" borderId="1" xfId="0" applyNumberFormat="1" applyFont="1" applyBorder="1"/>
    <xf numFmtId="168" fontId="6" fillId="0" borderId="1" xfId="4" applyNumberFormat="1" applyFont="1" applyFill="1" applyBorder="1" applyAlignment="1">
      <alignment horizontal="right" vertical="top" wrapText="1"/>
    </xf>
    <xf numFmtId="168" fontId="8" fillId="0" borderId="1" xfId="4" applyNumberFormat="1" applyFont="1" applyFill="1" applyBorder="1" applyAlignment="1">
      <alignment horizontal="right" vertical="top" wrapText="1"/>
    </xf>
    <xf numFmtId="43" fontId="40" fillId="0" borderId="0" xfId="0" applyNumberFormat="1" applyFont="1"/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168" fontId="5" fillId="0" borderId="1" xfId="4" applyNumberFormat="1" applyFont="1" applyFill="1" applyBorder="1" applyAlignment="1">
      <alignment horizontal="center" vertical="center"/>
    </xf>
    <xf numFmtId="168" fontId="8" fillId="0" borderId="1" xfId="9" applyNumberFormat="1" applyFont="1" applyFill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71" fontId="6" fillId="0" borderId="1" xfId="9" applyNumberFormat="1" applyFont="1" applyFill="1" applyBorder="1" applyAlignment="1">
      <alignment horizontal="left" vertical="top" wrapText="1"/>
    </xf>
    <xf numFmtId="171" fontId="6" fillId="0" borderId="1" xfId="2" applyNumberFormat="1" applyFont="1" applyFill="1" applyBorder="1">
      <alignment horizontal="right" vertical="top"/>
    </xf>
    <xf numFmtId="1" fontId="7" fillId="0" borderId="1" xfId="0" applyNumberFormat="1" applyFont="1" applyBorder="1" applyAlignment="1">
      <alignment horizontal="center" vertical="center"/>
    </xf>
    <xf numFmtId="175" fontId="8" fillId="0" borderId="1" xfId="4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8" fontId="8" fillId="4" borderId="1" xfId="9" applyNumberFormat="1" applyFont="1" applyFill="1" applyBorder="1" applyAlignment="1">
      <alignment vertical="center" wrapText="1"/>
    </xf>
    <xf numFmtId="166" fontId="8" fillId="0" borderId="0" xfId="0" applyNumberFormat="1" applyFont="1"/>
    <xf numFmtId="0" fontId="6" fillId="0" borderId="1" xfId="46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vertical="center" wrapText="1"/>
    </xf>
    <xf numFmtId="0" fontId="6" fillId="0" borderId="0" xfId="0" applyFont="1" applyAlignment="1">
      <alignment horizontal="right" vertical="top"/>
    </xf>
    <xf numFmtId="167" fontId="8" fillId="0" borderId="1" xfId="3" applyFont="1" applyFill="1" applyBorder="1" applyAlignment="1">
      <alignment horizontal="center" vertical="center"/>
    </xf>
    <xf numFmtId="167" fontId="8" fillId="0" borderId="1" xfId="2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center"/>
    </xf>
    <xf numFmtId="0" fontId="7" fillId="0" borderId="1" xfId="3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top" wrapText="1"/>
    </xf>
    <xf numFmtId="167" fontId="5" fillId="0" borderId="1" xfId="3" applyFon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top" wrapText="1"/>
    </xf>
    <xf numFmtId="0" fontId="47" fillId="0" borderId="1" xfId="0" applyFont="1" applyBorder="1" applyAlignment="1">
      <alignment horizontal="left" vertical="top" wrapText="1"/>
    </xf>
    <xf numFmtId="168" fontId="8" fillId="0" borderId="1" xfId="2" applyNumberFormat="1" applyFont="1" applyFill="1" applyBorder="1" applyAlignment="1">
      <alignment horizontal="right" vertical="center"/>
    </xf>
    <xf numFmtId="168" fontId="8" fillId="0" borderId="1" xfId="9" applyNumberFormat="1" applyFont="1" applyFill="1" applyBorder="1" applyAlignment="1">
      <alignment horizontal="right" vertical="center" wrapText="1"/>
    </xf>
    <xf numFmtId="0" fontId="23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8" fillId="4" borderId="1" xfId="0" applyFont="1" applyFill="1" applyBorder="1" applyAlignment="1">
      <alignment horizontal="left" vertical="top" wrapText="1"/>
    </xf>
    <xf numFmtId="43" fontId="8" fillId="0" borderId="1" xfId="4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top" wrapText="1"/>
    </xf>
    <xf numFmtId="168" fontId="8" fillId="0" borderId="1" xfId="4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vertical="top" wrapText="1"/>
    </xf>
    <xf numFmtId="0" fontId="8" fillId="0" borderId="0" xfId="0" applyFont="1" applyAlignment="1">
      <alignment horizontal="right" vertical="top" wrapText="1"/>
    </xf>
    <xf numFmtId="167" fontId="7" fillId="0" borderId="0" xfId="0" applyNumberFormat="1" applyFont="1" applyAlignment="1">
      <alignment horizontal="right" vertical="top" wrapText="1"/>
    </xf>
    <xf numFmtId="171" fontId="44" fillId="0" borderId="1" xfId="4" applyNumberFormat="1" applyFont="1" applyFill="1" applyBorder="1" applyAlignment="1">
      <alignment horizontal="right" vertical="top" wrapText="1"/>
    </xf>
    <xf numFmtId="167" fontId="8" fillId="0" borderId="1" xfId="3" applyFont="1" applyFill="1" applyBorder="1" applyAlignment="1">
      <alignment horizontal="center" vertical="top"/>
    </xf>
    <xf numFmtId="167" fontId="7" fillId="0" borderId="1" xfId="0" applyNumberFormat="1" applyFont="1" applyBorder="1" applyAlignment="1">
      <alignment horizontal="right"/>
    </xf>
    <xf numFmtId="171" fontId="47" fillId="0" borderId="1" xfId="4" applyNumberFormat="1" applyFont="1" applyFill="1" applyBorder="1" applyAlignment="1">
      <alignment horizontal="right" vertical="top" wrapText="1"/>
    </xf>
    <xf numFmtId="0" fontId="7" fillId="0" borderId="1" xfId="0" applyFont="1" applyBorder="1" applyAlignment="1">
      <alignment vertical="top"/>
    </xf>
    <xf numFmtId="167" fontId="7" fillId="0" borderId="1" xfId="3" applyFont="1" applyFill="1" applyBorder="1" applyAlignment="1">
      <alignment horizontal="center" vertical="top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/>
    <xf numFmtId="0" fontId="7" fillId="0" borderId="2" xfId="0" applyFont="1" applyBorder="1"/>
    <xf numFmtId="0" fontId="7" fillId="0" borderId="3" xfId="0" applyFont="1" applyBorder="1"/>
    <xf numFmtId="168" fontId="7" fillId="0" borderId="3" xfId="0" applyNumberFormat="1" applyFont="1" applyBorder="1" applyAlignment="1">
      <alignment horizontal="right"/>
    </xf>
    <xf numFmtId="0" fontId="7" fillId="4" borderId="0" xfId="14" applyFont="1" applyFill="1" applyAlignment="1">
      <alignment horizontal="center" vertical="center" wrapText="1"/>
    </xf>
    <xf numFmtId="168" fontId="8" fillId="4" borderId="1" xfId="15" applyNumberFormat="1" applyFont="1" applyFill="1" applyBorder="1" applyAlignment="1">
      <alignment horizontal="center" vertical="center" wrapText="1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4" xfId="46" applyFont="1" applyFill="1" applyBorder="1" applyAlignment="1">
      <alignment horizontal="center" vertical="center"/>
    </xf>
    <xf numFmtId="0" fontId="8" fillId="4" borderId="2" xfId="46" applyFont="1" applyFill="1" applyBorder="1" applyAlignment="1">
      <alignment horizontal="center" vertical="center"/>
    </xf>
    <xf numFmtId="0" fontId="8" fillId="4" borderId="3" xfId="46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4" xfId="46" applyFont="1" applyFill="1" applyBorder="1" applyAlignment="1">
      <alignment horizontal="center" vertical="center"/>
    </xf>
    <xf numFmtId="0" fontId="8" fillId="0" borderId="2" xfId="46" applyFont="1" applyFill="1" applyBorder="1" applyAlignment="1">
      <alignment horizontal="center" vertical="center"/>
    </xf>
    <xf numFmtId="0" fontId="8" fillId="0" borderId="3" xfId="46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35" applyFont="1" applyBorder="1" applyAlignment="1">
      <alignment horizontal="center" vertical="center" wrapText="1"/>
    </xf>
    <xf numFmtId="174" fontId="8" fillId="0" borderId="6" xfId="0" applyNumberFormat="1" applyFont="1" applyBorder="1" applyAlignment="1">
      <alignment horizontal="center" vertical="top" wrapText="1"/>
    </xf>
    <xf numFmtId="174" fontId="8" fillId="0" borderId="7" xfId="0" applyNumberFormat="1" applyFont="1" applyBorder="1" applyAlignment="1">
      <alignment horizontal="center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4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176" fontId="6" fillId="0" borderId="1" xfId="4" applyNumberFormat="1" applyFont="1" applyFill="1" applyBorder="1" applyAlignment="1">
      <alignment horizontal="right" vertical="top" wrapText="1"/>
    </xf>
  </cellXfs>
  <cellStyles count="94">
    <cellStyle name="20% - Accent1" xfId="64" builtinId="30" customBuiltin="1"/>
    <cellStyle name="20% - Accent2" xfId="68" builtinId="34" customBuiltin="1"/>
    <cellStyle name="20% - Accent3" xfId="72" builtinId="38" customBuiltin="1"/>
    <cellStyle name="20% - Accent4" xfId="76" builtinId="42" customBuiltin="1"/>
    <cellStyle name="20% - Accent5" xfId="80" builtinId="46" customBuiltin="1"/>
    <cellStyle name="20% - Accent6" xfId="84" builtinId="50" customBuiltin="1"/>
    <cellStyle name="40% - Accent1" xfId="65" builtinId="31" customBuiltin="1"/>
    <cellStyle name="40% - Accent2" xfId="69" builtinId="35" customBuiltin="1"/>
    <cellStyle name="40% - Accent3" xfId="73" builtinId="39" customBuiltin="1"/>
    <cellStyle name="40% - Accent4" xfId="77" builtinId="43" customBuiltin="1"/>
    <cellStyle name="40% - Accent5" xfId="81" builtinId="47" customBuiltin="1"/>
    <cellStyle name="40% - Accent6" xfId="85" builtinId="51" customBuiltin="1"/>
    <cellStyle name="60% - Accent1" xfId="66" builtinId="32" customBuiltin="1"/>
    <cellStyle name="60% - Accent2" xfId="70" builtinId="36" customBuiltin="1"/>
    <cellStyle name="60% - Accent3" xfId="74" builtinId="40" customBuiltin="1"/>
    <cellStyle name="60% - Accent4" xfId="78" builtinId="44" customBuiltin="1"/>
    <cellStyle name="60% - Accent5" xfId="82" builtinId="48" customBuiltin="1"/>
    <cellStyle name="60% - Accent6" xfId="86" builtinId="52" customBuiltin="1"/>
    <cellStyle name="Accent1" xfId="63" builtinId="29" customBuiltin="1"/>
    <cellStyle name="Accent2" xfId="67" builtinId="33" customBuiltin="1"/>
    <cellStyle name="Accent3" xfId="71" builtinId="37" customBuiltin="1"/>
    <cellStyle name="Accent4" xfId="75" builtinId="41" customBuiltin="1"/>
    <cellStyle name="Accent5" xfId="79" builtinId="45" customBuiltin="1"/>
    <cellStyle name="Accent6" xfId="83" builtinId="49" customBuiltin="1"/>
    <cellStyle name="Bad" xfId="53" builtinId="27" customBuiltin="1"/>
    <cellStyle name="Bad 3" xfId="11" xr:uid="{00000000-0005-0000-0000-000012000000}"/>
    <cellStyle name="Calculation" xfId="56" builtinId="22" customBuiltin="1"/>
    <cellStyle name="Check Cell" xfId="58" builtinId="23" customBuiltin="1"/>
    <cellStyle name="Comma" xfId="4" builtinId="3"/>
    <cellStyle name="Comma 11" xfId="26" xr:uid="{00000000-0005-0000-0000-000013000000}"/>
    <cellStyle name="Comma 15" xfId="24" xr:uid="{00000000-0005-0000-0000-000014000000}"/>
    <cellStyle name="Comma 2" xfId="16" xr:uid="{00000000-0005-0000-0000-000015000000}"/>
    <cellStyle name="Comma 2 2" xfId="32" xr:uid="{00000000-0005-0000-0000-000016000000}"/>
    <cellStyle name="Comma 3" xfId="1" xr:uid="{00000000-0005-0000-0000-000017000000}"/>
    <cellStyle name="Comma 4" xfId="37" xr:uid="{00000000-0005-0000-0000-000018000000}"/>
    <cellStyle name="Comma 4 2" xfId="29" xr:uid="{00000000-0005-0000-0000-000019000000}"/>
    <cellStyle name="Comma 4 2 2" xfId="31" xr:uid="{00000000-0005-0000-0000-00001A000000}"/>
    <cellStyle name="Comma 9" xfId="9" xr:uid="{00000000-0005-0000-0000-00001B000000}"/>
    <cellStyle name="Explanatory Text" xfId="61" builtinId="53" customBuiltin="1"/>
    <cellStyle name="Good" xfId="52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Hyperlink" xfId="46" builtinId="8"/>
    <cellStyle name="Input" xfId="54" builtinId="20" customBuiltin="1"/>
    <cellStyle name="Linked Cell" xfId="57" builtinId="24" customBuiltin="1"/>
    <cellStyle name="Neutral" xfId="44" builtinId="28" customBuiltin="1"/>
    <cellStyle name="Neutral 2" xfId="45" xr:uid="{00000000-0005-0000-0000-00001C000000}"/>
    <cellStyle name="Neutral 2 2" xfId="33" xr:uid="{00000000-0005-0000-0000-00001D000000}"/>
    <cellStyle name="Normal" xfId="0" builtinId="0"/>
    <cellStyle name="Normal 11" xfId="41" xr:uid="{00000000-0005-0000-0000-00001E000000}"/>
    <cellStyle name="Normal 11 2" xfId="28" xr:uid="{00000000-0005-0000-0000-00001F000000}"/>
    <cellStyle name="Normal 12" xfId="5" xr:uid="{00000000-0005-0000-0000-000020000000}"/>
    <cellStyle name="Normal 12 2 2" xfId="36" xr:uid="{00000000-0005-0000-0000-000021000000}"/>
    <cellStyle name="Normal 12 3" xfId="30" xr:uid="{00000000-0005-0000-0000-000022000000}"/>
    <cellStyle name="Normal 13" xfId="39" xr:uid="{00000000-0005-0000-0000-000023000000}"/>
    <cellStyle name="Normal 14" xfId="40" xr:uid="{00000000-0005-0000-0000-000024000000}"/>
    <cellStyle name="Normal 17" xfId="93" xr:uid="{00000000-0005-0000-0000-000025000000}"/>
    <cellStyle name="Normal 19 3" xfId="10" xr:uid="{00000000-0005-0000-0000-000026000000}"/>
    <cellStyle name="Normal 2" xfId="13" xr:uid="{00000000-0005-0000-0000-000027000000}"/>
    <cellStyle name="Normal 2 2" xfId="87" xr:uid="{00000000-0005-0000-0000-000028000000}"/>
    <cellStyle name="Normal 2 2 2 3" xfId="23" xr:uid="{00000000-0005-0000-0000-000029000000}"/>
    <cellStyle name="Normal 2 2 4" xfId="90" xr:uid="{00000000-0005-0000-0000-00002A000000}"/>
    <cellStyle name="Normal 2 4" xfId="18" xr:uid="{00000000-0005-0000-0000-00002B000000}"/>
    <cellStyle name="Normal 2 6 2" xfId="88" xr:uid="{00000000-0005-0000-0000-00002C000000}"/>
    <cellStyle name="Normal 27" xfId="91" xr:uid="{00000000-0005-0000-0000-00002D000000}"/>
    <cellStyle name="Normal 4 7 4" xfId="43" xr:uid="{00000000-0005-0000-0000-00002E000000}"/>
    <cellStyle name="Normal 5" xfId="27" xr:uid="{00000000-0005-0000-0000-00002F000000}"/>
    <cellStyle name="Normal 5 10" xfId="35" xr:uid="{00000000-0005-0000-0000-000030000000}"/>
    <cellStyle name="Normal 5 2" xfId="6" xr:uid="{00000000-0005-0000-0000-000031000000}"/>
    <cellStyle name="Normal 5 2 3" xfId="21" xr:uid="{00000000-0005-0000-0000-000032000000}"/>
    <cellStyle name="Normal 5 2 9" xfId="89" xr:uid="{00000000-0005-0000-0000-000033000000}"/>
    <cellStyle name="Normal 5 3" xfId="7" xr:uid="{00000000-0005-0000-0000-000034000000}"/>
    <cellStyle name="Normal 5 3 7" xfId="34" xr:uid="{00000000-0005-0000-0000-000035000000}"/>
    <cellStyle name="Normal 6" xfId="19" xr:uid="{00000000-0005-0000-0000-000036000000}"/>
    <cellStyle name="Normal 8" xfId="8" xr:uid="{00000000-0005-0000-0000-000037000000}"/>
    <cellStyle name="Normal 8 2 3 3" xfId="25" xr:uid="{00000000-0005-0000-0000-000038000000}"/>
    <cellStyle name="Normal 8 3" xfId="12" xr:uid="{00000000-0005-0000-0000-000039000000}"/>
    <cellStyle name="Normal 8 3 3" xfId="42" xr:uid="{00000000-0005-0000-0000-00003A000000}"/>
    <cellStyle name="Normal 8 6" xfId="92" xr:uid="{00000000-0005-0000-0000-00003B000000}"/>
    <cellStyle name="Note" xfId="60" builtinId="10" customBuiltin="1"/>
    <cellStyle name="Output" xfId="55" builtinId="21" customBuiltin="1"/>
    <cellStyle name="SN_241" xfId="2" xr:uid="{00000000-0005-0000-0000-00003C000000}"/>
    <cellStyle name="SN_b" xfId="3" xr:uid="{00000000-0005-0000-0000-00003D000000}"/>
    <cellStyle name="Title" xfId="47" builtinId="15" customBuiltin="1"/>
    <cellStyle name="Total" xfId="62" builtinId="25" customBuiltin="1"/>
    <cellStyle name="Warning Text" xfId="59" builtinId="11" customBuiltin="1"/>
    <cellStyle name="Нейтральный 5" xfId="17" xr:uid="{00000000-0005-0000-0000-000050000000}"/>
    <cellStyle name="Обычный 2" xfId="38" xr:uid="{00000000-0005-0000-0000-000052000000}"/>
    <cellStyle name="Обычный 2 2 4" xfId="14" xr:uid="{00000000-0005-0000-0000-000053000000}"/>
    <cellStyle name="Обычный 3" xfId="20" xr:uid="{00000000-0005-0000-0000-000054000000}"/>
    <cellStyle name="Обычный 3 3 3" xfId="22" xr:uid="{00000000-0005-0000-0000-000055000000}"/>
    <cellStyle name="Финансовый 4" xfId="15" xr:uid="{00000000-0005-0000-0000-00005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5"/>
  <sheetViews>
    <sheetView topLeftCell="A16" zoomScaleNormal="100" workbookViewId="0">
      <selection activeCell="A16" sqref="A16:XFD17"/>
    </sheetView>
  </sheetViews>
  <sheetFormatPr defaultColWidth="9.140625" defaultRowHeight="17.25" x14ac:dyDescent="0.25"/>
  <cols>
    <col min="1" max="1" width="9.140625" style="134"/>
    <col min="2" max="2" width="7" style="134" customWidth="1"/>
    <col min="3" max="3" width="10.7109375" style="134" customWidth="1"/>
    <col min="4" max="4" width="16.85546875" style="134" customWidth="1"/>
    <col min="5" max="5" width="50.5703125" style="134" customWidth="1"/>
    <col min="6" max="6" width="54.85546875" style="134" customWidth="1"/>
    <col min="7" max="7" width="40.85546875" style="134" customWidth="1"/>
    <col min="8" max="8" width="28" style="134" customWidth="1"/>
    <col min="9" max="9" width="9.140625" style="134"/>
    <col min="10" max="10" width="15.28515625" style="134" bestFit="1" customWidth="1"/>
    <col min="11" max="14" width="15.28515625" style="134" customWidth="1"/>
    <col min="15" max="16384" width="9.140625" style="134"/>
  </cols>
  <sheetData>
    <row r="1" spans="2:11" s="150" customFormat="1" x14ac:dyDescent="0.25">
      <c r="H1" s="123" t="s">
        <v>124</v>
      </c>
    </row>
    <row r="2" spans="2:11" s="150" customFormat="1" x14ac:dyDescent="0.25">
      <c r="H2" s="123" t="s">
        <v>60</v>
      </c>
    </row>
    <row r="3" spans="2:11" s="150" customFormat="1" x14ac:dyDescent="0.25">
      <c r="H3" s="123" t="s">
        <v>36</v>
      </c>
    </row>
    <row r="4" spans="2:11" s="150" customFormat="1" x14ac:dyDescent="0.25"/>
    <row r="5" spans="2:11" s="150" customFormat="1" ht="64.5" customHeight="1" x14ac:dyDescent="0.25">
      <c r="B5" s="253" t="s">
        <v>78</v>
      </c>
      <c r="C5" s="253"/>
      <c r="D5" s="253"/>
      <c r="E5" s="253"/>
      <c r="F5" s="253"/>
      <c r="G5" s="253"/>
      <c r="H5" s="253"/>
    </row>
    <row r="6" spans="2:11" s="150" customFormat="1" x14ac:dyDescent="0.25">
      <c r="C6" s="14"/>
      <c r="D6" s="14"/>
      <c r="E6" s="14"/>
      <c r="F6" s="14"/>
      <c r="G6" s="14"/>
      <c r="H6" s="192" t="s">
        <v>21</v>
      </c>
    </row>
    <row r="7" spans="2:11" s="150" customFormat="1" ht="121.5" customHeight="1" x14ac:dyDescent="0.25">
      <c r="B7" s="255" t="s">
        <v>79</v>
      </c>
      <c r="C7" s="255" t="s">
        <v>80</v>
      </c>
      <c r="D7" s="255"/>
      <c r="E7" s="255" t="s">
        <v>81</v>
      </c>
      <c r="F7" s="255" t="s">
        <v>82</v>
      </c>
      <c r="G7" s="255" t="s">
        <v>83</v>
      </c>
      <c r="H7" s="6" t="s">
        <v>84</v>
      </c>
    </row>
    <row r="8" spans="2:11" ht="12" customHeight="1" x14ac:dyDescent="0.25">
      <c r="B8" s="255"/>
      <c r="C8" s="255"/>
      <c r="D8" s="255"/>
      <c r="E8" s="255"/>
      <c r="F8" s="255"/>
      <c r="G8" s="255"/>
      <c r="H8" s="255" t="s">
        <v>6</v>
      </c>
    </row>
    <row r="9" spans="2:11" x14ac:dyDescent="0.25">
      <c r="B9" s="255"/>
      <c r="C9" s="6" t="s">
        <v>17</v>
      </c>
      <c r="D9" s="6" t="s">
        <v>18</v>
      </c>
      <c r="E9" s="255"/>
      <c r="F9" s="255"/>
      <c r="G9" s="255"/>
      <c r="H9" s="255"/>
    </row>
    <row r="10" spans="2:11" s="151" customFormat="1" x14ac:dyDescent="0.25">
      <c r="B10" s="254" t="s">
        <v>85</v>
      </c>
      <c r="C10" s="254"/>
      <c r="D10" s="254"/>
      <c r="E10" s="254"/>
      <c r="F10" s="254"/>
      <c r="G10" s="254"/>
      <c r="H10" s="185">
        <f>H11+H18</f>
        <v>0</v>
      </c>
    </row>
    <row r="11" spans="2:11" s="151" customFormat="1" ht="25.5" customHeight="1" x14ac:dyDescent="0.25">
      <c r="B11" s="254" t="s">
        <v>5</v>
      </c>
      <c r="C11" s="254"/>
      <c r="D11" s="254"/>
      <c r="E11" s="254"/>
      <c r="F11" s="254"/>
      <c r="G11" s="254"/>
      <c r="H11" s="46">
        <f>H12+H16</f>
        <v>0</v>
      </c>
    </row>
    <row r="12" spans="2:11" ht="101.25" customHeight="1" x14ac:dyDescent="0.25">
      <c r="B12" s="4"/>
      <c r="C12" s="26" t="s">
        <v>86</v>
      </c>
      <c r="D12" s="12"/>
      <c r="E12" s="12" t="s">
        <v>87</v>
      </c>
      <c r="F12" s="12" t="s">
        <v>88</v>
      </c>
      <c r="G12" s="4" t="s">
        <v>89</v>
      </c>
      <c r="H12" s="46">
        <f>H15+H13+H14</f>
        <v>838544</v>
      </c>
      <c r="J12" s="152"/>
      <c r="K12" s="152"/>
    </row>
    <row r="13" spans="2:11" ht="81" customHeight="1" x14ac:dyDescent="0.25">
      <c r="B13" s="153"/>
      <c r="C13" s="26"/>
      <c r="D13" s="26" t="s">
        <v>156</v>
      </c>
      <c r="E13" s="4" t="s">
        <v>157</v>
      </c>
      <c r="F13" s="4" t="s">
        <v>158</v>
      </c>
      <c r="G13" s="4" t="s">
        <v>159</v>
      </c>
      <c r="H13" s="46">
        <f>'2'!H24</f>
        <v>194276</v>
      </c>
    </row>
    <row r="14" spans="2:11" ht="103.5" x14ac:dyDescent="0.25">
      <c r="B14" s="153"/>
      <c r="C14" s="26"/>
      <c r="D14" s="26" t="s">
        <v>174</v>
      </c>
      <c r="E14" s="4" t="s">
        <v>173</v>
      </c>
      <c r="F14" s="4" t="s">
        <v>175</v>
      </c>
      <c r="G14" s="4" t="s">
        <v>90</v>
      </c>
      <c r="H14" s="46">
        <f>'2'!H33</f>
        <v>444268</v>
      </c>
    </row>
    <row r="15" spans="2:11" ht="71.099999999999994" customHeight="1" x14ac:dyDescent="0.25">
      <c r="B15" s="153"/>
      <c r="C15" s="26"/>
      <c r="D15" s="26" t="s">
        <v>129</v>
      </c>
      <c r="E15" s="4" t="s">
        <v>130</v>
      </c>
      <c r="F15" s="4" t="s">
        <v>131</v>
      </c>
      <c r="G15" s="4" t="s">
        <v>90</v>
      </c>
      <c r="H15" s="46">
        <f>'2'!H50</f>
        <v>200000</v>
      </c>
    </row>
    <row r="16" spans="2:11" ht="51.75" x14ac:dyDescent="0.25">
      <c r="B16" s="153"/>
      <c r="C16" s="6" t="s">
        <v>208</v>
      </c>
      <c r="D16" s="12"/>
      <c r="E16" s="4" t="s">
        <v>209</v>
      </c>
      <c r="F16" s="4" t="s">
        <v>210</v>
      </c>
      <c r="G16" s="4" t="s">
        <v>211</v>
      </c>
      <c r="H16" s="193">
        <f>H17</f>
        <v>-838544</v>
      </c>
    </row>
    <row r="17" spans="2:8" ht="69" x14ac:dyDescent="0.25">
      <c r="B17" s="153"/>
      <c r="C17" s="12"/>
      <c r="D17" s="26" t="s">
        <v>212</v>
      </c>
      <c r="E17" s="4" t="s">
        <v>213</v>
      </c>
      <c r="F17" s="4" t="s">
        <v>213</v>
      </c>
      <c r="G17" s="4" t="s">
        <v>90</v>
      </c>
      <c r="H17" s="194">
        <f>'2'!H55</f>
        <v>-838544</v>
      </c>
    </row>
    <row r="18" spans="2:8" x14ac:dyDescent="0.25">
      <c r="B18" s="252" t="s">
        <v>96</v>
      </c>
      <c r="C18" s="252"/>
      <c r="D18" s="252"/>
      <c r="E18" s="252"/>
      <c r="F18" s="252"/>
      <c r="G18" s="252"/>
      <c r="H18" s="132">
        <f>H19</f>
        <v>0</v>
      </c>
    </row>
    <row r="19" spans="2:8" ht="69" x14ac:dyDescent="0.25">
      <c r="B19" s="4"/>
      <c r="C19" s="26" t="s">
        <v>102</v>
      </c>
      <c r="D19" s="4"/>
      <c r="E19" s="4" t="s">
        <v>101</v>
      </c>
      <c r="F19" s="4" t="s">
        <v>108</v>
      </c>
      <c r="G19" s="4" t="s">
        <v>109</v>
      </c>
      <c r="H19" s="132">
        <f>H20+H21</f>
        <v>0</v>
      </c>
    </row>
    <row r="20" spans="2:8" ht="86.25" x14ac:dyDescent="0.25">
      <c r="B20" s="4"/>
      <c r="C20" s="4"/>
      <c r="D20" s="26" t="s">
        <v>110</v>
      </c>
      <c r="E20" s="4" t="s">
        <v>101</v>
      </c>
      <c r="F20" s="4" t="s">
        <v>111</v>
      </c>
      <c r="G20" s="4" t="s">
        <v>112</v>
      </c>
      <c r="H20" s="133">
        <f>'2'!H87</f>
        <v>-200000</v>
      </c>
    </row>
    <row r="21" spans="2:8" ht="86.25" x14ac:dyDescent="0.25">
      <c r="B21" s="4"/>
      <c r="C21" s="4"/>
      <c r="D21" s="26" t="s">
        <v>110</v>
      </c>
      <c r="E21" s="4" t="s">
        <v>101</v>
      </c>
      <c r="F21" s="4" t="s">
        <v>111</v>
      </c>
      <c r="G21" s="4" t="s">
        <v>112</v>
      </c>
      <c r="H21" s="154">
        <f>'2'!H95</f>
        <v>200000</v>
      </c>
    </row>
    <row r="23" spans="2:8" s="10" customFormat="1" x14ac:dyDescent="0.3">
      <c r="C23" s="253"/>
      <c r="D23" s="253"/>
      <c r="E23" s="253" t="s">
        <v>119</v>
      </c>
      <c r="F23" s="253"/>
      <c r="G23" s="3"/>
      <c r="H23" s="3"/>
    </row>
    <row r="24" spans="2:8" s="10" customFormat="1" x14ac:dyDescent="0.3">
      <c r="C24" s="253"/>
      <c r="D24" s="253"/>
      <c r="E24" s="253"/>
      <c r="F24" s="253"/>
      <c r="G24" s="85"/>
      <c r="H24" s="3"/>
    </row>
    <row r="25" spans="2:8" s="10" customFormat="1" x14ac:dyDescent="0.3">
      <c r="C25" s="14"/>
      <c r="D25" s="86" t="s">
        <v>95</v>
      </c>
      <c r="E25" s="85"/>
      <c r="F25" s="85"/>
      <c r="G25" s="85"/>
      <c r="H25" s="87"/>
    </row>
  </sheetData>
  <mergeCells count="12">
    <mergeCell ref="B5:H5"/>
    <mergeCell ref="B7:B9"/>
    <mergeCell ref="C7:D8"/>
    <mergeCell ref="E7:E9"/>
    <mergeCell ref="F7:F9"/>
    <mergeCell ref="G7:G9"/>
    <mergeCell ref="H8:H9"/>
    <mergeCell ref="B18:G18"/>
    <mergeCell ref="C23:D24"/>
    <mergeCell ref="E23:F24"/>
    <mergeCell ref="B10:G10"/>
    <mergeCell ref="B11:G11"/>
  </mergeCells>
  <pageMargins left="0.7" right="0.7" top="0.75" bottom="0.75" header="0.3" footer="0.3"/>
  <pageSetup paperSize="9" scale="5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99"/>
  <sheetViews>
    <sheetView topLeftCell="C22" zoomScaleNormal="100" workbookViewId="0">
      <selection activeCell="G33" sqref="G33"/>
    </sheetView>
  </sheetViews>
  <sheetFormatPr defaultColWidth="9.140625"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6" customWidth="1"/>
    <col min="7" max="7" width="64.42578125" style="1" customWidth="1"/>
    <col min="8" max="8" width="27.5703125" style="1" customWidth="1"/>
    <col min="9" max="9" width="18.5703125" style="1" bestFit="1" customWidth="1"/>
    <col min="10" max="10" width="23.140625" style="1" customWidth="1"/>
    <col min="11" max="11" width="18.28515625" style="1" customWidth="1"/>
    <col min="12" max="12" width="22.140625" style="1" customWidth="1"/>
    <col min="13" max="13" width="17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9" x14ac:dyDescent="0.3">
      <c r="H1" s="68" t="s">
        <v>128</v>
      </c>
    </row>
    <row r="2" spans="2:9" x14ac:dyDescent="0.3">
      <c r="H2" s="11" t="s">
        <v>60</v>
      </c>
    </row>
    <row r="3" spans="2:9" x14ac:dyDescent="0.3">
      <c r="H3" s="11" t="s">
        <v>36</v>
      </c>
    </row>
    <row r="4" spans="2:9" x14ac:dyDescent="0.3">
      <c r="H4" s="68"/>
    </row>
    <row r="5" spans="2:9" ht="45" customHeight="1" x14ac:dyDescent="0.3">
      <c r="B5" s="253" t="s">
        <v>61</v>
      </c>
      <c r="C5" s="253"/>
      <c r="D5" s="253"/>
      <c r="E5" s="253"/>
      <c r="F5" s="253"/>
      <c r="G5" s="253"/>
      <c r="H5" s="253"/>
    </row>
    <row r="6" spans="2:9" x14ac:dyDescent="0.3">
      <c r="H6" s="2"/>
    </row>
    <row r="7" spans="2:9" x14ac:dyDescent="0.3">
      <c r="H7" s="69" t="s">
        <v>21</v>
      </c>
    </row>
    <row r="8" spans="2:9" ht="126.75" customHeight="1" x14ac:dyDescent="0.3">
      <c r="B8" s="256" t="s">
        <v>25</v>
      </c>
      <c r="C8" s="257"/>
      <c r="D8" s="258"/>
      <c r="E8" s="256" t="s">
        <v>26</v>
      </c>
      <c r="F8" s="258"/>
      <c r="G8" s="259" t="s">
        <v>1</v>
      </c>
      <c r="H8" s="173" t="s">
        <v>55</v>
      </c>
      <c r="I8" s="24"/>
    </row>
    <row r="9" spans="2:9" s="71" customFormat="1" ht="40.5" customHeight="1" x14ac:dyDescent="0.3">
      <c r="B9" s="70" t="s">
        <v>27</v>
      </c>
      <c r="C9" s="70" t="s">
        <v>28</v>
      </c>
      <c r="D9" s="70" t="s">
        <v>29</v>
      </c>
      <c r="E9" s="6" t="s">
        <v>17</v>
      </c>
      <c r="F9" s="6" t="s">
        <v>18</v>
      </c>
      <c r="G9" s="260"/>
      <c r="H9" s="6" t="s">
        <v>6</v>
      </c>
    </row>
    <row r="10" spans="2:9" s="10" customFormat="1" x14ac:dyDescent="0.3">
      <c r="B10" s="72"/>
      <c r="C10" s="72"/>
      <c r="D10" s="72"/>
      <c r="E10" s="73"/>
      <c r="F10" s="70"/>
      <c r="G10" s="73" t="s">
        <v>24</v>
      </c>
      <c r="H10" s="124">
        <f>H12+H68</f>
        <v>0</v>
      </c>
    </row>
    <row r="11" spans="2:9" x14ac:dyDescent="0.3">
      <c r="B11" s="75"/>
      <c r="C11" s="75"/>
      <c r="D11" s="75"/>
      <c r="E11" s="75"/>
      <c r="F11" s="70"/>
      <c r="G11" s="75" t="s">
        <v>2</v>
      </c>
      <c r="H11" s="124"/>
    </row>
    <row r="12" spans="2:9" s="10" customFormat="1" ht="34.5" x14ac:dyDescent="0.3">
      <c r="B12" s="73"/>
      <c r="C12" s="73"/>
      <c r="D12" s="73"/>
      <c r="E12" s="73"/>
      <c r="F12" s="70"/>
      <c r="G12" s="73" t="s">
        <v>0</v>
      </c>
      <c r="H12" s="124">
        <f>H14</f>
        <v>0</v>
      </c>
    </row>
    <row r="13" spans="2:9" s="10" customFormat="1" x14ac:dyDescent="0.3">
      <c r="B13" s="73"/>
      <c r="C13" s="73"/>
      <c r="D13" s="73"/>
      <c r="E13" s="73"/>
      <c r="F13" s="70"/>
      <c r="G13" s="75" t="s">
        <v>2</v>
      </c>
      <c r="H13" s="124"/>
    </row>
    <row r="14" spans="2:9" s="10" customFormat="1" ht="19.5" customHeight="1" x14ac:dyDescent="0.3">
      <c r="B14" s="6" t="s">
        <v>56</v>
      </c>
      <c r="C14" s="76"/>
      <c r="D14" s="76"/>
      <c r="E14" s="76"/>
      <c r="F14" s="6"/>
      <c r="G14" s="4" t="s">
        <v>57</v>
      </c>
      <c r="H14" s="124">
        <f>H16</f>
        <v>0</v>
      </c>
    </row>
    <row r="15" spans="2:9" x14ac:dyDescent="0.3">
      <c r="B15" s="76"/>
      <c r="C15" s="76"/>
      <c r="D15" s="76"/>
      <c r="E15" s="76"/>
      <c r="F15" s="6"/>
      <c r="G15" s="13" t="s">
        <v>2</v>
      </c>
      <c r="H15" s="124"/>
    </row>
    <row r="16" spans="2:9" s="10" customFormat="1" x14ac:dyDescent="0.3">
      <c r="B16" s="77"/>
      <c r="C16" s="77" t="s">
        <v>3</v>
      </c>
      <c r="D16" s="77"/>
      <c r="E16" s="73"/>
      <c r="F16" s="70"/>
      <c r="G16" s="73" t="s">
        <v>4</v>
      </c>
      <c r="H16" s="124">
        <f>H18+H51</f>
        <v>0</v>
      </c>
    </row>
    <row r="17" spans="2:10" x14ac:dyDescent="0.3">
      <c r="B17" s="77"/>
      <c r="C17" s="77"/>
      <c r="D17" s="77"/>
      <c r="E17" s="75"/>
      <c r="F17" s="70"/>
      <c r="G17" s="75" t="s">
        <v>2</v>
      </c>
      <c r="H17" s="124"/>
    </row>
    <row r="18" spans="2:10" s="10" customFormat="1" x14ac:dyDescent="0.3">
      <c r="B18" s="77"/>
      <c r="C18" s="77"/>
      <c r="D18" s="77" t="s">
        <v>9</v>
      </c>
      <c r="E18" s="73"/>
      <c r="F18" s="70"/>
      <c r="G18" s="4" t="s">
        <v>19</v>
      </c>
      <c r="H18" s="124">
        <f>H20</f>
        <v>838544</v>
      </c>
    </row>
    <row r="19" spans="2:10" x14ac:dyDescent="0.3">
      <c r="B19" s="77"/>
      <c r="C19" s="77"/>
      <c r="D19" s="78"/>
      <c r="E19" s="75"/>
      <c r="F19" s="70"/>
      <c r="G19" s="75" t="s">
        <v>2</v>
      </c>
      <c r="H19" s="124"/>
    </row>
    <row r="20" spans="2:10" s="10" customFormat="1" ht="34.5" x14ac:dyDescent="0.3">
      <c r="B20" s="77"/>
      <c r="C20" s="77"/>
      <c r="D20" s="77"/>
      <c r="E20" s="6"/>
      <c r="F20" s="70"/>
      <c r="G20" s="73" t="s">
        <v>0</v>
      </c>
      <c r="H20" s="124">
        <f>H22</f>
        <v>838544</v>
      </c>
    </row>
    <row r="21" spans="2:10" x14ac:dyDescent="0.3">
      <c r="B21" s="77"/>
      <c r="C21" s="77"/>
      <c r="D21" s="78"/>
      <c r="E21" s="76"/>
      <c r="F21" s="70"/>
      <c r="G21" s="75" t="s">
        <v>2</v>
      </c>
      <c r="H21" s="74"/>
    </row>
    <row r="22" spans="2:10" s="10" customFormat="1" ht="19.5" customHeight="1" x14ac:dyDescent="0.3">
      <c r="B22" s="77"/>
      <c r="C22" s="77"/>
      <c r="D22" s="77"/>
      <c r="E22" s="6">
        <v>1049</v>
      </c>
      <c r="F22" s="70"/>
      <c r="G22" s="4" t="s">
        <v>7</v>
      </c>
      <c r="H22" s="122">
        <f>H42+H24+H33</f>
        <v>838544</v>
      </c>
      <c r="J22" s="189"/>
    </row>
    <row r="23" spans="2:10" ht="21.75" customHeight="1" x14ac:dyDescent="0.3">
      <c r="B23" s="77"/>
      <c r="C23" s="77"/>
      <c r="D23" s="78"/>
      <c r="E23" s="76"/>
      <c r="F23" s="70"/>
      <c r="G23" s="75" t="s">
        <v>2</v>
      </c>
      <c r="H23" s="79"/>
    </row>
    <row r="24" spans="2:10" s="10" customFormat="1" ht="35.25" customHeight="1" x14ac:dyDescent="0.3">
      <c r="B24" s="77"/>
      <c r="C24" s="77"/>
      <c r="D24" s="15"/>
      <c r="E24" s="15"/>
      <c r="F24" s="4">
        <v>21001</v>
      </c>
      <c r="G24" s="4" t="s">
        <v>154</v>
      </c>
      <c r="H24" s="82">
        <f>H26</f>
        <v>194276</v>
      </c>
    </row>
    <row r="25" spans="2:10" x14ac:dyDescent="0.3">
      <c r="B25" s="77"/>
      <c r="C25" s="77"/>
      <c r="D25" s="80"/>
      <c r="E25" s="80"/>
      <c r="F25" s="13"/>
      <c r="G25" s="13" t="s">
        <v>63</v>
      </c>
      <c r="H25" s="79"/>
    </row>
    <row r="26" spans="2:10" s="10" customFormat="1" ht="25.5" customHeight="1" x14ac:dyDescent="0.3">
      <c r="B26" s="77"/>
      <c r="C26" s="77"/>
      <c r="D26" s="15"/>
      <c r="E26" s="15"/>
      <c r="F26" s="4"/>
      <c r="G26" s="81" t="s">
        <v>155</v>
      </c>
      <c r="H26" s="47">
        <f>H28</f>
        <v>194276</v>
      </c>
    </row>
    <row r="27" spans="2:10" ht="34.5" x14ac:dyDescent="0.3">
      <c r="B27" s="77"/>
      <c r="C27" s="77"/>
      <c r="D27" s="80"/>
      <c r="E27" s="80"/>
      <c r="F27" s="13"/>
      <c r="G27" s="13" t="s">
        <v>59</v>
      </c>
      <c r="H27" s="83"/>
    </row>
    <row r="28" spans="2:10" x14ac:dyDescent="0.3">
      <c r="B28" s="77"/>
      <c r="C28" s="77"/>
      <c r="D28" s="80"/>
      <c r="E28" s="80"/>
      <c r="F28" s="13"/>
      <c r="G28" s="13" t="s">
        <v>49</v>
      </c>
      <c r="H28" s="84">
        <f>H29</f>
        <v>194276</v>
      </c>
    </row>
    <row r="29" spans="2:10" x14ac:dyDescent="0.3">
      <c r="B29" s="77"/>
      <c r="C29" s="77"/>
      <c r="D29" s="80"/>
      <c r="E29" s="80"/>
      <c r="F29" s="13"/>
      <c r="G29" s="13" t="s">
        <v>50</v>
      </c>
      <c r="H29" s="84">
        <f>H30</f>
        <v>194276</v>
      </c>
    </row>
    <row r="30" spans="2:10" x14ac:dyDescent="0.3">
      <c r="B30" s="77"/>
      <c r="C30" s="77"/>
      <c r="D30" s="80"/>
      <c r="E30" s="80"/>
      <c r="F30" s="13"/>
      <c r="G30" s="13" t="s">
        <v>51</v>
      </c>
      <c r="H30" s="84">
        <f>H31</f>
        <v>194276</v>
      </c>
    </row>
    <row r="31" spans="2:10" x14ac:dyDescent="0.3">
      <c r="B31" s="77"/>
      <c r="C31" s="77"/>
      <c r="D31" s="80"/>
      <c r="E31" s="80"/>
      <c r="F31" s="13"/>
      <c r="G31" s="13" t="s">
        <v>52</v>
      </c>
      <c r="H31" s="84">
        <f>H32</f>
        <v>194276</v>
      </c>
    </row>
    <row r="32" spans="2:10" ht="21.75" customHeight="1" x14ac:dyDescent="0.3">
      <c r="B32" s="77"/>
      <c r="C32" s="77"/>
      <c r="D32" s="80"/>
      <c r="E32" s="80"/>
      <c r="F32" s="13"/>
      <c r="G32" s="13" t="s">
        <v>53</v>
      </c>
      <c r="H32" s="84">
        <v>194276</v>
      </c>
    </row>
    <row r="33" spans="2:8" s="10" customFormat="1" ht="35.25" customHeight="1" x14ac:dyDescent="0.3">
      <c r="B33" s="77"/>
      <c r="C33" s="77"/>
      <c r="D33" s="15"/>
      <c r="E33" s="15"/>
      <c r="F33" s="4" t="s">
        <v>172</v>
      </c>
      <c r="G33" s="4" t="s">
        <v>173</v>
      </c>
      <c r="H33" s="82">
        <f>H35</f>
        <v>444268</v>
      </c>
    </row>
    <row r="34" spans="2:8" x14ac:dyDescent="0.3">
      <c r="B34" s="77"/>
      <c r="C34" s="77"/>
      <c r="D34" s="80"/>
      <c r="E34" s="80"/>
      <c r="F34" s="13"/>
      <c r="G34" s="13" t="s">
        <v>63</v>
      </c>
      <c r="H34" s="79"/>
    </row>
    <row r="35" spans="2:8" s="10" customFormat="1" x14ac:dyDescent="0.3">
      <c r="B35" s="77"/>
      <c r="C35" s="77"/>
      <c r="D35" s="15"/>
      <c r="E35" s="15"/>
      <c r="F35" s="4"/>
      <c r="G35" s="81" t="s">
        <v>201</v>
      </c>
      <c r="H35" s="47">
        <f>H37</f>
        <v>444268</v>
      </c>
    </row>
    <row r="36" spans="2:8" ht="34.5" x14ac:dyDescent="0.3">
      <c r="B36" s="77"/>
      <c r="C36" s="77"/>
      <c r="D36" s="80"/>
      <c r="E36" s="80"/>
      <c r="F36" s="13"/>
      <c r="G36" s="13" t="s">
        <v>59</v>
      </c>
      <c r="H36" s="83"/>
    </row>
    <row r="37" spans="2:8" x14ac:dyDescent="0.3">
      <c r="B37" s="77"/>
      <c r="C37" s="77"/>
      <c r="D37" s="80"/>
      <c r="E37" s="80"/>
      <c r="F37" s="13"/>
      <c r="G37" s="13" t="s">
        <v>49</v>
      </c>
      <c r="H37" s="84">
        <f>H38</f>
        <v>444268</v>
      </c>
    </row>
    <row r="38" spans="2:8" x14ac:dyDescent="0.3">
      <c r="B38" s="77"/>
      <c r="C38" s="77"/>
      <c r="D38" s="80"/>
      <c r="E38" s="80"/>
      <c r="F38" s="13"/>
      <c r="G38" s="13" t="s">
        <v>50</v>
      </c>
      <c r="H38" s="84">
        <f>H39</f>
        <v>444268</v>
      </c>
    </row>
    <row r="39" spans="2:8" x14ac:dyDescent="0.3">
      <c r="B39" s="77"/>
      <c r="C39" s="77"/>
      <c r="D39" s="80"/>
      <c r="E39" s="80"/>
      <c r="F39" s="13"/>
      <c r="G39" s="13" t="s">
        <v>51</v>
      </c>
      <c r="H39" s="84">
        <f>H40</f>
        <v>444268</v>
      </c>
    </row>
    <row r="40" spans="2:8" x14ac:dyDescent="0.3">
      <c r="B40" s="77"/>
      <c r="C40" s="77"/>
      <c r="D40" s="80"/>
      <c r="E40" s="80"/>
      <c r="F40" s="13"/>
      <c r="G40" s="13" t="s">
        <v>52</v>
      </c>
      <c r="H40" s="84">
        <f>H41</f>
        <v>444268</v>
      </c>
    </row>
    <row r="41" spans="2:8" ht="21.75" customHeight="1" x14ac:dyDescent="0.3">
      <c r="B41" s="77"/>
      <c r="C41" s="77"/>
      <c r="D41" s="80"/>
      <c r="E41" s="80"/>
      <c r="F41" s="13"/>
      <c r="G41" s="13" t="s">
        <v>53</v>
      </c>
      <c r="H41" s="84">
        <v>444268</v>
      </c>
    </row>
    <row r="42" spans="2:8" s="10" customFormat="1" ht="35.25" customHeight="1" x14ac:dyDescent="0.3">
      <c r="B42" s="77"/>
      <c r="C42" s="77"/>
      <c r="D42" s="15"/>
      <c r="E42" s="15"/>
      <c r="F42" s="4">
        <v>21022</v>
      </c>
      <c r="G42" s="4" t="s">
        <v>130</v>
      </c>
      <c r="H42" s="82">
        <f>H44</f>
        <v>200000</v>
      </c>
    </row>
    <row r="43" spans="2:8" x14ac:dyDescent="0.3">
      <c r="B43" s="77"/>
      <c r="C43" s="77"/>
      <c r="D43" s="80"/>
      <c r="E43" s="80"/>
      <c r="F43" s="13"/>
      <c r="G43" s="13" t="s">
        <v>63</v>
      </c>
      <c r="H43" s="79"/>
    </row>
    <row r="44" spans="2:8" s="10" customFormat="1" ht="21.75" customHeight="1" x14ac:dyDescent="0.3">
      <c r="B44" s="77"/>
      <c r="C44" s="77"/>
      <c r="D44" s="15"/>
      <c r="E44" s="15"/>
      <c r="F44" s="4"/>
      <c r="G44" s="81" t="s">
        <v>132</v>
      </c>
      <c r="H44" s="47">
        <f>H46</f>
        <v>200000</v>
      </c>
    </row>
    <row r="45" spans="2:8" ht="34.5" x14ac:dyDescent="0.3">
      <c r="B45" s="77"/>
      <c r="C45" s="77"/>
      <c r="D45" s="80"/>
      <c r="E45" s="80"/>
      <c r="F45" s="13"/>
      <c r="G45" s="13" t="s">
        <v>59</v>
      </c>
      <c r="H45" s="83"/>
    </row>
    <row r="46" spans="2:8" x14ac:dyDescent="0.3">
      <c r="B46" s="77"/>
      <c r="C46" s="77"/>
      <c r="D46" s="80"/>
      <c r="E46" s="80"/>
      <c r="F46" s="13"/>
      <c r="G46" s="13" t="s">
        <v>49</v>
      </c>
      <c r="H46" s="84">
        <f>H47</f>
        <v>200000</v>
      </c>
    </row>
    <row r="47" spans="2:8" x14ac:dyDescent="0.3">
      <c r="B47" s="77"/>
      <c r="C47" s="77"/>
      <c r="D47" s="80"/>
      <c r="E47" s="80"/>
      <c r="F47" s="13"/>
      <c r="G47" s="13" t="s">
        <v>50</v>
      </c>
      <c r="H47" s="84">
        <f>H48</f>
        <v>200000</v>
      </c>
    </row>
    <row r="48" spans="2:8" x14ac:dyDescent="0.3">
      <c r="B48" s="77"/>
      <c r="C48" s="77"/>
      <c r="D48" s="80"/>
      <c r="E48" s="80"/>
      <c r="F48" s="13"/>
      <c r="G48" s="13" t="s">
        <v>51</v>
      </c>
      <c r="H48" s="84">
        <f>H49</f>
        <v>200000</v>
      </c>
    </row>
    <row r="49" spans="2:8" x14ac:dyDescent="0.3">
      <c r="B49" s="77"/>
      <c r="C49" s="77"/>
      <c r="D49" s="80"/>
      <c r="E49" s="80"/>
      <c r="F49" s="13"/>
      <c r="G49" s="13" t="s">
        <v>52</v>
      </c>
      <c r="H49" s="84">
        <f>H50</f>
        <v>200000</v>
      </c>
    </row>
    <row r="50" spans="2:8" ht="21.75" customHeight="1" x14ac:dyDescent="0.3">
      <c r="B50" s="77"/>
      <c r="C50" s="77"/>
      <c r="D50" s="80"/>
      <c r="E50" s="80"/>
      <c r="F50" s="13"/>
      <c r="G50" s="13" t="s">
        <v>133</v>
      </c>
      <c r="H50" s="84">
        <v>200000</v>
      </c>
    </row>
    <row r="51" spans="2:8" s="53" customFormat="1" ht="18.75" customHeight="1" x14ac:dyDescent="0.3">
      <c r="B51" s="195"/>
      <c r="C51" s="195"/>
      <c r="D51" s="61" t="s">
        <v>214</v>
      </c>
      <c r="E51" s="196"/>
      <c r="F51" s="197"/>
      <c r="G51" s="61" t="s">
        <v>215</v>
      </c>
      <c r="H51" s="198">
        <f>H53</f>
        <v>-838544</v>
      </c>
    </row>
    <row r="52" spans="2:8" s="53" customFormat="1" ht="18" customHeight="1" x14ac:dyDescent="0.3">
      <c r="B52" s="195"/>
      <c r="C52" s="195"/>
      <c r="D52" s="199"/>
      <c r="E52" s="196"/>
      <c r="F52" s="200"/>
      <c r="G52" s="201" t="s">
        <v>2</v>
      </c>
      <c r="H52" s="198"/>
    </row>
    <row r="53" spans="2:8" s="53" customFormat="1" ht="36" customHeight="1" x14ac:dyDescent="0.3">
      <c r="B53" s="195"/>
      <c r="C53" s="195"/>
      <c r="D53" s="195"/>
      <c r="E53" s="202"/>
      <c r="F53" s="176"/>
      <c r="G53" s="203" t="s">
        <v>0</v>
      </c>
      <c r="H53" s="198">
        <f>H55</f>
        <v>-838544</v>
      </c>
    </row>
    <row r="54" spans="2:8" s="53" customFormat="1" ht="21.75" customHeight="1" x14ac:dyDescent="0.3">
      <c r="B54" s="195"/>
      <c r="C54" s="195"/>
      <c r="D54" s="204"/>
      <c r="E54" s="196"/>
      <c r="F54" s="205"/>
      <c r="G54" s="206" t="s">
        <v>2</v>
      </c>
      <c r="H54" s="198"/>
    </row>
    <row r="55" spans="2:8" s="53" customFormat="1" x14ac:dyDescent="0.3">
      <c r="B55" s="195"/>
      <c r="C55" s="195"/>
      <c r="D55" s="195"/>
      <c r="E55" s="202" t="s">
        <v>216</v>
      </c>
      <c r="F55" s="202"/>
      <c r="G55" s="61" t="s">
        <v>217</v>
      </c>
      <c r="H55" s="198">
        <f>H57</f>
        <v>-838544</v>
      </c>
    </row>
    <row r="56" spans="2:8" s="53" customFormat="1" x14ac:dyDescent="0.3">
      <c r="B56" s="195"/>
      <c r="C56" s="195"/>
      <c r="D56" s="204"/>
      <c r="E56" s="196"/>
      <c r="F56" s="196"/>
      <c r="G56" s="206" t="s">
        <v>2</v>
      </c>
      <c r="H56" s="198"/>
    </row>
    <row r="57" spans="2:8" s="53" customFormat="1" ht="34.5" x14ac:dyDescent="0.3">
      <c r="B57" s="195"/>
      <c r="C57" s="195"/>
      <c r="D57" s="207"/>
      <c r="E57" s="208"/>
      <c r="F57" s="209" t="s">
        <v>218</v>
      </c>
      <c r="G57" s="61" t="s">
        <v>219</v>
      </c>
      <c r="H57" s="198">
        <f>H59</f>
        <v>-838544</v>
      </c>
    </row>
    <row r="58" spans="2:8" s="53" customFormat="1" ht="21.75" customHeight="1" x14ac:dyDescent="0.3">
      <c r="B58" s="195"/>
      <c r="C58" s="195"/>
      <c r="D58" s="149"/>
      <c r="E58" s="210"/>
      <c r="F58" s="196"/>
      <c r="G58" s="206" t="s">
        <v>63</v>
      </c>
      <c r="H58" s="198"/>
    </row>
    <row r="59" spans="2:8" s="3" customFormat="1" ht="34.5" customHeight="1" x14ac:dyDescent="0.3">
      <c r="B59" s="195"/>
      <c r="C59" s="195"/>
      <c r="D59" s="207"/>
      <c r="E59" s="208"/>
      <c r="F59" s="61"/>
      <c r="G59" s="211" t="s">
        <v>8</v>
      </c>
      <c r="H59" s="198">
        <f>H61</f>
        <v>-838544</v>
      </c>
    </row>
    <row r="60" spans="2:8" s="53" customFormat="1" ht="21.75" customHeight="1" x14ac:dyDescent="0.3">
      <c r="B60" s="195"/>
      <c r="C60" s="195"/>
      <c r="D60" s="149"/>
      <c r="E60" s="210"/>
      <c r="F60" s="206"/>
      <c r="G60" s="206" t="s">
        <v>59</v>
      </c>
      <c r="H60" s="212"/>
    </row>
    <row r="61" spans="2:8" s="53" customFormat="1" x14ac:dyDescent="0.3">
      <c r="B61" s="195"/>
      <c r="C61" s="195"/>
      <c r="D61" s="149"/>
      <c r="E61" s="210"/>
      <c r="F61" s="206"/>
      <c r="G61" s="206" t="s">
        <v>49</v>
      </c>
      <c r="H61" s="213">
        <f>H62</f>
        <v>-838544</v>
      </c>
    </row>
    <row r="62" spans="2:8" s="53" customFormat="1" x14ac:dyDescent="0.3">
      <c r="B62" s="195"/>
      <c r="C62" s="195"/>
      <c r="D62" s="149"/>
      <c r="E62" s="210"/>
      <c r="F62" s="206"/>
      <c r="G62" s="206" t="s">
        <v>50</v>
      </c>
      <c r="H62" s="213">
        <f>H63</f>
        <v>-838544</v>
      </c>
    </row>
    <row r="63" spans="2:8" s="53" customFormat="1" x14ac:dyDescent="0.3">
      <c r="B63" s="195"/>
      <c r="C63" s="195"/>
      <c r="D63" s="149"/>
      <c r="E63" s="210"/>
      <c r="F63" s="206"/>
      <c r="G63" s="206" t="s">
        <v>51</v>
      </c>
      <c r="H63" s="213">
        <f>H64+H66</f>
        <v>-838544</v>
      </c>
    </row>
    <row r="64" spans="2:8" s="53" customFormat="1" x14ac:dyDescent="0.3">
      <c r="B64" s="195"/>
      <c r="C64" s="195"/>
      <c r="D64" s="149"/>
      <c r="E64" s="210"/>
      <c r="F64" s="206"/>
      <c r="G64" s="206" t="s">
        <v>52</v>
      </c>
      <c r="H64" s="213">
        <f>H65</f>
        <v>-571544</v>
      </c>
    </row>
    <row r="65" spans="2:8" s="53" customFormat="1" x14ac:dyDescent="0.3">
      <c r="B65" s="195"/>
      <c r="C65" s="195"/>
      <c r="D65" s="149"/>
      <c r="E65" s="210"/>
      <c r="F65" s="206"/>
      <c r="G65" s="206" t="s">
        <v>133</v>
      </c>
      <c r="H65" s="213">
        <v>-571544</v>
      </c>
    </row>
    <row r="66" spans="2:8" s="53" customFormat="1" x14ac:dyDescent="0.3">
      <c r="B66" s="195"/>
      <c r="C66" s="195"/>
      <c r="D66" s="149"/>
      <c r="E66" s="210"/>
      <c r="F66" s="206"/>
      <c r="G66" s="214" t="s">
        <v>220</v>
      </c>
      <c r="H66" s="213">
        <v>-267000</v>
      </c>
    </row>
    <row r="67" spans="2:8" s="53" customFormat="1" x14ac:dyDescent="0.3">
      <c r="B67" s="195"/>
      <c r="C67" s="195"/>
      <c r="D67" s="149"/>
      <c r="E67" s="210"/>
      <c r="F67" s="206"/>
      <c r="G67" s="214" t="s">
        <v>221</v>
      </c>
      <c r="H67" s="213">
        <v>-267000</v>
      </c>
    </row>
    <row r="68" spans="2:8" x14ac:dyDescent="0.3">
      <c r="B68" s="88"/>
      <c r="C68" s="89"/>
      <c r="D68" s="89"/>
      <c r="E68" s="88"/>
      <c r="F68" s="89"/>
      <c r="G68" s="4" t="s">
        <v>96</v>
      </c>
      <c r="H68" s="90">
        <f>H80+H88</f>
        <v>0</v>
      </c>
    </row>
    <row r="69" spans="2:8" x14ac:dyDescent="0.3">
      <c r="B69" s="88"/>
      <c r="C69" s="89"/>
      <c r="D69" s="89"/>
      <c r="E69" s="88"/>
      <c r="F69" s="89"/>
      <c r="G69" s="13" t="s">
        <v>2</v>
      </c>
      <c r="H69" s="91"/>
    </row>
    <row r="70" spans="2:8" ht="34.5" x14ac:dyDescent="0.3">
      <c r="B70" s="88" t="s">
        <v>97</v>
      </c>
      <c r="C70" s="89"/>
      <c r="D70" s="89"/>
      <c r="E70" s="88"/>
      <c r="F70" s="92"/>
      <c r="G70" s="93" t="s">
        <v>98</v>
      </c>
      <c r="H70" s="90">
        <f>H72</f>
        <v>0</v>
      </c>
    </row>
    <row r="71" spans="2:8" x14ac:dyDescent="0.3">
      <c r="B71" s="88"/>
      <c r="C71" s="88"/>
      <c r="D71" s="89"/>
      <c r="E71" s="88"/>
      <c r="F71" s="92"/>
      <c r="G71" s="94" t="s">
        <v>2</v>
      </c>
      <c r="H71" s="91"/>
    </row>
    <row r="72" spans="2:8" ht="34.5" x14ac:dyDescent="0.3">
      <c r="B72" s="88"/>
      <c r="C72" s="88" t="s">
        <v>99</v>
      </c>
      <c r="D72" s="89"/>
      <c r="E72" s="88"/>
      <c r="F72" s="92"/>
      <c r="G72" s="93" t="s">
        <v>100</v>
      </c>
      <c r="H72" s="90">
        <f>H74</f>
        <v>0</v>
      </c>
    </row>
    <row r="73" spans="2:8" x14ac:dyDescent="0.3">
      <c r="B73" s="88"/>
      <c r="C73" s="88"/>
      <c r="D73" s="88"/>
      <c r="E73" s="88"/>
      <c r="F73" s="92"/>
      <c r="G73" s="94" t="s">
        <v>2</v>
      </c>
      <c r="H73" s="91"/>
    </row>
    <row r="74" spans="2:8" x14ac:dyDescent="0.3">
      <c r="B74" s="88"/>
      <c r="C74" s="88"/>
      <c r="D74" s="88" t="s">
        <v>99</v>
      </c>
      <c r="E74" s="88"/>
      <c r="F74" s="92"/>
      <c r="G74" s="93" t="s">
        <v>101</v>
      </c>
      <c r="H74" s="90">
        <f>H76</f>
        <v>0</v>
      </c>
    </row>
    <row r="75" spans="2:8" x14ac:dyDescent="0.3">
      <c r="B75" s="88"/>
      <c r="C75" s="89"/>
      <c r="D75" s="89"/>
      <c r="E75" s="88"/>
      <c r="F75" s="92"/>
      <c r="G75" s="94" t="s">
        <v>2</v>
      </c>
      <c r="H75" s="91"/>
    </row>
    <row r="76" spans="2:8" x14ac:dyDescent="0.3">
      <c r="B76" s="88"/>
      <c r="C76" s="89"/>
      <c r="D76" s="89"/>
      <c r="E76" s="95"/>
      <c r="F76" s="92"/>
      <c r="G76" s="4" t="s">
        <v>96</v>
      </c>
      <c r="H76" s="90">
        <f>H78</f>
        <v>0</v>
      </c>
    </row>
    <row r="77" spans="2:8" x14ac:dyDescent="0.3">
      <c r="B77" s="88"/>
      <c r="C77" s="88"/>
      <c r="D77" s="89"/>
      <c r="E77" s="96"/>
      <c r="F77" s="92"/>
      <c r="G77" s="94" t="s">
        <v>2</v>
      </c>
      <c r="H77" s="91"/>
    </row>
    <row r="78" spans="2:8" x14ac:dyDescent="0.3">
      <c r="B78" s="88"/>
      <c r="C78" s="88"/>
      <c r="D78" s="89"/>
      <c r="E78" s="96" t="s">
        <v>102</v>
      </c>
      <c r="F78" s="55"/>
      <c r="G78" s="61" t="s">
        <v>101</v>
      </c>
      <c r="H78" s="90">
        <f>H80+H88</f>
        <v>0</v>
      </c>
    </row>
    <row r="79" spans="2:8" x14ac:dyDescent="0.3">
      <c r="B79" s="97"/>
      <c r="C79" s="97"/>
      <c r="D79" s="97"/>
      <c r="E79" s="4"/>
      <c r="F79" s="4"/>
      <c r="G79" s="98" t="s">
        <v>2</v>
      </c>
      <c r="H79" s="99"/>
    </row>
    <row r="80" spans="2:8" x14ac:dyDescent="0.3">
      <c r="B80" s="88"/>
      <c r="C80" s="88"/>
      <c r="D80" s="88"/>
      <c r="E80" s="4"/>
      <c r="F80" s="4">
        <v>11001</v>
      </c>
      <c r="G80" s="61" t="s">
        <v>101</v>
      </c>
      <c r="H80" s="100">
        <f>H82</f>
        <v>-200000</v>
      </c>
    </row>
    <row r="81" spans="2:8" x14ac:dyDescent="0.3">
      <c r="B81" s="97"/>
      <c r="C81" s="101"/>
      <c r="D81" s="101"/>
      <c r="E81" s="4"/>
      <c r="F81" s="4"/>
      <c r="G81" s="98" t="s">
        <v>103</v>
      </c>
      <c r="H81" s="102"/>
    </row>
    <row r="82" spans="2:8" x14ac:dyDescent="0.3">
      <c r="B82" s="97"/>
      <c r="C82" s="101"/>
      <c r="D82" s="101"/>
      <c r="E82" s="4"/>
      <c r="F82" s="4"/>
      <c r="G82" s="175" t="s">
        <v>96</v>
      </c>
      <c r="H82" s="104">
        <f>H84</f>
        <v>-200000</v>
      </c>
    </row>
    <row r="83" spans="2:8" ht="34.5" x14ac:dyDescent="0.3">
      <c r="B83" s="105"/>
      <c r="C83" s="106"/>
      <c r="D83" s="107"/>
      <c r="E83" s="4"/>
      <c r="F83" s="4"/>
      <c r="G83" s="98" t="s">
        <v>104</v>
      </c>
      <c r="H83" s="102"/>
    </row>
    <row r="84" spans="2:8" x14ac:dyDescent="0.3">
      <c r="B84" s="105"/>
      <c r="C84" s="106"/>
      <c r="D84" s="107"/>
      <c r="E84" s="4"/>
      <c r="F84" s="4"/>
      <c r="G84" s="98" t="s">
        <v>49</v>
      </c>
      <c r="H84" s="104">
        <f>H85</f>
        <v>-200000</v>
      </c>
    </row>
    <row r="85" spans="2:8" x14ac:dyDescent="0.3">
      <c r="B85" s="105"/>
      <c r="C85" s="106"/>
      <c r="D85" s="107"/>
      <c r="E85" s="4"/>
      <c r="F85" s="4"/>
      <c r="G85" s="98" t="s">
        <v>105</v>
      </c>
      <c r="H85" s="104">
        <f>H86</f>
        <v>-200000</v>
      </c>
    </row>
    <row r="86" spans="2:8" x14ac:dyDescent="0.3">
      <c r="B86" s="105"/>
      <c r="C86" s="106"/>
      <c r="D86" s="107"/>
      <c r="E86" s="4"/>
      <c r="F86" s="4"/>
      <c r="G86" s="98" t="s">
        <v>106</v>
      </c>
      <c r="H86" s="104">
        <f>H87</f>
        <v>-200000</v>
      </c>
    </row>
    <row r="87" spans="2:8" x14ac:dyDescent="0.3">
      <c r="B87" s="105"/>
      <c r="C87" s="106"/>
      <c r="D87" s="107"/>
      <c r="E87" s="4"/>
      <c r="F87" s="4"/>
      <c r="G87" s="98" t="s">
        <v>107</v>
      </c>
      <c r="H87" s="108">
        <f>-200000</f>
        <v>-200000</v>
      </c>
    </row>
    <row r="88" spans="2:8" x14ac:dyDescent="0.3">
      <c r="B88" s="15"/>
      <c r="C88" s="15"/>
      <c r="D88" s="15"/>
      <c r="E88" s="4"/>
      <c r="F88" s="4">
        <v>11001</v>
      </c>
      <c r="G88" s="61" t="s">
        <v>101</v>
      </c>
      <c r="H88" s="25">
        <f>H90</f>
        <v>200000</v>
      </c>
    </row>
    <row r="89" spans="2:8" x14ac:dyDescent="0.3">
      <c r="B89" s="80"/>
      <c r="C89" s="80"/>
      <c r="D89" s="80"/>
      <c r="E89" s="4"/>
      <c r="F89" s="4"/>
      <c r="G89" s="98" t="s">
        <v>103</v>
      </c>
      <c r="H89" s="108"/>
    </row>
    <row r="90" spans="2:8" x14ac:dyDescent="0.3">
      <c r="B90" s="80"/>
      <c r="C90" s="80"/>
      <c r="D90" s="80"/>
      <c r="E90" s="4"/>
      <c r="F90" s="4"/>
      <c r="G90" s="103" t="s">
        <v>96</v>
      </c>
      <c r="H90" s="108">
        <f>H92</f>
        <v>200000</v>
      </c>
    </row>
    <row r="91" spans="2:8" ht="34.5" x14ac:dyDescent="0.3">
      <c r="B91" s="80"/>
      <c r="C91" s="80"/>
      <c r="D91" s="80"/>
      <c r="E91" s="4"/>
      <c r="F91" s="4"/>
      <c r="G91" s="98" t="s">
        <v>104</v>
      </c>
      <c r="H91" s="108"/>
    </row>
    <row r="92" spans="2:8" x14ac:dyDescent="0.3">
      <c r="B92" s="80"/>
      <c r="C92" s="80"/>
      <c r="D92" s="80"/>
      <c r="E92" s="80"/>
      <c r="F92" s="107"/>
      <c r="G92" s="98" t="s">
        <v>49</v>
      </c>
      <c r="H92" s="108">
        <f>H93</f>
        <v>200000</v>
      </c>
    </row>
    <row r="93" spans="2:8" x14ac:dyDescent="0.3">
      <c r="B93" s="80"/>
      <c r="C93" s="80"/>
      <c r="D93" s="80"/>
      <c r="E93" s="80"/>
      <c r="F93" s="107"/>
      <c r="G93" s="98" t="s">
        <v>105</v>
      </c>
      <c r="H93" s="108">
        <f>H94</f>
        <v>200000</v>
      </c>
    </row>
    <row r="94" spans="2:8" x14ac:dyDescent="0.3">
      <c r="B94" s="80"/>
      <c r="C94" s="80"/>
      <c r="D94" s="80"/>
      <c r="E94" s="80"/>
      <c r="F94" s="107"/>
      <c r="G94" s="98" t="s">
        <v>106</v>
      </c>
      <c r="H94" s="108">
        <f>H95</f>
        <v>200000</v>
      </c>
    </row>
    <row r="95" spans="2:8" x14ac:dyDescent="0.3">
      <c r="B95" s="80"/>
      <c r="C95" s="80"/>
      <c r="D95" s="80"/>
      <c r="E95" s="80"/>
      <c r="F95" s="107"/>
      <c r="G95" s="98" t="s">
        <v>107</v>
      </c>
      <c r="H95" s="108">
        <v>200000</v>
      </c>
    </row>
    <row r="97" spans="3:8" ht="17.25" customHeight="1" x14ac:dyDescent="0.3">
      <c r="C97" s="253"/>
      <c r="D97" s="253"/>
      <c r="E97" s="253" t="s">
        <v>120</v>
      </c>
      <c r="F97" s="253"/>
      <c r="G97" s="253"/>
      <c r="H97" s="3"/>
    </row>
    <row r="98" spans="3:8" x14ac:dyDescent="0.3">
      <c r="C98" s="253"/>
      <c r="D98" s="253"/>
      <c r="E98" s="253"/>
      <c r="F98" s="253"/>
      <c r="G98" s="253"/>
      <c r="H98" s="3"/>
    </row>
    <row r="99" spans="3:8" x14ac:dyDescent="0.3">
      <c r="C99" s="14"/>
      <c r="D99" s="86" t="s">
        <v>95</v>
      </c>
      <c r="E99" s="85"/>
      <c r="F99" s="85"/>
      <c r="G99" s="85"/>
      <c r="H99" s="87"/>
    </row>
  </sheetData>
  <mergeCells count="6">
    <mergeCell ref="C97:D98"/>
    <mergeCell ref="E97:G98"/>
    <mergeCell ref="B5:H5"/>
    <mergeCell ref="B8:D8"/>
    <mergeCell ref="E8:F8"/>
    <mergeCell ref="G8:G9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34"/>
  <sheetViews>
    <sheetView zoomScaleNormal="100" workbookViewId="0">
      <selection activeCell="D12" sqref="D12"/>
    </sheetView>
  </sheetViews>
  <sheetFormatPr defaultColWidth="9.140625" defaultRowHeight="17.25" x14ac:dyDescent="0.25"/>
  <cols>
    <col min="1" max="1" width="9.140625" style="65"/>
    <col min="2" max="2" width="7.42578125" style="62" customWidth="1"/>
    <col min="3" max="3" width="10.7109375" style="62" customWidth="1"/>
    <col min="4" max="4" width="61.5703125" style="120" customWidth="1"/>
    <col min="5" max="5" width="22.140625" style="67" customWidth="1"/>
    <col min="6" max="6" width="19.140625" style="67" customWidth="1"/>
    <col min="7" max="7" width="21" style="116" customWidth="1"/>
    <col min="8" max="8" width="21.7109375" style="67" customWidth="1"/>
    <col min="9" max="9" width="16.7109375" style="67" customWidth="1"/>
    <col min="10" max="10" width="29.42578125" style="65" customWidth="1"/>
    <col min="11" max="11" width="22.85546875" style="65" customWidth="1"/>
    <col min="12" max="12" width="23.28515625" style="65" customWidth="1"/>
    <col min="13" max="13" width="9.85546875" style="65" bestFit="1" customWidth="1"/>
    <col min="14" max="16384" width="9.140625" style="65"/>
  </cols>
  <sheetData>
    <row r="1" spans="2:10" x14ac:dyDescent="0.25">
      <c r="C1" s="64"/>
      <c r="D1" s="112"/>
      <c r="E1" s="64"/>
      <c r="F1" s="64"/>
      <c r="G1" s="113"/>
      <c r="H1" s="64"/>
      <c r="I1" s="54" t="s">
        <v>122</v>
      </c>
    </row>
    <row r="2" spans="2:10" x14ac:dyDescent="0.25">
      <c r="C2" s="64"/>
      <c r="D2" s="112"/>
      <c r="E2" s="64"/>
      <c r="F2" s="64"/>
      <c r="G2" s="113"/>
      <c r="H2" s="64"/>
      <c r="I2" s="54" t="s">
        <v>60</v>
      </c>
    </row>
    <row r="3" spans="2:10" x14ac:dyDescent="0.25">
      <c r="C3" s="64"/>
      <c r="D3" s="112"/>
      <c r="E3" s="64"/>
      <c r="F3" s="64"/>
      <c r="G3" s="113"/>
      <c r="H3" s="64"/>
      <c r="I3" s="54" t="s">
        <v>36</v>
      </c>
    </row>
    <row r="4" spans="2:10" x14ac:dyDescent="0.25">
      <c r="C4" s="64"/>
      <c r="D4" s="112"/>
      <c r="E4" s="64"/>
      <c r="F4" s="64"/>
      <c r="G4" s="113"/>
      <c r="H4" s="64"/>
      <c r="I4" s="54"/>
    </row>
    <row r="5" spans="2:10" ht="38.25" customHeight="1" x14ac:dyDescent="0.25">
      <c r="B5" s="261" t="s">
        <v>127</v>
      </c>
      <c r="C5" s="261"/>
      <c r="D5" s="261"/>
      <c r="E5" s="261"/>
      <c r="F5" s="261"/>
      <c r="G5" s="261"/>
      <c r="H5" s="261"/>
      <c r="I5" s="261"/>
    </row>
    <row r="6" spans="2:10" x14ac:dyDescent="0.3">
      <c r="B6" s="114"/>
      <c r="C6" s="114"/>
      <c r="D6" s="115"/>
      <c r="E6" s="110"/>
      <c r="F6" s="110"/>
      <c r="H6" s="262" t="s">
        <v>21</v>
      </c>
      <c r="I6" s="262"/>
      <c r="J6" s="53"/>
    </row>
    <row r="7" spans="2:10" s="62" customFormat="1" ht="60" customHeight="1" x14ac:dyDescent="0.25">
      <c r="B7" s="263" t="s">
        <v>37</v>
      </c>
      <c r="C7" s="263"/>
      <c r="D7" s="264" t="s">
        <v>38</v>
      </c>
      <c r="E7" s="265" t="s">
        <v>55</v>
      </c>
      <c r="F7" s="265"/>
      <c r="G7" s="265"/>
      <c r="H7" s="265"/>
      <c r="I7" s="265"/>
    </row>
    <row r="8" spans="2:10" s="62" customFormat="1" ht="15.75" customHeight="1" x14ac:dyDescent="0.25">
      <c r="B8" s="263"/>
      <c r="C8" s="263"/>
      <c r="D8" s="264"/>
      <c r="E8" s="265" t="s">
        <v>39</v>
      </c>
      <c r="F8" s="265" t="s">
        <v>40</v>
      </c>
      <c r="G8" s="265"/>
      <c r="H8" s="265"/>
      <c r="I8" s="265"/>
    </row>
    <row r="9" spans="2:10" s="62" customFormat="1" ht="101.25" customHeight="1" x14ac:dyDescent="0.25">
      <c r="B9" s="56" t="s">
        <v>17</v>
      </c>
      <c r="C9" s="56" t="s">
        <v>18</v>
      </c>
      <c r="D9" s="264"/>
      <c r="E9" s="265"/>
      <c r="F9" s="66" t="s">
        <v>41</v>
      </c>
      <c r="G9" s="66" t="s">
        <v>42</v>
      </c>
      <c r="H9" s="55" t="s">
        <v>54</v>
      </c>
      <c r="I9" s="66" t="s">
        <v>43</v>
      </c>
      <c r="J9" s="17"/>
    </row>
    <row r="10" spans="2:10" s="63" customFormat="1" ht="24" customHeight="1" x14ac:dyDescent="0.25">
      <c r="B10" s="56"/>
      <c r="C10" s="56"/>
      <c r="D10" s="58" t="s">
        <v>44</v>
      </c>
      <c r="E10" s="18">
        <v>0</v>
      </c>
      <c r="F10" s="18">
        <f>F12</f>
        <v>-371544</v>
      </c>
      <c r="G10" s="18">
        <f t="shared" ref="G10:I10" si="0">G12</f>
        <v>638544</v>
      </c>
      <c r="H10" s="18">
        <f t="shared" si="0"/>
        <v>-267000</v>
      </c>
      <c r="I10" s="18">
        <f t="shared" si="0"/>
        <v>0</v>
      </c>
    </row>
    <row r="11" spans="2:10" x14ac:dyDescent="0.25">
      <c r="B11" s="57"/>
      <c r="C11" s="57"/>
      <c r="D11" s="117" t="s">
        <v>45</v>
      </c>
      <c r="E11" s="18"/>
      <c r="F11" s="125"/>
      <c r="G11" s="125"/>
      <c r="H11" s="126"/>
      <c r="I11" s="127"/>
    </row>
    <row r="12" spans="2:10" s="63" customFormat="1" ht="35.25" customHeight="1" x14ac:dyDescent="0.25">
      <c r="B12" s="58"/>
      <c r="C12" s="59"/>
      <c r="D12" s="118" t="s">
        <v>46</v>
      </c>
      <c r="E12" s="18">
        <f>F12+G12+H12+I12</f>
        <v>0</v>
      </c>
      <c r="F12" s="18">
        <f>+F30+F26</f>
        <v>-371544</v>
      </c>
      <c r="G12" s="18">
        <f>G14+G19</f>
        <v>638544</v>
      </c>
      <c r="H12" s="18">
        <f>H30</f>
        <v>-267000</v>
      </c>
      <c r="I12" s="18">
        <v>0</v>
      </c>
    </row>
    <row r="13" spans="2:10" s="62" customFormat="1" x14ac:dyDescent="0.25">
      <c r="B13" s="60"/>
      <c r="C13" s="60"/>
      <c r="D13" s="117" t="s">
        <v>47</v>
      </c>
      <c r="E13" s="18"/>
      <c r="F13" s="128"/>
      <c r="G13" s="128"/>
      <c r="H13" s="129"/>
      <c r="I13" s="127"/>
    </row>
    <row r="14" spans="2:10" s="119" customFormat="1" ht="35.25" customHeight="1" x14ac:dyDescent="0.25">
      <c r="B14" s="26">
        <v>1049</v>
      </c>
      <c r="C14" s="26">
        <v>21001</v>
      </c>
      <c r="D14" s="4" t="s">
        <v>160</v>
      </c>
      <c r="E14" s="111">
        <f>F14+G14+H14+I14</f>
        <v>194276</v>
      </c>
      <c r="F14" s="111">
        <f>F16</f>
        <v>0</v>
      </c>
      <c r="G14" s="111">
        <f t="shared" ref="G14:I14" si="1">G16</f>
        <v>194276</v>
      </c>
      <c r="H14" s="111">
        <f t="shared" si="1"/>
        <v>0</v>
      </c>
      <c r="I14" s="111">
        <f t="shared" si="1"/>
        <v>0</v>
      </c>
    </row>
    <row r="15" spans="2:10" ht="17.25" customHeight="1" x14ac:dyDescent="0.25">
      <c r="B15" s="60"/>
      <c r="C15" s="60"/>
      <c r="D15" s="117" t="s">
        <v>47</v>
      </c>
      <c r="E15" s="111"/>
      <c r="F15" s="111"/>
      <c r="G15" s="130"/>
      <c r="H15" s="19"/>
      <c r="I15" s="19"/>
    </row>
    <row r="16" spans="2:10" x14ac:dyDescent="0.25">
      <c r="B16" s="60"/>
      <c r="C16" s="60"/>
      <c r="D16" s="12" t="s">
        <v>161</v>
      </c>
      <c r="E16" s="111">
        <f t="shared" ref="E16:H16" si="2">E17+E18</f>
        <v>194276</v>
      </c>
      <c r="F16" s="111">
        <f t="shared" si="2"/>
        <v>0</v>
      </c>
      <c r="G16" s="111">
        <f t="shared" si="2"/>
        <v>194276</v>
      </c>
      <c r="H16" s="111">
        <f t="shared" si="2"/>
        <v>0</v>
      </c>
      <c r="I16" s="111">
        <f>I17+I18</f>
        <v>0</v>
      </c>
    </row>
    <row r="17" spans="2:9" ht="51.75" x14ac:dyDescent="0.25">
      <c r="B17" s="60"/>
      <c r="C17" s="60"/>
      <c r="D17" s="109" t="s">
        <v>186</v>
      </c>
      <c r="E17" s="111">
        <f>F17+G17+I17+H17</f>
        <v>149394.20000000001</v>
      </c>
      <c r="F17" s="111"/>
      <c r="G17" s="131">
        <v>149394.20000000001</v>
      </c>
      <c r="H17" s="19">
        <v>0</v>
      </c>
      <c r="I17" s="19">
        <v>0</v>
      </c>
    </row>
    <row r="18" spans="2:9" ht="103.5" x14ac:dyDescent="0.25">
      <c r="B18" s="60"/>
      <c r="C18" s="60"/>
      <c r="D18" s="109" t="s">
        <v>187</v>
      </c>
      <c r="E18" s="111">
        <f>F18+G18+I18+H18</f>
        <v>44881.8</v>
      </c>
      <c r="F18" s="111"/>
      <c r="G18" s="131">
        <v>44881.8</v>
      </c>
      <c r="H18" s="19">
        <v>0</v>
      </c>
      <c r="I18" s="19">
        <v>0</v>
      </c>
    </row>
    <row r="19" spans="2:9" s="119" customFormat="1" ht="35.25" customHeight="1" x14ac:dyDescent="0.25">
      <c r="B19" s="26">
        <v>1049</v>
      </c>
      <c r="C19" s="26">
        <v>21020</v>
      </c>
      <c r="D19" s="4" t="s">
        <v>173</v>
      </c>
      <c r="E19" s="111">
        <f>F19+G19+H19+I19</f>
        <v>444268</v>
      </c>
      <c r="F19" s="111">
        <f>F21</f>
        <v>0</v>
      </c>
      <c r="G19" s="111">
        <f t="shared" ref="G19:I19" si="3">G21</f>
        <v>444268</v>
      </c>
      <c r="H19" s="111">
        <f t="shared" si="3"/>
        <v>0</v>
      </c>
      <c r="I19" s="111">
        <f t="shared" si="3"/>
        <v>0</v>
      </c>
    </row>
    <row r="20" spans="2:9" ht="17.25" customHeight="1" x14ac:dyDescent="0.25">
      <c r="B20" s="60"/>
      <c r="C20" s="60"/>
      <c r="D20" s="117" t="s">
        <v>47</v>
      </c>
      <c r="E20" s="111"/>
      <c r="F20" s="111"/>
      <c r="G20" s="130"/>
      <c r="H20" s="19"/>
      <c r="I20" s="19"/>
    </row>
    <row r="21" spans="2:9" x14ac:dyDescent="0.25">
      <c r="B21" s="60"/>
      <c r="C21" s="60"/>
      <c r="D21" s="12" t="s">
        <v>202</v>
      </c>
      <c r="E21" s="111">
        <f>F21+G21+I21+H21</f>
        <v>444268</v>
      </c>
      <c r="F21" s="111">
        <f>F22+F23+F24+F25</f>
        <v>0</v>
      </c>
      <c r="G21" s="111">
        <f t="shared" ref="G21:I21" si="4">G22+G23+G24+G25</f>
        <v>444268</v>
      </c>
      <c r="H21" s="111">
        <f t="shared" si="4"/>
        <v>0</v>
      </c>
      <c r="I21" s="111">
        <f t="shared" si="4"/>
        <v>0</v>
      </c>
    </row>
    <row r="22" spans="2:9" ht="51.75" x14ac:dyDescent="0.25">
      <c r="B22" s="60"/>
      <c r="C22" s="60"/>
      <c r="D22" s="109" t="s">
        <v>188</v>
      </c>
      <c r="E22" s="111">
        <f>F22+G22+I22+H22</f>
        <v>188698</v>
      </c>
      <c r="F22" s="111"/>
      <c r="G22" s="131">
        <v>188698</v>
      </c>
      <c r="H22" s="19">
        <v>0</v>
      </c>
      <c r="I22" s="19">
        <v>0</v>
      </c>
    </row>
    <row r="23" spans="2:9" ht="51.75" x14ac:dyDescent="0.25">
      <c r="B23" s="60"/>
      <c r="C23" s="60"/>
      <c r="D23" s="109" t="s">
        <v>189</v>
      </c>
      <c r="E23" s="111">
        <f>F23+G23+I23+H23</f>
        <v>70170</v>
      </c>
      <c r="F23" s="111"/>
      <c r="G23" s="131">
        <v>70170</v>
      </c>
      <c r="H23" s="19">
        <v>0</v>
      </c>
      <c r="I23" s="19">
        <v>0</v>
      </c>
    </row>
    <row r="24" spans="2:9" ht="51.75" x14ac:dyDescent="0.25">
      <c r="B24" s="60"/>
      <c r="C24" s="60"/>
      <c r="D24" s="109" t="s">
        <v>190</v>
      </c>
      <c r="E24" s="111">
        <f>F24+G24+I24+H24</f>
        <v>77700</v>
      </c>
      <c r="F24" s="111"/>
      <c r="G24" s="131">
        <v>77700</v>
      </c>
      <c r="H24" s="19">
        <v>0</v>
      </c>
      <c r="I24" s="19">
        <v>0</v>
      </c>
    </row>
    <row r="25" spans="2:9" ht="51.75" x14ac:dyDescent="0.25">
      <c r="B25" s="60"/>
      <c r="C25" s="60"/>
      <c r="D25" s="109" t="s">
        <v>191</v>
      </c>
      <c r="E25" s="111">
        <f>F25+G25+I25+H25</f>
        <v>107700</v>
      </c>
      <c r="F25" s="111"/>
      <c r="G25" s="131">
        <v>107700</v>
      </c>
      <c r="H25" s="19">
        <v>0</v>
      </c>
      <c r="I25" s="19">
        <v>0</v>
      </c>
    </row>
    <row r="26" spans="2:9" s="119" customFormat="1" ht="35.25" customHeight="1" x14ac:dyDescent="0.25">
      <c r="B26" s="26">
        <v>1049</v>
      </c>
      <c r="C26" s="26">
        <v>21022</v>
      </c>
      <c r="D26" s="4" t="s">
        <v>130</v>
      </c>
      <c r="E26" s="111">
        <f>F26+G26+H26+I26</f>
        <v>200000</v>
      </c>
      <c r="F26" s="111">
        <f>F28</f>
        <v>200000</v>
      </c>
      <c r="G26" s="111">
        <f t="shared" ref="G26:I26" si="5">G28</f>
        <v>0</v>
      </c>
      <c r="H26" s="111">
        <f t="shared" si="5"/>
        <v>0</v>
      </c>
      <c r="I26" s="111">
        <f t="shared" si="5"/>
        <v>0</v>
      </c>
    </row>
    <row r="27" spans="2:9" ht="17.25" customHeight="1" x14ac:dyDescent="0.25">
      <c r="B27" s="60"/>
      <c r="C27" s="60"/>
      <c r="D27" s="117" t="s">
        <v>47</v>
      </c>
      <c r="E27" s="111"/>
      <c r="F27" s="111"/>
      <c r="G27" s="130"/>
      <c r="H27" s="19"/>
      <c r="I27" s="19"/>
    </row>
    <row r="28" spans="2:9" x14ac:dyDescent="0.25">
      <c r="B28" s="60"/>
      <c r="C28" s="60"/>
      <c r="D28" s="12" t="s">
        <v>134</v>
      </c>
      <c r="E28" s="111">
        <f>F28+G28+I28+H28</f>
        <v>200000</v>
      </c>
      <c r="F28" s="111">
        <f>F29</f>
        <v>200000</v>
      </c>
      <c r="G28" s="111">
        <f t="shared" ref="G28:I28" si="6">G29</f>
        <v>0</v>
      </c>
      <c r="H28" s="111">
        <f t="shared" si="6"/>
        <v>0</v>
      </c>
      <c r="I28" s="111">
        <f t="shared" si="6"/>
        <v>0</v>
      </c>
    </row>
    <row r="29" spans="2:9" ht="86.25" x14ac:dyDescent="0.25">
      <c r="B29" s="60"/>
      <c r="C29" s="60"/>
      <c r="D29" s="109" t="s">
        <v>135</v>
      </c>
      <c r="E29" s="111">
        <f>F29+G29+I29+H29</f>
        <v>200000</v>
      </c>
      <c r="F29" s="111">
        <f>'2'!H42</f>
        <v>200000</v>
      </c>
      <c r="G29" s="131"/>
      <c r="H29" s="19">
        <v>0</v>
      </c>
      <c r="I29" s="19">
        <v>0</v>
      </c>
    </row>
    <row r="30" spans="2:9" s="119" customFormat="1" ht="35.25" customHeight="1" x14ac:dyDescent="0.25">
      <c r="B30" s="6" t="s">
        <v>216</v>
      </c>
      <c r="C30" s="6" t="s">
        <v>218</v>
      </c>
      <c r="D30" s="4" t="s">
        <v>219</v>
      </c>
      <c r="E30" s="215">
        <f>F30+G30+H30+I30</f>
        <v>-838544</v>
      </c>
      <c r="F30" s="215">
        <f>'2'!H65</f>
        <v>-571544</v>
      </c>
      <c r="G30" s="216">
        <v>0</v>
      </c>
      <c r="H30" s="216">
        <v>-267000</v>
      </c>
      <c r="I30" s="216">
        <v>0</v>
      </c>
    </row>
    <row r="31" spans="2:9" x14ac:dyDescent="0.25">
      <c r="I31" s="65"/>
    </row>
    <row r="33" spans="3:9" s="1" customFormat="1" ht="33" customHeight="1" x14ac:dyDescent="0.3">
      <c r="C33" s="253"/>
      <c r="D33" s="253"/>
      <c r="E33" s="253" t="s">
        <v>120</v>
      </c>
      <c r="F33" s="253"/>
      <c r="G33" s="253"/>
      <c r="H33" s="253"/>
      <c r="I33" s="3"/>
    </row>
    <row r="34" spans="3:9" s="1" customFormat="1" ht="33" customHeight="1" x14ac:dyDescent="0.3">
      <c r="C34" s="253"/>
      <c r="D34" s="253"/>
      <c r="E34" s="253"/>
      <c r="F34" s="253"/>
      <c r="G34" s="253"/>
      <c r="H34" s="253"/>
      <c r="I34" s="3"/>
    </row>
  </sheetData>
  <mergeCells count="9">
    <mergeCell ref="C33:D34"/>
    <mergeCell ref="E33:H34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4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2"/>
  <sheetViews>
    <sheetView zoomScaleNormal="100" workbookViewId="0">
      <selection activeCell="F8" sqref="F8"/>
    </sheetView>
  </sheetViews>
  <sheetFormatPr defaultRowHeight="17.25" x14ac:dyDescent="0.3"/>
  <cols>
    <col min="1" max="1" width="7.42578125" style="53" customWidth="1"/>
    <col min="2" max="2" width="12" style="53" customWidth="1"/>
    <col min="3" max="3" width="14.85546875" style="53" customWidth="1"/>
    <col min="4" max="4" width="66.7109375" style="137" customWidth="1"/>
    <col min="5" max="5" width="24.140625" style="23" customWidth="1"/>
    <col min="6" max="6" width="22" style="53" customWidth="1"/>
    <col min="7" max="7" width="21.7109375" style="53" customWidth="1"/>
    <col min="8" max="8" width="22.42578125" style="53" customWidth="1"/>
    <col min="9" max="9" width="18.5703125" style="53" customWidth="1"/>
    <col min="10" max="10" width="12.28515625" style="53" customWidth="1"/>
    <col min="11" max="11" width="11.28515625" style="53" customWidth="1"/>
    <col min="12" max="255" width="9.140625" style="53"/>
    <col min="256" max="256" width="7.28515625" style="53" customWidth="1"/>
    <col min="257" max="257" width="12" style="53" customWidth="1"/>
    <col min="258" max="258" width="11.85546875" style="53" customWidth="1"/>
    <col min="259" max="259" width="64.28515625" style="53" customWidth="1"/>
    <col min="260" max="260" width="16.85546875" style="53" customWidth="1"/>
    <col min="261" max="261" width="17.7109375" style="53" customWidth="1"/>
    <col min="262" max="262" width="12.85546875" style="53" customWidth="1"/>
    <col min="263" max="263" width="14.140625" style="53" customWidth="1"/>
    <col min="264" max="264" width="10.7109375" style="53" customWidth="1"/>
    <col min="265" max="511" width="9.140625" style="53"/>
    <col min="512" max="512" width="7.28515625" style="53" customWidth="1"/>
    <col min="513" max="513" width="12" style="53" customWidth="1"/>
    <col min="514" max="514" width="11.85546875" style="53" customWidth="1"/>
    <col min="515" max="515" width="64.28515625" style="53" customWidth="1"/>
    <col min="516" max="516" width="16.85546875" style="53" customWidth="1"/>
    <col min="517" max="517" width="17.7109375" style="53" customWidth="1"/>
    <col min="518" max="518" width="12.85546875" style="53" customWidth="1"/>
    <col min="519" max="519" width="14.140625" style="53" customWidth="1"/>
    <col min="520" max="520" width="10.7109375" style="53" customWidth="1"/>
    <col min="521" max="767" width="9.140625" style="53"/>
    <col min="768" max="768" width="7.28515625" style="53" customWidth="1"/>
    <col min="769" max="769" width="12" style="53" customWidth="1"/>
    <col min="770" max="770" width="11.85546875" style="53" customWidth="1"/>
    <col min="771" max="771" width="64.28515625" style="53" customWidth="1"/>
    <col min="772" max="772" width="16.85546875" style="53" customWidth="1"/>
    <col min="773" max="773" width="17.7109375" style="53" customWidth="1"/>
    <col min="774" max="774" width="12.85546875" style="53" customWidth="1"/>
    <col min="775" max="775" width="14.140625" style="53" customWidth="1"/>
    <col min="776" max="776" width="10.7109375" style="53" customWidth="1"/>
    <col min="777" max="1023" width="9.140625" style="53"/>
    <col min="1024" max="1024" width="7.28515625" style="53" customWidth="1"/>
    <col min="1025" max="1025" width="12" style="53" customWidth="1"/>
    <col min="1026" max="1026" width="11.85546875" style="53" customWidth="1"/>
    <col min="1027" max="1027" width="64.28515625" style="53" customWidth="1"/>
    <col min="1028" max="1028" width="16.85546875" style="53" customWidth="1"/>
    <col min="1029" max="1029" width="17.7109375" style="53" customWidth="1"/>
    <col min="1030" max="1030" width="12.85546875" style="53" customWidth="1"/>
    <col min="1031" max="1031" width="14.140625" style="53" customWidth="1"/>
    <col min="1032" max="1032" width="10.7109375" style="53" customWidth="1"/>
    <col min="1033" max="1279" width="9.140625" style="53"/>
    <col min="1280" max="1280" width="7.28515625" style="53" customWidth="1"/>
    <col min="1281" max="1281" width="12" style="53" customWidth="1"/>
    <col min="1282" max="1282" width="11.85546875" style="53" customWidth="1"/>
    <col min="1283" max="1283" width="64.28515625" style="53" customWidth="1"/>
    <col min="1284" max="1284" width="16.85546875" style="53" customWidth="1"/>
    <col min="1285" max="1285" width="17.7109375" style="53" customWidth="1"/>
    <col min="1286" max="1286" width="12.85546875" style="53" customWidth="1"/>
    <col min="1287" max="1287" width="14.140625" style="53" customWidth="1"/>
    <col min="1288" max="1288" width="10.7109375" style="53" customWidth="1"/>
    <col min="1289" max="1535" width="9.140625" style="53"/>
    <col min="1536" max="1536" width="7.28515625" style="53" customWidth="1"/>
    <col min="1537" max="1537" width="12" style="53" customWidth="1"/>
    <col min="1538" max="1538" width="11.85546875" style="53" customWidth="1"/>
    <col min="1539" max="1539" width="64.28515625" style="53" customWidth="1"/>
    <col min="1540" max="1540" width="16.85546875" style="53" customWidth="1"/>
    <col min="1541" max="1541" width="17.7109375" style="53" customWidth="1"/>
    <col min="1542" max="1542" width="12.85546875" style="53" customWidth="1"/>
    <col min="1543" max="1543" width="14.140625" style="53" customWidth="1"/>
    <col min="1544" max="1544" width="10.7109375" style="53" customWidth="1"/>
    <col min="1545" max="1791" width="9.140625" style="53"/>
    <col min="1792" max="1792" width="7.28515625" style="53" customWidth="1"/>
    <col min="1793" max="1793" width="12" style="53" customWidth="1"/>
    <col min="1794" max="1794" width="11.85546875" style="53" customWidth="1"/>
    <col min="1795" max="1795" width="64.28515625" style="53" customWidth="1"/>
    <col min="1796" max="1796" width="16.85546875" style="53" customWidth="1"/>
    <col min="1797" max="1797" width="17.7109375" style="53" customWidth="1"/>
    <col min="1798" max="1798" width="12.85546875" style="53" customWidth="1"/>
    <col min="1799" max="1799" width="14.140625" style="53" customWidth="1"/>
    <col min="1800" max="1800" width="10.7109375" style="53" customWidth="1"/>
    <col min="1801" max="2047" width="9.140625" style="53"/>
    <col min="2048" max="2048" width="7.28515625" style="53" customWidth="1"/>
    <col min="2049" max="2049" width="12" style="53" customWidth="1"/>
    <col min="2050" max="2050" width="11.85546875" style="53" customWidth="1"/>
    <col min="2051" max="2051" width="64.28515625" style="53" customWidth="1"/>
    <col min="2052" max="2052" width="16.85546875" style="53" customWidth="1"/>
    <col min="2053" max="2053" width="17.7109375" style="53" customWidth="1"/>
    <col min="2054" max="2054" width="12.85546875" style="53" customWidth="1"/>
    <col min="2055" max="2055" width="14.140625" style="53" customWidth="1"/>
    <col min="2056" max="2056" width="10.7109375" style="53" customWidth="1"/>
    <col min="2057" max="2303" width="9.140625" style="53"/>
    <col min="2304" max="2304" width="7.28515625" style="53" customWidth="1"/>
    <col min="2305" max="2305" width="12" style="53" customWidth="1"/>
    <col min="2306" max="2306" width="11.85546875" style="53" customWidth="1"/>
    <col min="2307" max="2307" width="64.28515625" style="53" customWidth="1"/>
    <col min="2308" max="2308" width="16.85546875" style="53" customWidth="1"/>
    <col min="2309" max="2309" width="17.7109375" style="53" customWidth="1"/>
    <col min="2310" max="2310" width="12.85546875" style="53" customWidth="1"/>
    <col min="2311" max="2311" width="14.140625" style="53" customWidth="1"/>
    <col min="2312" max="2312" width="10.7109375" style="53" customWidth="1"/>
    <col min="2313" max="2559" width="9.140625" style="53"/>
    <col min="2560" max="2560" width="7.28515625" style="53" customWidth="1"/>
    <col min="2561" max="2561" width="12" style="53" customWidth="1"/>
    <col min="2562" max="2562" width="11.85546875" style="53" customWidth="1"/>
    <col min="2563" max="2563" width="64.28515625" style="53" customWidth="1"/>
    <col min="2564" max="2564" width="16.85546875" style="53" customWidth="1"/>
    <col min="2565" max="2565" width="17.7109375" style="53" customWidth="1"/>
    <col min="2566" max="2566" width="12.85546875" style="53" customWidth="1"/>
    <col min="2567" max="2567" width="14.140625" style="53" customWidth="1"/>
    <col min="2568" max="2568" width="10.7109375" style="53" customWidth="1"/>
    <col min="2569" max="2815" width="9.140625" style="53"/>
    <col min="2816" max="2816" width="7.28515625" style="53" customWidth="1"/>
    <col min="2817" max="2817" width="12" style="53" customWidth="1"/>
    <col min="2818" max="2818" width="11.85546875" style="53" customWidth="1"/>
    <col min="2819" max="2819" width="64.28515625" style="53" customWidth="1"/>
    <col min="2820" max="2820" width="16.85546875" style="53" customWidth="1"/>
    <col min="2821" max="2821" width="17.7109375" style="53" customWidth="1"/>
    <col min="2822" max="2822" width="12.85546875" style="53" customWidth="1"/>
    <col min="2823" max="2823" width="14.140625" style="53" customWidth="1"/>
    <col min="2824" max="2824" width="10.7109375" style="53" customWidth="1"/>
    <col min="2825" max="3071" width="9.140625" style="53"/>
    <col min="3072" max="3072" width="7.28515625" style="53" customWidth="1"/>
    <col min="3073" max="3073" width="12" style="53" customWidth="1"/>
    <col min="3074" max="3074" width="11.85546875" style="53" customWidth="1"/>
    <col min="3075" max="3075" width="64.28515625" style="53" customWidth="1"/>
    <col min="3076" max="3076" width="16.85546875" style="53" customWidth="1"/>
    <col min="3077" max="3077" width="17.7109375" style="53" customWidth="1"/>
    <col min="3078" max="3078" width="12.85546875" style="53" customWidth="1"/>
    <col min="3079" max="3079" width="14.140625" style="53" customWidth="1"/>
    <col min="3080" max="3080" width="10.7109375" style="53" customWidth="1"/>
    <col min="3081" max="3327" width="9.140625" style="53"/>
    <col min="3328" max="3328" width="7.28515625" style="53" customWidth="1"/>
    <col min="3329" max="3329" width="12" style="53" customWidth="1"/>
    <col min="3330" max="3330" width="11.85546875" style="53" customWidth="1"/>
    <col min="3331" max="3331" width="64.28515625" style="53" customWidth="1"/>
    <col min="3332" max="3332" width="16.85546875" style="53" customWidth="1"/>
    <col min="3333" max="3333" width="17.7109375" style="53" customWidth="1"/>
    <col min="3334" max="3334" width="12.85546875" style="53" customWidth="1"/>
    <col min="3335" max="3335" width="14.140625" style="53" customWidth="1"/>
    <col min="3336" max="3336" width="10.7109375" style="53" customWidth="1"/>
    <col min="3337" max="3583" width="9.140625" style="53"/>
    <col min="3584" max="3584" width="7.28515625" style="53" customWidth="1"/>
    <col min="3585" max="3585" width="12" style="53" customWidth="1"/>
    <col min="3586" max="3586" width="11.85546875" style="53" customWidth="1"/>
    <col min="3587" max="3587" width="64.28515625" style="53" customWidth="1"/>
    <col min="3588" max="3588" width="16.85546875" style="53" customWidth="1"/>
    <col min="3589" max="3589" width="17.7109375" style="53" customWidth="1"/>
    <col min="3590" max="3590" width="12.85546875" style="53" customWidth="1"/>
    <col min="3591" max="3591" width="14.140625" style="53" customWidth="1"/>
    <col min="3592" max="3592" width="10.7109375" style="53" customWidth="1"/>
    <col min="3593" max="3839" width="9.140625" style="53"/>
    <col min="3840" max="3840" width="7.28515625" style="53" customWidth="1"/>
    <col min="3841" max="3841" width="12" style="53" customWidth="1"/>
    <col min="3842" max="3842" width="11.85546875" style="53" customWidth="1"/>
    <col min="3843" max="3843" width="64.28515625" style="53" customWidth="1"/>
    <col min="3844" max="3844" width="16.85546875" style="53" customWidth="1"/>
    <col min="3845" max="3845" width="17.7109375" style="53" customWidth="1"/>
    <col min="3846" max="3846" width="12.85546875" style="53" customWidth="1"/>
    <col min="3847" max="3847" width="14.140625" style="53" customWidth="1"/>
    <col min="3848" max="3848" width="10.7109375" style="53" customWidth="1"/>
    <col min="3849" max="4095" width="9.140625" style="53"/>
    <col min="4096" max="4096" width="7.28515625" style="53" customWidth="1"/>
    <col min="4097" max="4097" width="12" style="53" customWidth="1"/>
    <col min="4098" max="4098" width="11.85546875" style="53" customWidth="1"/>
    <col min="4099" max="4099" width="64.28515625" style="53" customWidth="1"/>
    <col min="4100" max="4100" width="16.85546875" style="53" customWidth="1"/>
    <col min="4101" max="4101" width="17.7109375" style="53" customWidth="1"/>
    <col min="4102" max="4102" width="12.85546875" style="53" customWidth="1"/>
    <col min="4103" max="4103" width="14.140625" style="53" customWidth="1"/>
    <col min="4104" max="4104" width="10.7109375" style="53" customWidth="1"/>
    <col min="4105" max="4351" width="9.140625" style="53"/>
    <col min="4352" max="4352" width="7.28515625" style="53" customWidth="1"/>
    <col min="4353" max="4353" width="12" style="53" customWidth="1"/>
    <col min="4354" max="4354" width="11.85546875" style="53" customWidth="1"/>
    <col min="4355" max="4355" width="64.28515625" style="53" customWidth="1"/>
    <col min="4356" max="4356" width="16.85546875" style="53" customWidth="1"/>
    <col min="4357" max="4357" width="17.7109375" style="53" customWidth="1"/>
    <col min="4358" max="4358" width="12.85546875" style="53" customWidth="1"/>
    <col min="4359" max="4359" width="14.140625" style="53" customWidth="1"/>
    <col min="4360" max="4360" width="10.7109375" style="53" customWidth="1"/>
    <col min="4361" max="4607" width="9.140625" style="53"/>
    <col min="4608" max="4608" width="7.28515625" style="53" customWidth="1"/>
    <col min="4609" max="4609" width="12" style="53" customWidth="1"/>
    <col min="4610" max="4610" width="11.85546875" style="53" customWidth="1"/>
    <col min="4611" max="4611" width="64.28515625" style="53" customWidth="1"/>
    <col min="4612" max="4612" width="16.85546875" style="53" customWidth="1"/>
    <col min="4613" max="4613" width="17.7109375" style="53" customWidth="1"/>
    <col min="4614" max="4614" width="12.85546875" style="53" customWidth="1"/>
    <col min="4615" max="4615" width="14.140625" style="53" customWidth="1"/>
    <col min="4616" max="4616" width="10.7109375" style="53" customWidth="1"/>
    <col min="4617" max="4863" width="9.140625" style="53"/>
    <col min="4864" max="4864" width="7.28515625" style="53" customWidth="1"/>
    <col min="4865" max="4865" width="12" style="53" customWidth="1"/>
    <col min="4866" max="4866" width="11.85546875" style="53" customWidth="1"/>
    <col min="4867" max="4867" width="64.28515625" style="53" customWidth="1"/>
    <col min="4868" max="4868" width="16.85546875" style="53" customWidth="1"/>
    <col min="4869" max="4869" width="17.7109375" style="53" customWidth="1"/>
    <col min="4870" max="4870" width="12.85546875" style="53" customWidth="1"/>
    <col min="4871" max="4871" width="14.140625" style="53" customWidth="1"/>
    <col min="4872" max="4872" width="10.7109375" style="53" customWidth="1"/>
    <col min="4873" max="5119" width="9.140625" style="53"/>
    <col min="5120" max="5120" width="7.28515625" style="53" customWidth="1"/>
    <col min="5121" max="5121" width="12" style="53" customWidth="1"/>
    <col min="5122" max="5122" width="11.85546875" style="53" customWidth="1"/>
    <col min="5123" max="5123" width="64.28515625" style="53" customWidth="1"/>
    <col min="5124" max="5124" width="16.85546875" style="53" customWidth="1"/>
    <col min="5125" max="5125" width="17.7109375" style="53" customWidth="1"/>
    <col min="5126" max="5126" width="12.85546875" style="53" customWidth="1"/>
    <col min="5127" max="5127" width="14.140625" style="53" customWidth="1"/>
    <col min="5128" max="5128" width="10.7109375" style="53" customWidth="1"/>
    <col min="5129" max="5375" width="9.140625" style="53"/>
    <col min="5376" max="5376" width="7.28515625" style="53" customWidth="1"/>
    <col min="5377" max="5377" width="12" style="53" customWidth="1"/>
    <col min="5378" max="5378" width="11.85546875" style="53" customWidth="1"/>
    <col min="5379" max="5379" width="64.28515625" style="53" customWidth="1"/>
    <col min="5380" max="5380" width="16.85546875" style="53" customWidth="1"/>
    <col min="5381" max="5381" width="17.7109375" style="53" customWidth="1"/>
    <col min="5382" max="5382" width="12.85546875" style="53" customWidth="1"/>
    <col min="5383" max="5383" width="14.140625" style="53" customWidth="1"/>
    <col min="5384" max="5384" width="10.7109375" style="53" customWidth="1"/>
    <col min="5385" max="5631" width="9.140625" style="53"/>
    <col min="5632" max="5632" width="7.28515625" style="53" customWidth="1"/>
    <col min="5633" max="5633" width="12" style="53" customWidth="1"/>
    <col min="5634" max="5634" width="11.85546875" style="53" customWidth="1"/>
    <col min="5635" max="5635" width="64.28515625" style="53" customWidth="1"/>
    <col min="5636" max="5636" width="16.85546875" style="53" customWidth="1"/>
    <col min="5637" max="5637" width="17.7109375" style="53" customWidth="1"/>
    <col min="5638" max="5638" width="12.85546875" style="53" customWidth="1"/>
    <col min="5639" max="5639" width="14.140625" style="53" customWidth="1"/>
    <col min="5640" max="5640" width="10.7109375" style="53" customWidth="1"/>
    <col min="5641" max="5887" width="9.140625" style="53"/>
    <col min="5888" max="5888" width="7.28515625" style="53" customWidth="1"/>
    <col min="5889" max="5889" width="12" style="53" customWidth="1"/>
    <col min="5890" max="5890" width="11.85546875" style="53" customWidth="1"/>
    <col min="5891" max="5891" width="64.28515625" style="53" customWidth="1"/>
    <col min="5892" max="5892" width="16.85546875" style="53" customWidth="1"/>
    <col min="5893" max="5893" width="17.7109375" style="53" customWidth="1"/>
    <col min="5894" max="5894" width="12.85546875" style="53" customWidth="1"/>
    <col min="5895" max="5895" width="14.140625" style="53" customWidth="1"/>
    <col min="5896" max="5896" width="10.7109375" style="53" customWidth="1"/>
    <col min="5897" max="6143" width="9.140625" style="53"/>
    <col min="6144" max="6144" width="7.28515625" style="53" customWidth="1"/>
    <col min="6145" max="6145" width="12" style="53" customWidth="1"/>
    <col min="6146" max="6146" width="11.85546875" style="53" customWidth="1"/>
    <col min="6147" max="6147" width="64.28515625" style="53" customWidth="1"/>
    <col min="6148" max="6148" width="16.85546875" style="53" customWidth="1"/>
    <col min="6149" max="6149" width="17.7109375" style="53" customWidth="1"/>
    <col min="6150" max="6150" width="12.85546875" style="53" customWidth="1"/>
    <col min="6151" max="6151" width="14.140625" style="53" customWidth="1"/>
    <col min="6152" max="6152" width="10.7109375" style="53" customWidth="1"/>
    <col min="6153" max="6399" width="9.140625" style="53"/>
    <col min="6400" max="6400" width="7.28515625" style="53" customWidth="1"/>
    <col min="6401" max="6401" width="12" style="53" customWidth="1"/>
    <col min="6402" max="6402" width="11.85546875" style="53" customWidth="1"/>
    <col min="6403" max="6403" width="64.28515625" style="53" customWidth="1"/>
    <col min="6404" max="6404" width="16.85546875" style="53" customWidth="1"/>
    <col min="6405" max="6405" width="17.7109375" style="53" customWidth="1"/>
    <col min="6406" max="6406" width="12.85546875" style="53" customWidth="1"/>
    <col min="6407" max="6407" width="14.140625" style="53" customWidth="1"/>
    <col min="6408" max="6408" width="10.7109375" style="53" customWidth="1"/>
    <col min="6409" max="6655" width="9.140625" style="53"/>
    <col min="6656" max="6656" width="7.28515625" style="53" customWidth="1"/>
    <col min="6657" max="6657" width="12" style="53" customWidth="1"/>
    <col min="6658" max="6658" width="11.85546875" style="53" customWidth="1"/>
    <col min="6659" max="6659" width="64.28515625" style="53" customWidth="1"/>
    <col min="6660" max="6660" width="16.85546875" style="53" customWidth="1"/>
    <col min="6661" max="6661" width="17.7109375" style="53" customWidth="1"/>
    <col min="6662" max="6662" width="12.85546875" style="53" customWidth="1"/>
    <col min="6663" max="6663" width="14.140625" style="53" customWidth="1"/>
    <col min="6664" max="6664" width="10.7109375" style="53" customWidth="1"/>
    <col min="6665" max="6911" width="9.140625" style="53"/>
    <col min="6912" max="6912" width="7.28515625" style="53" customWidth="1"/>
    <col min="6913" max="6913" width="12" style="53" customWidth="1"/>
    <col min="6914" max="6914" width="11.85546875" style="53" customWidth="1"/>
    <col min="6915" max="6915" width="64.28515625" style="53" customWidth="1"/>
    <col min="6916" max="6916" width="16.85546875" style="53" customWidth="1"/>
    <col min="6917" max="6917" width="17.7109375" style="53" customWidth="1"/>
    <col min="6918" max="6918" width="12.85546875" style="53" customWidth="1"/>
    <col min="6919" max="6919" width="14.140625" style="53" customWidth="1"/>
    <col min="6920" max="6920" width="10.7109375" style="53" customWidth="1"/>
    <col min="6921" max="7167" width="9.140625" style="53"/>
    <col min="7168" max="7168" width="7.28515625" style="53" customWidth="1"/>
    <col min="7169" max="7169" width="12" style="53" customWidth="1"/>
    <col min="7170" max="7170" width="11.85546875" style="53" customWidth="1"/>
    <col min="7171" max="7171" width="64.28515625" style="53" customWidth="1"/>
    <col min="7172" max="7172" width="16.85546875" style="53" customWidth="1"/>
    <col min="7173" max="7173" width="17.7109375" style="53" customWidth="1"/>
    <col min="7174" max="7174" width="12.85546875" style="53" customWidth="1"/>
    <col min="7175" max="7175" width="14.140625" style="53" customWidth="1"/>
    <col min="7176" max="7176" width="10.7109375" style="53" customWidth="1"/>
    <col min="7177" max="7423" width="9.140625" style="53"/>
    <col min="7424" max="7424" width="7.28515625" style="53" customWidth="1"/>
    <col min="7425" max="7425" width="12" style="53" customWidth="1"/>
    <col min="7426" max="7426" width="11.85546875" style="53" customWidth="1"/>
    <col min="7427" max="7427" width="64.28515625" style="53" customWidth="1"/>
    <col min="7428" max="7428" width="16.85546875" style="53" customWidth="1"/>
    <col min="7429" max="7429" width="17.7109375" style="53" customWidth="1"/>
    <col min="7430" max="7430" width="12.85546875" style="53" customWidth="1"/>
    <col min="7431" max="7431" width="14.140625" style="53" customWidth="1"/>
    <col min="7432" max="7432" width="10.7109375" style="53" customWidth="1"/>
    <col min="7433" max="7679" width="9.140625" style="53"/>
    <col min="7680" max="7680" width="7.28515625" style="53" customWidth="1"/>
    <col min="7681" max="7681" width="12" style="53" customWidth="1"/>
    <col min="7682" max="7682" width="11.85546875" style="53" customWidth="1"/>
    <col min="7683" max="7683" width="64.28515625" style="53" customWidth="1"/>
    <col min="7684" max="7684" width="16.85546875" style="53" customWidth="1"/>
    <col min="7685" max="7685" width="17.7109375" style="53" customWidth="1"/>
    <col min="7686" max="7686" width="12.85546875" style="53" customWidth="1"/>
    <col min="7687" max="7687" width="14.140625" style="53" customWidth="1"/>
    <col min="7688" max="7688" width="10.7109375" style="53" customWidth="1"/>
    <col min="7689" max="7935" width="9.140625" style="53"/>
    <col min="7936" max="7936" width="7.28515625" style="53" customWidth="1"/>
    <col min="7937" max="7937" width="12" style="53" customWidth="1"/>
    <col min="7938" max="7938" width="11.85546875" style="53" customWidth="1"/>
    <col min="7939" max="7939" width="64.28515625" style="53" customWidth="1"/>
    <col min="7940" max="7940" width="16.85546875" style="53" customWidth="1"/>
    <col min="7941" max="7941" width="17.7109375" style="53" customWidth="1"/>
    <col min="7942" max="7942" width="12.85546875" style="53" customWidth="1"/>
    <col min="7943" max="7943" width="14.140625" style="53" customWidth="1"/>
    <col min="7944" max="7944" width="10.7109375" style="53" customWidth="1"/>
    <col min="7945" max="8191" width="9.140625" style="53"/>
    <col min="8192" max="8192" width="7.28515625" style="53" customWidth="1"/>
    <col min="8193" max="8193" width="12" style="53" customWidth="1"/>
    <col min="8194" max="8194" width="11.85546875" style="53" customWidth="1"/>
    <col min="8195" max="8195" width="64.28515625" style="53" customWidth="1"/>
    <col min="8196" max="8196" width="16.85546875" style="53" customWidth="1"/>
    <col min="8197" max="8197" width="17.7109375" style="53" customWidth="1"/>
    <col min="8198" max="8198" width="12.85546875" style="53" customWidth="1"/>
    <col min="8199" max="8199" width="14.140625" style="53" customWidth="1"/>
    <col min="8200" max="8200" width="10.7109375" style="53" customWidth="1"/>
    <col min="8201" max="8447" width="9.140625" style="53"/>
    <col min="8448" max="8448" width="7.28515625" style="53" customWidth="1"/>
    <col min="8449" max="8449" width="12" style="53" customWidth="1"/>
    <col min="8450" max="8450" width="11.85546875" style="53" customWidth="1"/>
    <col min="8451" max="8451" width="64.28515625" style="53" customWidth="1"/>
    <col min="8452" max="8452" width="16.85546875" style="53" customWidth="1"/>
    <col min="8453" max="8453" width="17.7109375" style="53" customWidth="1"/>
    <col min="8454" max="8454" width="12.85546875" style="53" customWidth="1"/>
    <col min="8455" max="8455" width="14.140625" style="53" customWidth="1"/>
    <col min="8456" max="8456" width="10.7109375" style="53" customWidth="1"/>
    <col min="8457" max="8703" width="9.140625" style="53"/>
    <col min="8704" max="8704" width="7.28515625" style="53" customWidth="1"/>
    <col min="8705" max="8705" width="12" style="53" customWidth="1"/>
    <col min="8706" max="8706" width="11.85546875" style="53" customWidth="1"/>
    <col min="8707" max="8707" width="64.28515625" style="53" customWidth="1"/>
    <col min="8708" max="8708" width="16.85546875" style="53" customWidth="1"/>
    <col min="8709" max="8709" width="17.7109375" style="53" customWidth="1"/>
    <col min="8710" max="8710" width="12.85546875" style="53" customWidth="1"/>
    <col min="8711" max="8711" width="14.140625" style="53" customWidth="1"/>
    <col min="8712" max="8712" width="10.7109375" style="53" customWidth="1"/>
    <col min="8713" max="8959" width="9.140625" style="53"/>
    <col min="8960" max="8960" width="7.28515625" style="53" customWidth="1"/>
    <col min="8961" max="8961" width="12" style="53" customWidth="1"/>
    <col min="8962" max="8962" width="11.85546875" style="53" customWidth="1"/>
    <col min="8963" max="8963" width="64.28515625" style="53" customWidth="1"/>
    <col min="8964" max="8964" width="16.85546875" style="53" customWidth="1"/>
    <col min="8965" max="8965" width="17.7109375" style="53" customWidth="1"/>
    <col min="8966" max="8966" width="12.85546875" style="53" customWidth="1"/>
    <col min="8967" max="8967" width="14.140625" style="53" customWidth="1"/>
    <col min="8968" max="8968" width="10.7109375" style="53" customWidth="1"/>
    <col min="8969" max="9215" width="9.140625" style="53"/>
    <col min="9216" max="9216" width="7.28515625" style="53" customWidth="1"/>
    <col min="9217" max="9217" width="12" style="53" customWidth="1"/>
    <col min="9218" max="9218" width="11.85546875" style="53" customWidth="1"/>
    <col min="9219" max="9219" width="64.28515625" style="53" customWidth="1"/>
    <col min="9220" max="9220" width="16.85546875" style="53" customWidth="1"/>
    <col min="9221" max="9221" width="17.7109375" style="53" customWidth="1"/>
    <col min="9222" max="9222" width="12.85546875" style="53" customWidth="1"/>
    <col min="9223" max="9223" width="14.140625" style="53" customWidth="1"/>
    <col min="9224" max="9224" width="10.7109375" style="53" customWidth="1"/>
    <col min="9225" max="9471" width="9.140625" style="53"/>
    <col min="9472" max="9472" width="7.28515625" style="53" customWidth="1"/>
    <col min="9473" max="9473" width="12" style="53" customWidth="1"/>
    <col min="9474" max="9474" width="11.85546875" style="53" customWidth="1"/>
    <col min="9475" max="9475" width="64.28515625" style="53" customWidth="1"/>
    <col min="9476" max="9476" width="16.85546875" style="53" customWidth="1"/>
    <col min="9477" max="9477" width="17.7109375" style="53" customWidth="1"/>
    <col min="9478" max="9478" width="12.85546875" style="53" customWidth="1"/>
    <col min="9479" max="9479" width="14.140625" style="53" customWidth="1"/>
    <col min="9480" max="9480" width="10.7109375" style="53" customWidth="1"/>
    <col min="9481" max="9727" width="9.140625" style="53"/>
    <col min="9728" max="9728" width="7.28515625" style="53" customWidth="1"/>
    <col min="9729" max="9729" width="12" style="53" customWidth="1"/>
    <col min="9730" max="9730" width="11.85546875" style="53" customWidth="1"/>
    <col min="9731" max="9731" width="64.28515625" style="53" customWidth="1"/>
    <col min="9732" max="9732" width="16.85546875" style="53" customWidth="1"/>
    <col min="9733" max="9733" width="17.7109375" style="53" customWidth="1"/>
    <col min="9734" max="9734" width="12.85546875" style="53" customWidth="1"/>
    <col min="9735" max="9735" width="14.140625" style="53" customWidth="1"/>
    <col min="9736" max="9736" width="10.7109375" style="53" customWidth="1"/>
    <col min="9737" max="9983" width="9.140625" style="53"/>
    <col min="9984" max="9984" width="7.28515625" style="53" customWidth="1"/>
    <col min="9985" max="9985" width="12" style="53" customWidth="1"/>
    <col min="9986" max="9986" width="11.85546875" style="53" customWidth="1"/>
    <col min="9987" max="9987" width="64.28515625" style="53" customWidth="1"/>
    <col min="9988" max="9988" width="16.85546875" style="53" customWidth="1"/>
    <col min="9989" max="9989" width="17.7109375" style="53" customWidth="1"/>
    <col min="9990" max="9990" width="12.85546875" style="53" customWidth="1"/>
    <col min="9991" max="9991" width="14.140625" style="53" customWidth="1"/>
    <col min="9992" max="9992" width="10.7109375" style="53" customWidth="1"/>
    <col min="9993" max="10239" width="9.140625" style="53"/>
    <col min="10240" max="10240" width="7.28515625" style="53" customWidth="1"/>
    <col min="10241" max="10241" width="12" style="53" customWidth="1"/>
    <col min="10242" max="10242" width="11.85546875" style="53" customWidth="1"/>
    <col min="10243" max="10243" width="64.28515625" style="53" customWidth="1"/>
    <col min="10244" max="10244" width="16.85546875" style="53" customWidth="1"/>
    <col min="10245" max="10245" width="17.7109375" style="53" customWidth="1"/>
    <col min="10246" max="10246" width="12.85546875" style="53" customWidth="1"/>
    <col min="10247" max="10247" width="14.140625" style="53" customWidth="1"/>
    <col min="10248" max="10248" width="10.7109375" style="53" customWidth="1"/>
    <col min="10249" max="10495" width="9.140625" style="53"/>
    <col min="10496" max="10496" width="7.28515625" style="53" customWidth="1"/>
    <col min="10497" max="10497" width="12" style="53" customWidth="1"/>
    <col min="10498" max="10498" width="11.85546875" style="53" customWidth="1"/>
    <col min="10499" max="10499" width="64.28515625" style="53" customWidth="1"/>
    <col min="10500" max="10500" width="16.85546875" style="53" customWidth="1"/>
    <col min="10501" max="10501" width="17.7109375" style="53" customWidth="1"/>
    <col min="10502" max="10502" width="12.85546875" style="53" customWidth="1"/>
    <col min="10503" max="10503" width="14.140625" style="53" customWidth="1"/>
    <col min="10504" max="10504" width="10.7109375" style="53" customWidth="1"/>
    <col min="10505" max="10751" width="9.140625" style="53"/>
    <col min="10752" max="10752" width="7.28515625" style="53" customWidth="1"/>
    <col min="10753" max="10753" width="12" style="53" customWidth="1"/>
    <col min="10754" max="10754" width="11.85546875" style="53" customWidth="1"/>
    <col min="10755" max="10755" width="64.28515625" style="53" customWidth="1"/>
    <col min="10756" max="10756" width="16.85546875" style="53" customWidth="1"/>
    <col min="10757" max="10757" width="17.7109375" style="53" customWidth="1"/>
    <col min="10758" max="10758" width="12.85546875" style="53" customWidth="1"/>
    <col min="10759" max="10759" width="14.140625" style="53" customWidth="1"/>
    <col min="10760" max="10760" width="10.7109375" style="53" customWidth="1"/>
    <col min="10761" max="11007" width="9.140625" style="53"/>
    <col min="11008" max="11008" width="7.28515625" style="53" customWidth="1"/>
    <col min="11009" max="11009" width="12" style="53" customWidth="1"/>
    <col min="11010" max="11010" width="11.85546875" style="53" customWidth="1"/>
    <col min="11011" max="11011" width="64.28515625" style="53" customWidth="1"/>
    <col min="11012" max="11012" width="16.85546875" style="53" customWidth="1"/>
    <col min="11013" max="11013" width="17.7109375" style="53" customWidth="1"/>
    <col min="11014" max="11014" width="12.85546875" style="53" customWidth="1"/>
    <col min="11015" max="11015" width="14.140625" style="53" customWidth="1"/>
    <col min="11016" max="11016" width="10.7109375" style="53" customWidth="1"/>
    <col min="11017" max="11263" width="9.140625" style="53"/>
    <col min="11264" max="11264" width="7.28515625" style="53" customWidth="1"/>
    <col min="11265" max="11265" width="12" style="53" customWidth="1"/>
    <col min="11266" max="11266" width="11.85546875" style="53" customWidth="1"/>
    <col min="11267" max="11267" width="64.28515625" style="53" customWidth="1"/>
    <col min="11268" max="11268" width="16.85546875" style="53" customWidth="1"/>
    <col min="11269" max="11269" width="17.7109375" style="53" customWidth="1"/>
    <col min="11270" max="11270" width="12.85546875" style="53" customWidth="1"/>
    <col min="11271" max="11271" width="14.140625" style="53" customWidth="1"/>
    <col min="11272" max="11272" width="10.7109375" style="53" customWidth="1"/>
    <col min="11273" max="11519" width="9.140625" style="53"/>
    <col min="11520" max="11520" width="7.28515625" style="53" customWidth="1"/>
    <col min="11521" max="11521" width="12" style="53" customWidth="1"/>
    <col min="11522" max="11522" width="11.85546875" style="53" customWidth="1"/>
    <col min="11523" max="11523" width="64.28515625" style="53" customWidth="1"/>
    <col min="11524" max="11524" width="16.85546875" style="53" customWidth="1"/>
    <col min="11525" max="11525" width="17.7109375" style="53" customWidth="1"/>
    <col min="11526" max="11526" width="12.85546875" style="53" customWidth="1"/>
    <col min="11527" max="11527" width="14.140625" style="53" customWidth="1"/>
    <col min="11528" max="11528" width="10.7109375" style="53" customWidth="1"/>
    <col min="11529" max="11775" width="9.140625" style="53"/>
    <col min="11776" max="11776" width="7.28515625" style="53" customWidth="1"/>
    <col min="11777" max="11777" width="12" style="53" customWidth="1"/>
    <col min="11778" max="11778" width="11.85546875" style="53" customWidth="1"/>
    <col min="11779" max="11779" width="64.28515625" style="53" customWidth="1"/>
    <col min="11780" max="11780" width="16.85546875" style="53" customWidth="1"/>
    <col min="11781" max="11781" width="17.7109375" style="53" customWidth="1"/>
    <col min="11782" max="11782" width="12.85546875" style="53" customWidth="1"/>
    <col min="11783" max="11783" width="14.140625" style="53" customWidth="1"/>
    <col min="11784" max="11784" width="10.7109375" style="53" customWidth="1"/>
    <col min="11785" max="12031" width="9.140625" style="53"/>
    <col min="12032" max="12032" width="7.28515625" style="53" customWidth="1"/>
    <col min="12033" max="12033" width="12" style="53" customWidth="1"/>
    <col min="12034" max="12034" width="11.85546875" style="53" customWidth="1"/>
    <col min="12035" max="12035" width="64.28515625" style="53" customWidth="1"/>
    <col min="12036" max="12036" width="16.85546875" style="53" customWidth="1"/>
    <col min="12037" max="12037" width="17.7109375" style="53" customWidth="1"/>
    <col min="12038" max="12038" width="12.85546875" style="53" customWidth="1"/>
    <col min="12039" max="12039" width="14.140625" style="53" customWidth="1"/>
    <col min="12040" max="12040" width="10.7109375" style="53" customWidth="1"/>
    <col min="12041" max="12287" width="9.140625" style="53"/>
    <col min="12288" max="12288" width="7.28515625" style="53" customWidth="1"/>
    <col min="12289" max="12289" width="12" style="53" customWidth="1"/>
    <col min="12290" max="12290" width="11.85546875" style="53" customWidth="1"/>
    <col min="12291" max="12291" width="64.28515625" style="53" customWidth="1"/>
    <col min="12292" max="12292" width="16.85546875" style="53" customWidth="1"/>
    <col min="12293" max="12293" width="17.7109375" style="53" customWidth="1"/>
    <col min="12294" max="12294" width="12.85546875" style="53" customWidth="1"/>
    <col min="12295" max="12295" width="14.140625" style="53" customWidth="1"/>
    <col min="12296" max="12296" width="10.7109375" style="53" customWidth="1"/>
    <col min="12297" max="12543" width="9.140625" style="53"/>
    <col min="12544" max="12544" width="7.28515625" style="53" customWidth="1"/>
    <col min="12545" max="12545" width="12" style="53" customWidth="1"/>
    <col min="12546" max="12546" width="11.85546875" style="53" customWidth="1"/>
    <col min="12547" max="12547" width="64.28515625" style="53" customWidth="1"/>
    <col min="12548" max="12548" width="16.85546875" style="53" customWidth="1"/>
    <col min="12549" max="12549" width="17.7109375" style="53" customWidth="1"/>
    <col min="12550" max="12550" width="12.85546875" style="53" customWidth="1"/>
    <col min="12551" max="12551" width="14.140625" style="53" customWidth="1"/>
    <col min="12552" max="12552" width="10.7109375" style="53" customWidth="1"/>
    <col min="12553" max="12799" width="9.140625" style="53"/>
    <col min="12800" max="12800" width="7.28515625" style="53" customWidth="1"/>
    <col min="12801" max="12801" width="12" style="53" customWidth="1"/>
    <col min="12802" max="12802" width="11.85546875" style="53" customWidth="1"/>
    <col min="12803" max="12803" width="64.28515625" style="53" customWidth="1"/>
    <col min="12804" max="12804" width="16.85546875" style="53" customWidth="1"/>
    <col min="12805" max="12805" width="17.7109375" style="53" customWidth="1"/>
    <col min="12806" max="12806" width="12.85546875" style="53" customWidth="1"/>
    <col min="12807" max="12807" width="14.140625" style="53" customWidth="1"/>
    <col min="12808" max="12808" width="10.7109375" style="53" customWidth="1"/>
    <col min="12809" max="13055" width="9.140625" style="53"/>
    <col min="13056" max="13056" width="7.28515625" style="53" customWidth="1"/>
    <col min="13057" max="13057" width="12" style="53" customWidth="1"/>
    <col min="13058" max="13058" width="11.85546875" style="53" customWidth="1"/>
    <col min="13059" max="13059" width="64.28515625" style="53" customWidth="1"/>
    <col min="13060" max="13060" width="16.85546875" style="53" customWidth="1"/>
    <col min="13061" max="13061" width="17.7109375" style="53" customWidth="1"/>
    <col min="13062" max="13062" width="12.85546875" style="53" customWidth="1"/>
    <col min="13063" max="13063" width="14.140625" style="53" customWidth="1"/>
    <col min="13064" max="13064" width="10.7109375" style="53" customWidth="1"/>
    <col min="13065" max="13311" width="9.140625" style="53"/>
    <col min="13312" max="13312" width="7.28515625" style="53" customWidth="1"/>
    <col min="13313" max="13313" width="12" style="53" customWidth="1"/>
    <col min="13314" max="13314" width="11.85546875" style="53" customWidth="1"/>
    <col min="13315" max="13315" width="64.28515625" style="53" customWidth="1"/>
    <col min="13316" max="13316" width="16.85546875" style="53" customWidth="1"/>
    <col min="13317" max="13317" width="17.7109375" style="53" customWidth="1"/>
    <col min="13318" max="13318" width="12.85546875" style="53" customWidth="1"/>
    <col min="13319" max="13319" width="14.140625" style="53" customWidth="1"/>
    <col min="13320" max="13320" width="10.7109375" style="53" customWidth="1"/>
    <col min="13321" max="13567" width="9.140625" style="53"/>
    <col min="13568" max="13568" width="7.28515625" style="53" customWidth="1"/>
    <col min="13569" max="13569" width="12" style="53" customWidth="1"/>
    <col min="13570" max="13570" width="11.85546875" style="53" customWidth="1"/>
    <col min="13571" max="13571" width="64.28515625" style="53" customWidth="1"/>
    <col min="13572" max="13572" width="16.85546875" style="53" customWidth="1"/>
    <col min="13573" max="13573" width="17.7109375" style="53" customWidth="1"/>
    <col min="13574" max="13574" width="12.85546875" style="53" customWidth="1"/>
    <col min="13575" max="13575" width="14.140625" style="53" customWidth="1"/>
    <col min="13576" max="13576" width="10.7109375" style="53" customWidth="1"/>
    <col min="13577" max="13823" width="9.140625" style="53"/>
    <col min="13824" max="13824" width="7.28515625" style="53" customWidth="1"/>
    <col min="13825" max="13825" width="12" style="53" customWidth="1"/>
    <col min="13826" max="13826" width="11.85546875" style="53" customWidth="1"/>
    <col min="13827" max="13827" width="64.28515625" style="53" customWidth="1"/>
    <col min="13828" max="13828" width="16.85546875" style="53" customWidth="1"/>
    <col min="13829" max="13829" width="17.7109375" style="53" customWidth="1"/>
    <col min="13830" max="13830" width="12.85546875" style="53" customWidth="1"/>
    <col min="13831" max="13831" width="14.140625" style="53" customWidth="1"/>
    <col min="13832" max="13832" width="10.7109375" style="53" customWidth="1"/>
    <col min="13833" max="14079" width="9.140625" style="53"/>
    <col min="14080" max="14080" width="7.28515625" style="53" customWidth="1"/>
    <col min="14081" max="14081" width="12" style="53" customWidth="1"/>
    <col min="14082" max="14082" width="11.85546875" style="53" customWidth="1"/>
    <col min="14083" max="14083" width="64.28515625" style="53" customWidth="1"/>
    <col min="14084" max="14084" width="16.85546875" style="53" customWidth="1"/>
    <col min="14085" max="14085" width="17.7109375" style="53" customWidth="1"/>
    <col min="14086" max="14086" width="12.85546875" style="53" customWidth="1"/>
    <col min="14087" max="14087" width="14.140625" style="53" customWidth="1"/>
    <col min="14088" max="14088" width="10.7109375" style="53" customWidth="1"/>
    <col min="14089" max="14335" width="9.140625" style="53"/>
    <col min="14336" max="14336" width="7.28515625" style="53" customWidth="1"/>
    <col min="14337" max="14337" width="12" style="53" customWidth="1"/>
    <col min="14338" max="14338" width="11.85546875" style="53" customWidth="1"/>
    <col min="14339" max="14339" width="64.28515625" style="53" customWidth="1"/>
    <col min="14340" max="14340" width="16.85546875" style="53" customWidth="1"/>
    <col min="14341" max="14341" width="17.7109375" style="53" customWidth="1"/>
    <col min="14342" max="14342" width="12.85546875" style="53" customWidth="1"/>
    <col min="14343" max="14343" width="14.140625" style="53" customWidth="1"/>
    <col min="14344" max="14344" width="10.7109375" style="53" customWidth="1"/>
    <col min="14345" max="14591" width="9.140625" style="53"/>
    <col min="14592" max="14592" width="7.28515625" style="53" customWidth="1"/>
    <col min="14593" max="14593" width="12" style="53" customWidth="1"/>
    <col min="14594" max="14594" width="11.85546875" style="53" customWidth="1"/>
    <col min="14595" max="14595" width="64.28515625" style="53" customWidth="1"/>
    <col min="14596" max="14596" width="16.85546875" style="53" customWidth="1"/>
    <col min="14597" max="14597" width="17.7109375" style="53" customWidth="1"/>
    <col min="14598" max="14598" width="12.85546875" style="53" customWidth="1"/>
    <col min="14599" max="14599" width="14.140625" style="53" customWidth="1"/>
    <col min="14600" max="14600" width="10.7109375" style="53" customWidth="1"/>
    <col min="14601" max="14847" width="9.140625" style="53"/>
    <col min="14848" max="14848" width="7.28515625" style="53" customWidth="1"/>
    <col min="14849" max="14849" width="12" style="53" customWidth="1"/>
    <col min="14850" max="14850" width="11.85546875" style="53" customWidth="1"/>
    <col min="14851" max="14851" width="64.28515625" style="53" customWidth="1"/>
    <col min="14852" max="14852" width="16.85546875" style="53" customWidth="1"/>
    <col min="14853" max="14853" width="17.7109375" style="53" customWidth="1"/>
    <col min="14854" max="14854" width="12.85546875" style="53" customWidth="1"/>
    <col min="14855" max="14855" width="14.140625" style="53" customWidth="1"/>
    <col min="14856" max="14856" width="10.7109375" style="53" customWidth="1"/>
    <col min="14857" max="15103" width="9.140625" style="53"/>
    <col min="15104" max="15104" width="7.28515625" style="53" customWidth="1"/>
    <col min="15105" max="15105" width="12" style="53" customWidth="1"/>
    <col min="15106" max="15106" width="11.85546875" style="53" customWidth="1"/>
    <col min="15107" max="15107" width="64.28515625" style="53" customWidth="1"/>
    <col min="15108" max="15108" width="16.85546875" style="53" customWidth="1"/>
    <col min="15109" max="15109" width="17.7109375" style="53" customWidth="1"/>
    <col min="15110" max="15110" width="12.85546875" style="53" customWidth="1"/>
    <col min="15111" max="15111" width="14.140625" style="53" customWidth="1"/>
    <col min="15112" max="15112" width="10.7109375" style="53" customWidth="1"/>
    <col min="15113" max="15359" width="9.140625" style="53"/>
    <col min="15360" max="15360" width="7.28515625" style="53" customWidth="1"/>
    <col min="15361" max="15361" width="12" style="53" customWidth="1"/>
    <col min="15362" max="15362" width="11.85546875" style="53" customWidth="1"/>
    <col min="15363" max="15363" width="64.28515625" style="53" customWidth="1"/>
    <col min="15364" max="15364" width="16.85546875" style="53" customWidth="1"/>
    <col min="15365" max="15365" width="17.7109375" style="53" customWidth="1"/>
    <col min="15366" max="15366" width="12.85546875" style="53" customWidth="1"/>
    <col min="15367" max="15367" width="14.140625" style="53" customWidth="1"/>
    <col min="15368" max="15368" width="10.7109375" style="53" customWidth="1"/>
    <col min="15369" max="15615" width="9.140625" style="53"/>
    <col min="15616" max="15616" width="7.28515625" style="53" customWidth="1"/>
    <col min="15617" max="15617" width="12" style="53" customWidth="1"/>
    <col min="15618" max="15618" width="11.85546875" style="53" customWidth="1"/>
    <col min="15619" max="15619" width="64.28515625" style="53" customWidth="1"/>
    <col min="15620" max="15620" width="16.85546875" style="53" customWidth="1"/>
    <col min="15621" max="15621" width="17.7109375" style="53" customWidth="1"/>
    <col min="15622" max="15622" width="12.85546875" style="53" customWidth="1"/>
    <col min="15623" max="15623" width="14.140625" style="53" customWidth="1"/>
    <col min="15624" max="15624" width="10.7109375" style="53" customWidth="1"/>
    <col min="15625" max="15871" width="9.140625" style="53"/>
    <col min="15872" max="15872" width="7.28515625" style="53" customWidth="1"/>
    <col min="15873" max="15873" width="12" style="53" customWidth="1"/>
    <col min="15874" max="15874" width="11.85546875" style="53" customWidth="1"/>
    <col min="15875" max="15875" width="64.28515625" style="53" customWidth="1"/>
    <col min="15876" max="15876" width="16.85546875" style="53" customWidth="1"/>
    <col min="15877" max="15877" width="17.7109375" style="53" customWidth="1"/>
    <col min="15878" max="15878" width="12.85546875" style="53" customWidth="1"/>
    <col min="15879" max="15879" width="14.140625" style="53" customWidth="1"/>
    <col min="15880" max="15880" width="10.7109375" style="53" customWidth="1"/>
    <col min="15881" max="16127" width="9.140625" style="53"/>
    <col min="16128" max="16128" width="7.28515625" style="53" customWidth="1"/>
    <col min="16129" max="16129" width="12" style="53" customWidth="1"/>
    <col min="16130" max="16130" width="11.85546875" style="53" customWidth="1"/>
    <col min="16131" max="16131" width="64.28515625" style="53" customWidth="1"/>
    <col min="16132" max="16132" width="16.85546875" style="53" customWidth="1"/>
    <col min="16133" max="16133" width="17.7109375" style="53" customWidth="1"/>
    <col min="16134" max="16134" width="12.85546875" style="53" customWidth="1"/>
    <col min="16135" max="16135" width="14.140625" style="53" customWidth="1"/>
    <col min="16136" max="16136" width="10.7109375" style="53" customWidth="1"/>
    <col min="16137" max="16384" width="9.140625" style="53"/>
  </cols>
  <sheetData>
    <row r="1" spans="1:5" x14ac:dyDescent="0.3">
      <c r="D1" s="53"/>
      <c r="E1" s="20" t="s">
        <v>125</v>
      </c>
    </row>
    <row r="2" spans="1:5" x14ac:dyDescent="0.3">
      <c r="D2" s="53"/>
      <c r="E2" s="54" t="s">
        <v>60</v>
      </c>
    </row>
    <row r="3" spans="1:5" x14ac:dyDescent="0.3">
      <c r="D3" s="53"/>
      <c r="E3" s="54" t="s">
        <v>36</v>
      </c>
    </row>
    <row r="5" spans="1:5" ht="48.75" customHeight="1" x14ac:dyDescent="0.3">
      <c r="A5" s="181"/>
      <c r="B5" s="270" t="s">
        <v>126</v>
      </c>
      <c r="C5" s="270"/>
      <c r="D5" s="270"/>
      <c r="E5" s="270"/>
    </row>
    <row r="7" spans="1:5" x14ac:dyDescent="0.3">
      <c r="E7" s="21" t="s">
        <v>21</v>
      </c>
    </row>
    <row r="8" spans="1:5" s="138" customFormat="1" ht="135.75" customHeight="1" x14ac:dyDescent="0.25">
      <c r="B8" s="266" t="s">
        <v>26</v>
      </c>
      <c r="C8" s="267"/>
      <c r="D8" s="268" t="s">
        <v>48</v>
      </c>
      <c r="E8" s="174" t="s">
        <v>55</v>
      </c>
    </row>
    <row r="9" spans="1:5" s="138" customFormat="1" ht="49.5" customHeight="1" x14ac:dyDescent="0.25">
      <c r="B9" s="55" t="s">
        <v>17</v>
      </c>
      <c r="C9" s="55" t="s">
        <v>18</v>
      </c>
      <c r="D9" s="269"/>
      <c r="E9" s="55" t="s">
        <v>6</v>
      </c>
    </row>
    <row r="10" spans="1:5" s="135" customFormat="1" ht="23.25" customHeight="1" x14ac:dyDescent="0.25">
      <c r="B10" s="56"/>
      <c r="C10" s="56"/>
      <c r="D10" s="139" t="s">
        <v>44</v>
      </c>
      <c r="E10" s="140">
        <f>E12</f>
        <v>0</v>
      </c>
    </row>
    <row r="11" spans="1:5" s="138" customFormat="1" ht="21" customHeight="1" x14ac:dyDescent="0.25">
      <c r="B11" s="57"/>
      <c r="C11" s="57"/>
      <c r="D11" s="141" t="s">
        <v>45</v>
      </c>
      <c r="E11" s="142"/>
    </row>
    <row r="12" spans="1:5" s="135" customFormat="1" ht="34.5" x14ac:dyDescent="0.25">
      <c r="B12" s="58"/>
      <c r="C12" s="59"/>
      <c r="D12" s="143" t="s">
        <v>46</v>
      </c>
      <c r="E12" s="140">
        <f>E14+E36</f>
        <v>0</v>
      </c>
    </row>
    <row r="13" spans="1:5" s="138" customFormat="1" x14ac:dyDescent="0.25">
      <c r="B13" s="60"/>
      <c r="C13" s="60"/>
      <c r="D13" s="141" t="s">
        <v>47</v>
      </c>
      <c r="E13" s="22"/>
    </row>
    <row r="14" spans="1:5" ht="23.25" customHeight="1" x14ac:dyDescent="0.3">
      <c r="B14" s="144">
        <v>1049</v>
      </c>
      <c r="C14" s="144"/>
      <c r="D14" s="61" t="s">
        <v>7</v>
      </c>
      <c r="E14" s="145">
        <f>E31+E16+E22</f>
        <v>838544</v>
      </c>
    </row>
    <row r="15" spans="1:5" ht="24.75" customHeight="1" x14ac:dyDescent="0.3">
      <c r="B15" s="60" t="s">
        <v>136</v>
      </c>
      <c r="C15" s="146"/>
      <c r="D15" s="147" t="s">
        <v>137</v>
      </c>
      <c r="E15" s="22"/>
    </row>
    <row r="16" spans="1:5" ht="33.75" customHeight="1" x14ac:dyDescent="0.3">
      <c r="B16" s="60"/>
      <c r="C16" s="184">
        <v>21001</v>
      </c>
      <c r="D16" s="148" t="s">
        <v>160</v>
      </c>
      <c r="E16" s="145">
        <f>E18</f>
        <v>194276</v>
      </c>
    </row>
    <row r="17" spans="2:5" x14ac:dyDescent="0.3">
      <c r="B17" s="60"/>
      <c r="C17" s="146"/>
      <c r="D17" s="109" t="s">
        <v>63</v>
      </c>
      <c r="E17" s="45"/>
    </row>
    <row r="18" spans="2:5" x14ac:dyDescent="0.3">
      <c r="B18" s="60"/>
      <c r="C18" s="146"/>
      <c r="D18" s="12" t="s">
        <v>170</v>
      </c>
      <c r="E18" s="178">
        <f>E20+E21</f>
        <v>194276</v>
      </c>
    </row>
    <row r="19" spans="2:5" x14ac:dyDescent="0.3">
      <c r="B19" s="149"/>
      <c r="C19" s="149"/>
      <c r="D19" s="180" t="s">
        <v>138</v>
      </c>
      <c r="E19" s="178"/>
    </row>
    <row r="20" spans="2:5" ht="78.75" customHeight="1" x14ac:dyDescent="0.3">
      <c r="B20" s="149"/>
      <c r="C20" s="149"/>
      <c r="D20" s="109" t="s">
        <v>186</v>
      </c>
      <c r="E20" s="178">
        <f>'3'!G17</f>
        <v>149394.20000000001</v>
      </c>
    </row>
    <row r="21" spans="2:5" ht="117.4" customHeight="1" x14ac:dyDescent="0.3">
      <c r="B21" s="149"/>
      <c r="C21" s="149"/>
      <c r="D21" s="109" t="s">
        <v>187</v>
      </c>
      <c r="E21" s="178">
        <f>'3'!G18</f>
        <v>44881.8</v>
      </c>
    </row>
    <row r="22" spans="2:5" ht="33.75" customHeight="1" x14ac:dyDescent="0.3">
      <c r="B22" s="60"/>
      <c r="C22" s="184">
        <v>21020</v>
      </c>
      <c r="D22" s="148" t="s">
        <v>176</v>
      </c>
      <c r="E22" s="145">
        <f>E24</f>
        <v>444268</v>
      </c>
    </row>
    <row r="23" spans="2:5" x14ac:dyDescent="0.3">
      <c r="B23" s="60"/>
      <c r="C23" s="146"/>
      <c r="D23" s="109" t="s">
        <v>63</v>
      </c>
      <c r="E23" s="45"/>
    </row>
    <row r="24" spans="2:5" x14ac:dyDescent="0.3">
      <c r="B24" s="60"/>
      <c r="C24" s="146"/>
      <c r="D24" s="187" t="s">
        <v>203</v>
      </c>
      <c r="E24" s="178">
        <f>E27+E28+E29+E30</f>
        <v>444268</v>
      </c>
    </row>
    <row r="25" spans="2:5" x14ac:dyDescent="0.3">
      <c r="B25" s="149"/>
      <c r="C25" s="149"/>
      <c r="D25" s="180" t="s">
        <v>138</v>
      </c>
      <c r="E25" s="178"/>
    </row>
    <row r="26" spans="2:5" ht="34.5" x14ac:dyDescent="0.3">
      <c r="B26" s="149"/>
      <c r="C26" s="149"/>
      <c r="D26" s="186" t="s">
        <v>183</v>
      </c>
      <c r="E26" s="178"/>
    </row>
    <row r="27" spans="2:5" ht="42" customHeight="1" x14ac:dyDescent="0.3">
      <c r="B27" s="149"/>
      <c r="C27" s="149"/>
      <c r="D27" s="13" t="str">
        <f>'3'!D22</f>
        <v>Տ-4-6՝ Սևան(Տ-4-9)-Վարսեր 3,3կմ մարզային նշանակության ճանապարհահատվածի միջին նորոգման աշխատանքներ</v>
      </c>
      <c r="E27" s="178">
        <f>'3'!G22</f>
        <v>188698</v>
      </c>
    </row>
    <row r="28" spans="2:5" ht="51" customHeight="1" x14ac:dyDescent="0.3">
      <c r="B28" s="149"/>
      <c r="C28" s="149"/>
      <c r="D28" s="13" t="str">
        <f>'3'!D23</f>
        <v>Տ-4-23՝ /Մ-10/-Զոլաքար(Տ-4-31) 2,0կմ մարզային նշանակության ճանապարհահատվածի միջին նորոգման աշխատանքներ</v>
      </c>
      <c r="E28" s="178">
        <f>'3'!G23</f>
        <v>70170</v>
      </c>
    </row>
    <row r="29" spans="2:5" ht="35.25" customHeight="1" x14ac:dyDescent="0.3">
      <c r="B29" s="149"/>
      <c r="C29" s="149"/>
      <c r="D29" s="13" t="str">
        <f>'3'!D24</f>
        <v>Տ-4-24՝ /Մ-10/-Ծովինար-/Մ-10/ 2,4կմ մարզային նշանակության ճանապարհահատվածի միջին նորոգման աշխատանքներ</v>
      </c>
      <c r="E29" s="178">
        <f>'3'!G24</f>
        <v>77700</v>
      </c>
    </row>
    <row r="30" spans="2:5" ht="34.5" customHeight="1" x14ac:dyDescent="0.3">
      <c r="B30" s="149"/>
      <c r="C30" s="149"/>
      <c r="D30" s="13" t="str">
        <f>'3'!D25</f>
        <v>Տ-4-29՝ /Մ-10/-Ձորագյուղ(Տ-4-37) 3,0կմ մարզային նշանակության ճանապարհահատվածի միջին նորոգման աշխատանքներ</v>
      </c>
      <c r="E30" s="178">
        <f>'3'!G25</f>
        <v>107700</v>
      </c>
    </row>
    <row r="31" spans="2:5" ht="33.75" customHeight="1" x14ac:dyDescent="0.3">
      <c r="B31" s="60"/>
      <c r="C31" s="184">
        <v>21022</v>
      </c>
      <c r="D31" s="148" t="s">
        <v>130</v>
      </c>
      <c r="E31" s="145">
        <f>E33</f>
        <v>200000</v>
      </c>
    </row>
    <row r="32" spans="2:5" x14ac:dyDescent="0.3">
      <c r="B32" s="60"/>
      <c r="C32" s="146"/>
      <c r="D32" s="109" t="s">
        <v>63</v>
      </c>
      <c r="E32" s="45"/>
    </row>
    <row r="33" spans="2:5" x14ac:dyDescent="0.3">
      <c r="B33" s="60"/>
      <c r="C33" s="146"/>
      <c r="D33" s="12" t="s">
        <v>144</v>
      </c>
      <c r="E33" s="45">
        <f>E35</f>
        <v>200000</v>
      </c>
    </row>
    <row r="34" spans="2:5" x14ac:dyDescent="0.3">
      <c r="B34" s="149"/>
      <c r="C34" s="149"/>
      <c r="D34" s="180" t="s">
        <v>138</v>
      </c>
      <c r="E34" s="178"/>
    </row>
    <row r="35" spans="2:5" ht="86.25" x14ac:dyDescent="0.3">
      <c r="B35" s="149"/>
      <c r="C35" s="149"/>
      <c r="D35" s="13" t="s">
        <v>135</v>
      </c>
      <c r="E35" s="178">
        <f>'2'!H50</f>
        <v>200000</v>
      </c>
    </row>
    <row r="36" spans="2:5" ht="34.5" x14ac:dyDescent="0.3">
      <c r="B36" s="26">
        <v>1157</v>
      </c>
      <c r="C36" s="26">
        <v>21002</v>
      </c>
      <c r="D36" s="4" t="s">
        <v>219</v>
      </c>
      <c r="E36" s="179">
        <f>E38</f>
        <v>-838544</v>
      </c>
    </row>
    <row r="37" spans="2:5" x14ac:dyDescent="0.3">
      <c r="B37" s="13"/>
      <c r="C37" s="13"/>
      <c r="D37" s="147" t="s">
        <v>63</v>
      </c>
      <c r="E37" s="177"/>
    </row>
    <row r="38" spans="2:5" ht="34.5" x14ac:dyDescent="0.3">
      <c r="B38" s="13"/>
      <c r="C38" s="13"/>
      <c r="D38" s="217" t="s">
        <v>8</v>
      </c>
      <c r="E38" s="177">
        <f>'2'!H55</f>
        <v>-838544</v>
      </c>
    </row>
    <row r="42" spans="2:5" ht="61.5" customHeight="1" x14ac:dyDescent="0.3">
      <c r="C42" s="270" t="s">
        <v>121</v>
      </c>
      <c r="D42" s="270"/>
    </row>
  </sheetData>
  <mergeCells count="4">
    <mergeCell ref="B8:C8"/>
    <mergeCell ref="D8:D9"/>
    <mergeCell ref="C42:D42"/>
    <mergeCell ref="B5:E5"/>
  </mergeCells>
  <phoneticPr fontId="15" type="noConversion"/>
  <pageMargins left="0.25" right="0.25" top="0.75" bottom="0.75" header="0.3" footer="0.3"/>
  <pageSetup paperSize="9" scale="95" orientation="landscape" verticalDpi="300" r:id="rId1"/>
  <colBreaks count="1" manualBreakCount="1">
    <brk id="5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9"/>
  <sheetViews>
    <sheetView workbookViewId="0">
      <selection sqref="A1:XFD1048576"/>
    </sheetView>
  </sheetViews>
  <sheetFormatPr defaultColWidth="9.140625" defaultRowHeight="17.25" x14ac:dyDescent="0.3"/>
  <cols>
    <col min="1" max="1" width="9.140625" style="3"/>
    <col min="2" max="2" width="11" style="3" customWidth="1"/>
    <col min="3" max="3" width="14.5703125" style="3" customWidth="1"/>
    <col min="4" max="4" width="62.7109375" style="3" customWidth="1"/>
    <col min="5" max="5" width="31.140625" style="3" customWidth="1"/>
    <col min="6" max="7" width="9.140625" style="3"/>
    <col min="8" max="8" width="17.7109375" style="3" customWidth="1"/>
    <col min="9" max="16384" width="9.140625" style="3"/>
  </cols>
  <sheetData>
    <row r="1" spans="1:9" x14ac:dyDescent="0.3">
      <c r="D1" s="53"/>
      <c r="E1" s="20" t="s">
        <v>237</v>
      </c>
    </row>
    <row r="2" spans="1:9" x14ac:dyDescent="0.3">
      <c r="D2" s="271" t="s">
        <v>62</v>
      </c>
      <c r="E2" s="271"/>
    </row>
    <row r="3" spans="1:9" x14ac:dyDescent="0.3">
      <c r="D3" s="271" t="s">
        <v>36</v>
      </c>
      <c r="E3" s="271"/>
    </row>
    <row r="4" spans="1:9" x14ac:dyDescent="0.3">
      <c r="D4" s="53"/>
      <c r="E4" s="53"/>
    </row>
    <row r="5" spans="1:9" ht="77.650000000000006" customHeight="1" x14ac:dyDescent="0.3">
      <c r="B5" s="253" t="s">
        <v>222</v>
      </c>
      <c r="C5" s="253"/>
      <c r="D5" s="253"/>
      <c r="E5" s="253"/>
    </row>
    <row r="6" spans="1:9" x14ac:dyDescent="0.3">
      <c r="E6" s="20" t="s">
        <v>21</v>
      </c>
    </row>
    <row r="7" spans="1:9" ht="72.400000000000006" customHeight="1" x14ac:dyDescent="0.3">
      <c r="B7" s="272" t="s">
        <v>80</v>
      </c>
      <c r="C7" s="272"/>
      <c r="D7" s="273" t="s">
        <v>223</v>
      </c>
      <c r="E7" s="274" t="s">
        <v>224</v>
      </c>
    </row>
    <row r="8" spans="1:9" ht="34.5" x14ac:dyDescent="0.3">
      <c r="B8" s="6" t="s">
        <v>225</v>
      </c>
      <c r="C8" s="6" t="s">
        <v>18</v>
      </c>
      <c r="D8" s="273"/>
      <c r="E8" s="275"/>
    </row>
    <row r="9" spans="1:9" x14ac:dyDescent="0.3">
      <c r="B9" s="218"/>
      <c r="C9" s="218"/>
      <c r="D9" s="219" t="s">
        <v>49</v>
      </c>
      <c r="E9" s="220">
        <f>E11</f>
        <v>-838544</v>
      </c>
    </row>
    <row r="10" spans="1:9" x14ac:dyDescent="0.3">
      <c r="B10" s="26"/>
      <c r="C10" s="221"/>
      <c r="D10" s="219" t="s">
        <v>40</v>
      </c>
      <c r="E10" s="220"/>
    </row>
    <row r="11" spans="1:9" x14ac:dyDescent="0.3">
      <c r="B11" s="6">
        <v>1157</v>
      </c>
      <c r="C11" s="6"/>
      <c r="D11" s="12" t="s">
        <v>226</v>
      </c>
      <c r="E11" s="222">
        <f>E12</f>
        <v>-838544</v>
      </c>
    </row>
    <row r="12" spans="1:9" ht="34.5" x14ac:dyDescent="0.3">
      <c r="B12" s="176"/>
      <c r="C12" s="6" t="s">
        <v>218</v>
      </c>
      <c r="D12" s="4" t="s">
        <v>219</v>
      </c>
      <c r="E12" s="222">
        <f>'2'!H57</f>
        <v>-838544</v>
      </c>
    </row>
    <row r="16" spans="1:9" s="10" customFormat="1" x14ac:dyDescent="0.3">
      <c r="A16" s="223"/>
      <c r="B16" s="7" t="s">
        <v>22</v>
      </c>
      <c r="C16" s="5"/>
      <c r="D16" s="8"/>
      <c r="G16" s="224"/>
      <c r="H16" s="224"/>
      <c r="I16" s="225"/>
    </row>
    <row r="17" spans="1:9" s="10" customFormat="1" x14ac:dyDescent="0.3">
      <c r="A17" s="223"/>
      <c r="B17" s="7" t="s">
        <v>23</v>
      </c>
      <c r="C17" s="5"/>
      <c r="D17" s="8"/>
      <c r="G17" s="224"/>
      <c r="H17" s="224"/>
      <c r="I17" s="225"/>
    </row>
    <row r="18" spans="1:9" s="10" customFormat="1" x14ac:dyDescent="0.3">
      <c r="A18" s="223"/>
      <c r="B18" s="3"/>
      <c r="C18" s="9" t="s">
        <v>227</v>
      </c>
      <c r="D18" s="8"/>
      <c r="G18" s="224"/>
      <c r="H18" s="224"/>
      <c r="I18" s="225"/>
    </row>
    <row r="19" spans="1:9" s="10" customFormat="1" x14ac:dyDescent="0.3">
      <c r="A19" s="223"/>
      <c r="D19" s="8"/>
      <c r="G19" s="224"/>
      <c r="H19" s="224"/>
      <c r="I19" s="225"/>
    </row>
  </sheetData>
  <mergeCells count="6">
    <mergeCell ref="D2:E2"/>
    <mergeCell ref="D3:E3"/>
    <mergeCell ref="B5:E5"/>
    <mergeCell ref="B7:C7"/>
    <mergeCell ref="D7:D8"/>
    <mergeCell ref="E7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A68"/>
  <sheetViews>
    <sheetView tabSelected="1" topLeftCell="A37" zoomScaleNormal="100" workbookViewId="0">
      <selection activeCell="F24" sqref="F24"/>
    </sheetView>
  </sheetViews>
  <sheetFormatPr defaultColWidth="9.140625"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21.5703125" style="1" customWidth="1"/>
    <col min="12" max="12" width="19.140625" style="1" customWidth="1"/>
    <col min="13" max="13" width="17.42578125" style="1" customWidth="1"/>
    <col min="14" max="16384" width="9.140625" style="1"/>
  </cols>
  <sheetData>
    <row r="1" spans="2:79" x14ac:dyDescent="0.3">
      <c r="K1" s="155" t="s">
        <v>238</v>
      </c>
    </row>
    <row r="2" spans="2:79" x14ac:dyDescent="0.3">
      <c r="K2" s="11" t="s">
        <v>60</v>
      </c>
    </row>
    <row r="3" spans="2:79" x14ac:dyDescent="0.3">
      <c r="D3" s="156"/>
      <c r="H3" s="157"/>
      <c r="I3" s="157"/>
      <c r="J3" s="157"/>
      <c r="K3" s="11" t="s">
        <v>36</v>
      </c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</row>
    <row r="4" spans="2:79" ht="30" customHeight="1" x14ac:dyDescent="0.3"/>
    <row r="5" spans="2:79" ht="33.75" customHeight="1" x14ac:dyDescent="0.3">
      <c r="B5" s="283" t="s">
        <v>91</v>
      </c>
      <c r="C5" s="283"/>
      <c r="D5" s="283"/>
      <c r="E5" s="283"/>
      <c r="F5" s="283"/>
      <c r="G5" s="283"/>
      <c r="H5" s="283"/>
      <c r="I5" s="283"/>
      <c r="J5" s="283"/>
      <c r="K5" s="283"/>
    </row>
    <row r="6" spans="2:79" ht="22.5" customHeight="1" x14ac:dyDescent="0.3"/>
    <row r="7" spans="2:79" ht="19.5" customHeight="1" x14ac:dyDescent="0.3">
      <c r="B7" s="136"/>
      <c r="C7" s="136"/>
      <c r="D7" s="136"/>
      <c r="E7" s="136"/>
      <c r="F7" s="136"/>
      <c r="G7" s="136"/>
      <c r="H7" s="136"/>
      <c r="I7" s="136"/>
      <c r="J7" s="136"/>
      <c r="K7" s="20" t="s">
        <v>21</v>
      </c>
    </row>
    <row r="8" spans="2:79" s="10" customFormat="1" ht="126" customHeight="1" x14ac:dyDescent="0.3">
      <c r="B8" s="255" t="s">
        <v>92</v>
      </c>
      <c r="C8" s="255" t="s">
        <v>10</v>
      </c>
      <c r="D8" s="255"/>
      <c r="E8" s="255" t="s">
        <v>11</v>
      </c>
      <c r="F8" s="255"/>
      <c r="G8" s="255"/>
      <c r="H8" s="255"/>
      <c r="I8" s="255" t="s">
        <v>12</v>
      </c>
      <c r="J8" s="255" t="s">
        <v>13</v>
      </c>
      <c r="K8" s="172" t="s">
        <v>84</v>
      </c>
    </row>
    <row r="9" spans="2:79" s="10" customFormat="1" ht="33.75" customHeight="1" x14ac:dyDescent="0.3">
      <c r="B9" s="255"/>
      <c r="C9" s="6" t="s">
        <v>32</v>
      </c>
      <c r="D9" s="6" t="s">
        <v>33</v>
      </c>
      <c r="E9" s="6" t="s">
        <v>14</v>
      </c>
      <c r="F9" s="6" t="s">
        <v>33</v>
      </c>
      <c r="G9" s="6" t="s">
        <v>34</v>
      </c>
      <c r="H9" s="6" t="s">
        <v>15</v>
      </c>
      <c r="I9" s="255"/>
      <c r="J9" s="255"/>
      <c r="K9" s="6" t="s">
        <v>6</v>
      </c>
    </row>
    <row r="10" spans="2:79" s="10" customFormat="1" ht="19.5" customHeight="1" x14ac:dyDescent="0.3">
      <c r="B10" s="284" t="s">
        <v>16</v>
      </c>
      <c r="C10" s="284"/>
      <c r="D10" s="284"/>
      <c r="E10" s="284"/>
      <c r="F10" s="284"/>
      <c r="G10" s="284"/>
      <c r="H10" s="284"/>
      <c r="I10" s="15"/>
      <c r="J10" s="15"/>
      <c r="K10" s="158">
        <f>K11+K39</f>
        <v>0</v>
      </c>
    </row>
    <row r="11" spans="2:79" s="10" customFormat="1" ht="21.75" customHeight="1" x14ac:dyDescent="0.3">
      <c r="B11" s="279" t="s">
        <v>8</v>
      </c>
      <c r="C11" s="280"/>
      <c r="D11" s="280"/>
      <c r="E11" s="280"/>
      <c r="F11" s="280"/>
      <c r="G11" s="280"/>
      <c r="H11" s="280"/>
      <c r="I11" s="280"/>
      <c r="J11" s="281"/>
      <c r="K11" s="159">
        <f>K25+K12+K19+K31</f>
        <v>0</v>
      </c>
    </row>
    <row r="12" spans="2:79" s="10" customFormat="1" ht="20.25" customHeight="1" x14ac:dyDescent="0.3">
      <c r="B12" s="160"/>
      <c r="C12" s="6">
        <v>1049</v>
      </c>
      <c r="D12" s="252" t="s">
        <v>20</v>
      </c>
      <c r="E12" s="252"/>
      <c r="F12" s="252"/>
      <c r="G12" s="252"/>
      <c r="H12" s="252"/>
      <c r="I12" s="252"/>
      <c r="J12" s="252"/>
      <c r="K12" s="47">
        <f>K13</f>
        <v>194276</v>
      </c>
    </row>
    <row r="13" spans="2:79" ht="24.75" customHeight="1" x14ac:dyDescent="0.3">
      <c r="B13" s="161"/>
      <c r="C13" s="161"/>
      <c r="D13" s="161"/>
      <c r="E13" s="4" t="s">
        <v>162</v>
      </c>
      <c r="F13" s="252" t="s">
        <v>163</v>
      </c>
      <c r="G13" s="252"/>
      <c r="H13" s="252"/>
      <c r="I13" s="252"/>
      <c r="J13" s="252"/>
      <c r="K13" s="25">
        <f>'2'!H24</f>
        <v>194276</v>
      </c>
    </row>
    <row r="14" spans="2:79" ht="57" customHeight="1" x14ac:dyDescent="0.3">
      <c r="B14" s="161"/>
      <c r="C14" s="161"/>
      <c r="D14" s="161"/>
      <c r="E14" s="13"/>
      <c r="F14" s="13"/>
      <c r="G14" s="252" t="s">
        <v>164</v>
      </c>
      <c r="H14" s="252"/>
      <c r="I14" s="252"/>
      <c r="J14" s="252"/>
      <c r="K14" s="252"/>
    </row>
    <row r="15" spans="2:79" ht="38.25" customHeight="1" x14ac:dyDescent="0.3">
      <c r="B15" s="161"/>
      <c r="C15" s="161"/>
      <c r="D15" s="161"/>
      <c r="E15" s="13"/>
      <c r="F15" s="13"/>
      <c r="G15" s="13"/>
      <c r="H15" s="252" t="s">
        <v>165</v>
      </c>
      <c r="I15" s="252"/>
      <c r="J15" s="252"/>
      <c r="K15" s="252"/>
    </row>
    <row r="16" spans="2:79" ht="35.25" customHeight="1" x14ac:dyDescent="0.3">
      <c r="B16" s="161"/>
      <c r="C16" s="161"/>
      <c r="D16" s="161"/>
      <c r="E16" s="13"/>
      <c r="F16" s="13"/>
      <c r="G16" s="13"/>
      <c r="H16" s="13"/>
      <c r="I16" s="252" t="s">
        <v>205</v>
      </c>
      <c r="J16" s="252"/>
      <c r="K16" s="252"/>
    </row>
    <row r="17" spans="2:11" ht="42.75" customHeight="1" x14ac:dyDescent="0.3">
      <c r="B17" s="161"/>
      <c r="C17" s="161"/>
      <c r="D17" s="161"/>
      <c r="E17" s="163"/>
      <c r="F17" s="163"/>
      <c r="G17" s="163"/>
      <c r="H17" s="163"/>
      <c r="I17" s="162"/>
      <c r="J17" s="13" t="s">
        <v>243</v>
      </c>
      <c r="K17" s="289">
        <f>K18</f>
        <v>2.1850000000000001</v>
      </c>
    </row>
    <row r="18" spans="2:11" ht="42.75" customHeight="1" x14ac:dyDescent="0.3">
      <c r="B18" s="161"/>
      <c r="C18" s="161"/>
      <c r="D18" s="161"/>
      <c r="E18" s="163"/>
      <c r="F18" s="163"/>
      <c r="G18" s="163"/>
      <c r="H18" s="163"/>
      <c r="I18" s="162"/>
      <c r="J18" s="13" t="s">
        <v>244</v>
      </c>
      <c r="K18" s="289">
        <v>2.1850000000000001</v>
      </c>
    </row>
    <row r="19" spans="2:11" s="10" customFormat="1" ht="20.25" customHeight="1" x14ac:dyDescent="0.3">
      <c r="B19" s="160"/>
      <c r="C19" s="6">
        <v>1049</v>
      </c>
      <c r="D19" s="252" t="s">
        <v>20</v>
      </c>
      <c r="E19" s="252"/>
      <c r="F19" s="252"/>
      <c r="G19" s="252"/>
      <c r="H19" s="252"/>
      <c r="I19" s="252"/>
      <c r="J19" s="252"/>
      <c r="K19" s="47">
        <f>K20</f>
        <v>444268</v>
      </c>
    </row>
    <row r="20" spans="2:11" ht="24.75" customHeight="1" x14ac:dyDescent="0.3">
      <c r="B20" s="161"/>
      <c r="C20" s="161"/>
      <c r="D20" s="161"/>
      <c r="E20" s="4" t="s">
        <v>177</v>
      </c>
      <c r="F20" s="252" t="s">
        <v>173</v>
      </c>
      <c r="G20" s="252"/>
      <c r="H20" s="252"/>
      <c r="I20" s="252"/>
      <c r="J20" s="252"/>
      <c r="K20" s="25">
        <f>'2'!H33</f>
        <v>444268</v>
      </c>
    </row>
    <row r="21" spans="2:11" ht="57" customHeight="1" x14ac:dyDescent="0.3">
      <c r="B21" s="161"/>
      <c r="C21" s="161"/>
      <c r="D21" s="161"/>
      <c r="E21" s="13"/>
      <c r="F21" s="13"/>
      <c r="G21" s="252" t="s">
        <v>175</v>
      </c>
      <c r="H21" s="252"/>
      <c r="I21" s="252"/>
      <c r="J21" s="252"/>
      <c r="K21" s="252"/>
    </row>
    <row r="22" spans="2:11" ht="38.25" customHeight="1" x14ac:dyDescent="0.3">
      <c r="B22" s="161"/>
      <c r="C22" s="161"/>
      <c r="D22" s="161"/>
      <c r="E22" s="13"/>
      <c r="F22" s="13"/>
      <c r="G22" s="13"/>
      <c r="H22" s="252" t="s">
        <v>178</v>
      </c>
      <c r="I22" s="252"/>
      <c r="J22" s="252"/>
      <c r="K22" s="252"/>
    </row>
    <row r="23" spans="2:11" ht="35.25" customHeight="1" x14ac:dyDescent="0.3">
      <c r="B23" s="161"/>
      <c r="C23" s="161"/>
      <c r="D23" s="161"/>
      <c r="E23" s="13"/>
      <c r="F23" s="13"/>
      <c r="G23" s="13"/>
      <c r="H23" s="13"/>
      <c r="I23" s="252" t="s">
        <v>206</v>
      </c>
      <c r="J23" s="252"/>
      <c r="K23" s="252"/>
    </row>
    <row r="24" spans="2:11" ht="42.75" customHeight="1" x14ac:dyDescent="0.3">
      <c r="B24" s="161"/>
      <c r="C24" s="161"/>
      <c r="D24" s="161"/>
      <c r="E24" s="163"/>
      <c r="F24" s="163"/>
      <c r="G24" s="163"/>
      <c r="H24" s="163"/>
      <c r="I24" s="162"/>
      <c r="J24" s="13" t="s">
        <v>179</v>
      </c>
      <c r="K24" s="169">
        <v>10.7</v>
      </c>
    </row>
    <row r="25" spans="2:11" s="10" customFormat="1" ht="20.25" customHeight="1" x14ac:dyDescent="0.3">
      <c r="B25" s="160"/>
      <c r="C25" s="6">
        <v>1049</v>
      </c>
      <c r="D25" s="252" t="s">
        <v>20</v>
      </c>
      <c r="E25" s="252"/>
      <c r="F25" s="252"/>
      <c r="G25" s="252"/>
      <c r="H25" s="252"/>
      <c r="I25" s="252"/>
      <c r="J25" s="252"/>
      <c r="K25" s="47">
        <f>K26</f>
        <v>200000</v>
      </c>
    </row>
    <row r="26" spans="2:11" ht="24.75" customHeight="1" x14ac:dyDescent="0.3">
      <c r="B26" s="161"/>
      <c r="C26" s="161"/>
      <c r="D26" s="161"/>
      <c r="E26" s="4" t="s">
        <v>139</v>
      </c>
      <c r="F26" s="252" t="s">
        <v>130</v>
      </c>
      <c r="G26" s="252"/>
      <c r="H26" s="252"/>
      <c r="I26" s="252"/>
      <c r="J26" s="252"/>
      <c r="K26" s="25">
        <f>'2'!H42</f>
        <v>200000</v>
      </c>
    </row>
    <row r="27" spans="2:11" ht="57" customHeight="1" x14ac:dyDescent="0.3">
      <c r="B27" s="161"/>
      <c r="C27" s="161"/>
      <c r="D27" s="161"/>
      <c r="E27" s="13"/>
      <c r="F27" s="13"/>
      <c r="G27" s="252" t="s">
        <v>131</v>
      </c>
      <c r="H27" s="252"/>
      <c r="I27" s="252"/>
      <c r="J27" s="252"/>
      <c r="K27" s="252"/>
    </row>
    <row r="28" spans="2:11" ht="38.25" customHeight="1" x14ac:dyDescent="0.3">
      <c r="B28" s="161"/>
      <c r="C28" s="161"/>
      <c r="D28" s="161"/>
      <c r="E28" s="13"/>
      <c r="F28" s="13"/>
      <c r="G28" s="13"/>
      <c r="H28" s="252" t="s">
        <v>140</v>
      </c>
      <c r="I28" s="252"/>
      <c r="J28" s="252"/>
      <c r="K28" s="252"/>
    </row>
    <row r="29" spans="2:11" ht="35.25" customHeight="1" x14ac:dyDescent="0.3">
      <c r="B29" s="161"/>
      <c r="C29" s="161"/>
      <c r="D29" s="161"/>
      <c r="E29" s="13"/>
      <c r="F29" s="13"/>
      <c r="G29" s="13"/>
      <c r="H29" s="13"/>
      <c r="I29" s="252" t="s">
        <v>205</v>
      </c>
      <c r="J29" s="252"/>
      <c r="K29" s="252"/>
    </row>
    <row r="30" spans="2:11" ht="42.75" customHeight="1" x14ac:dyDescent="0.3">
      <c r="B30" s="161"/>
      <c r="C30" s="161"/>
      <c r="D30" s="161"/>
      <c r="E30" s="163"/>
      <c r="F30" s="163"/>
      <c r="G30" s="163"/>
      <c r="H30" s="163"/>
      <c r="I30" s="162"/>
      <c r="J30" s="13" t="s">
        <v>141</v>
      </c>
      <c r="K30" s="169">
        <v>3.7</v>
      </c>
    </row>
    <row r="31" spans="2:11" s="10" customFormat="1" ht="17.25" customHeight="1" x14ac:dyDescent="0.3">
      <c r="B31" s="15"/>
      <c r="C31" s="4" t="s">
        <v>228</v>
      </c>
      <c r="D31" s="276" t="s">
        <v>229</v>
      </c>
      <c r="E31" s="277"/>
      <c r="F31" s="277"/>
      <c r="G31" s="277"/>
      <c r="H31" s="277"/>
      <c r="I31" s="277"/>
      <c r="J31" s="278"/>
      <c r="K31" s="158">
        <f>K32</f>
        <v>-838544</v>
      </c>
    </row>
    <row r="32" spans="2:11" s="10" customFormat="1" ht="27" customHeight="1" x14ac:dyDescent="0.3">
      <c r="B32" s="15"/>
      <c r="C32" s="160"/>
      <c r="D32" s="160"/>
      <c r="E32" s="4" t="s">
        <v>230</v>
      </c>
      <c r="F32" s="276" t="s">
        <v>213</v>
      </c>
      <c r="G32" s="277"/>
      <c r="H32" s="277"/>
      <c r="I32" s="277"/>
      <c r="J32" s="278"/>
      <c r="K32" s="227">
        <f>'2'!H55</f>
        <v>-838544</v>
      </c>
    </row>
    <row r="33" spans="2:11" s="10" customFormat="1" ht="27" customHeight="1" x14ac:dyDescent="0.3">
      <c r="B33" s="15"/>
      <c r="C33" s="160"/>
      <c r="D33" s="160"/>
      <c r="E33" s="4"/>
      <c r="F33" s="4"/>
      <c r="G33" s="276" t="s">
        <v>231</v>
      </c>
      <c r="H33" s="277"/>
      <c r="I33" s="277"/>
      <c r="J33" s="277"/>
      <c r="K33" s="278"/>
    </row>
    <row r="34" spans="2:11" s="10" customFormat="1" ht="35.25" customHeight="1" x14ac:dyDescent="0.3">
      <c r="B34" s="15"/>
      <c r="C34" s="160"/>
      <c r="D34" s="160"/>
      <c r="E34" s="4"/>
      <c r="F34" s="4"/>
      <c r="G34" s="4"/>
      <c r="H34" s="276" t="s">
        <v>232</v>
      </c>
      <c r="I34" s="277"/>
      <c r="J34" s="277"/>
      <c r="K34" s="278"/>
    </row>
    <row r="35" spans="2:11" s="10" customFormat="1" ht="21" customHeight="1" x14ac:dyDescent="0.3">
      <c r="B35" s="15"/>
      <c r="C35" s="160"/>
      <c r="D35" s="160"/>
      <c r="E35" s="4"/>
      <c r="F35" s="4"/>
      <c r="G35" s="4"/>
      <c r="H35" s="4"/>
      <c r="I35" s="276" t="s">
        <v>233</v>
      </c>
      <c r="J35" s="277"/>
      <c r="K35" s="278"/>
    </row>
    <row r="36" spans="2:11" s="10" customFormat="1" ht="33" customHeight="1" x14ac:dyDescent="0.3">
      <c r="B36" s="15"/>
      <c r="C36" s="160"/>
      <c r="D36" s="160"/>
      <c r="E36" s="4"/>
      <c r="F36" s="4"/>
      <c r="G36" s="4"/>
      <c r="H36" s="4"/>
      <c r="I36" s="4"/>
      <c r="J36" s="13" t="s">
        <v>234</v>
      </c>
      <c r="K36" s="226">
        <v>-1</v>
      </c>
    </row>
    <row r="37" spans="2:11" s="10" customFormat="1" ht="27" customHeight="1" x14ac:dyDescent="0.3">
      <c r="B37" s="15"/>
      <c r="C37" s="12"/>
      <c r="D37" s="4"/>
      <c r="E37" s="13"/>
      <c r="F37" s="13"/>
      <c r="G37" s="13"/>
      <c r="H37" s="13"/>
      <c r="I37" s="4"/>
      <c r="J37" s="163" t="s">
        <v>235</v>
      </c>
      <c r="K37" s="226">
        <v>-1</v>
      </c>
    </row>
    <row r="38" spans="2:11" s="10" customFormat="1" ht="34.5" customHeight="1" x14ac:dyDescent="0.3">
      <c r="B38" s="15"/>
      <c r="C38" s="12"/>
      <c r="D38" s="4"/>
      <c r="E38" s="13"/>
      <c r="F38" s="13"/>
      <c r="G38" s="13"/>
      <c r="H38" s="13"/>
      <c r="I38" s="4"/>
      <c r="J38" s="163" t="s">
        <v>236</v>
      </c>
      <c r="K38" s="226">
        <v>-1</v>
      </c>
    </row>
    <row r="39" spans="2:11" ht="18.75" customHeight="1" x14ac:dyDescent="0.3">
      <c r="B39" s="279" t="s">
        <v>58</v>
      </c>
      <c r="C39" s="280"/>
      <c r="D39" s="280"/>
      <c r="E39" s="280"/>
      <c r="F39" s="280"/>
      <c r="G39" s="280"/>
      <c r="H39" s="280"/>
      <c r="I39" s="280"/>
      <c r="J39" s="281"/>
      <c r="K39" s="170">
        <f>K40</f>
        <v>0</v>
      </c>
    </row>
    <row r="40" spans="2:11" ht="19.5" customHeight="1" x14ac:dyDescent="0.3">
      <c r="B40" s="4"/>
      <c r="C40" s="4" t="s">
        <v>113</v>
      </c>
      <c r="D40" s="252" t="s">
        <v>114</v>
      </c>
      <c r="E40" s="252"/>
      <c r="F40" s="252"/>
      <c r="G40" s="252"/>
      <c r="H40" s="252"/>
      <c r="I40" s="252"/>
      <c r="J40" s="252"/>
      <c r="K40" s="25">
        <f>K41+K45</f>
        <v>0</v>
      </c>
    </row>
    <row r="41" spans="2:11" ht="20.25" customHeight="1" x14ac:dyDescent="0.3">
      <c r="B41" s="4"/>
      <c r="C41" s="4"/>
      <c r="D41" s="4"/>
      <c r="E41" s="4" t="s">
        <v>115</v>
      </c>
      <c r="F41" s="252" t="s">
        <v>101</v>
      </c>
      <c r="G41" s="252"/>
      <c r="H41" s="252"/>
      <c r="I41" s="252"/>
      <c r="J41" s="252"/>
      <c r="K41" s="25">
        <f>'1'!H20</f>
        <v>-200000</v>
      </c>
    </row>
    <row r="42" spans="2:11" ht="39.75" customHeight="1" x14ac:dyDescent="0.3">
      <c r="B42" s="4"/>
      <c r="C42" s="4"/>
      <c r="D42" s="4"/>
      <c r="E42" s="4"/>
      <c r="F42" s="4"/>
      <c r="G42" s="252" t="s">
        <v>116</v>
      </c>
      <c r="H42" s="252"/>
      <c r="I42" s="252"/>
      <c r="J42" s="252"/>
      <c r="K42" s="252"/>
    </row>
    <row r="43" spans="2:11" ht="22.5" customHeight="1" x14ac:dyDescent="0.3">
      <c r="B43" s="4"/>
      <c r="C43" s="4"/>
      <c r="D43" s="4"/>
      <c r="E43" s="4"/>
      <c r="F43" s="4"/>
      <c r="G43" s="4"/>
      <c r="H43" s="252" t="s">
        <v>117</v>
      </c>
      <c r="I43" s="252"/>
      <c r="J43" s="252"/>
      <c r="K43" s="252"/>
    </row>
    <row r="44" spans="2:11" ht="26.25" customHeight="1" x14ac:dyDescent="0.3">
      <c r="B44" s="4"/>
      <c r="C44" s="4"/>
      <c r="D44" s="4"/>
      <c r="E44" s="4"/>
      <c r="F44" s="4"/>
      <c r="G44" s="4"/>
      <c r="H44" s="4"/>
      <c r="I44" s="252" t="s">
        <v>118</v>
      </c>
      <c r="J44" s="252"/>
      <c r="K44" s="252"/>
    </row>
    <row r="45" spans="2:11" ht="26.25" customHeight="1" x14ac:dyDescent="0.3">
      <c r="B45" s="4"/>
      <c r="C45" s="4"/>
      <c r="D45" s="4"/>
      <c r="E45" s="4" t="s">
        <v>115</v>
      </c>
      <c r="F45" s="252" t="s">
        <v>101</v>
      </c>
      <c r="G45" s="252"/>
      <c r="H45" s="252"/>
      <c r="I45" s="252"/>
      <c r="J45" s="252"/>
      <c r="K45" s="25">
        <f>'1'!H21</f>
        <v>200000</v>
      </c>
    </row>
    <row r="46" spans="2:11" ht="38.25" customHeight="1" x14ac:dyDescent="0.3">
      <c r="B46" s="4"/>
      <c r="C46" s="4"/>
      <c r="D46" s="4"/>
      <c r="E46" s="4"/>
      <c r="F46" s="4"/>
      <c r="G46" s="252" t="s">
        <v>116</v>
      </c>
      <c r="H46" s="252"/>
      <c r="I46" s="252"/>
      <c r="J46" s="252"/>
      <c r="K46" s="252"/>
    </row>
    <row r="47" spans="2:11" ht="26.25" customHeight="1" x14ac:dyDescent="0.3">
      <c r="B47" s="4"/>
      <c r="C47" s="4"/>
      <c r="D47" s="4"/>
      <c r="E47" s="4"/>
      <c r="F47" s="4"/>
      <c r="G47" s="4"/>
      <c r="H47" s="252" t="s">
        <v>117</v>
      </c>
      <c r="I47" s="252"/>
      <c r="J47" s="252"/>
      <c r="K47" s="252"/>
    </row>
    <row r="48" spans="2:11" ht="26.25" customHeight="1" x14ac:dyDescent="0.3">
      <c r="B48" s="4"/>
      <c r="C48" s="4"/>
      <c r="D48" s="4"/>
      <c r="E48" s="4"/>
      <c r="F48" s="4"/>
      <c r="G48" s="4"/>
      <c r="H48" s="4"/>
      <c r="I48" s="252" t="s">
        <v>118</v>
      </c>
      <c r="J48" s="252"/>
      <c r="K48" s="252"/>
    </row>
    <row r="49" spans="2:11" ht="26.25" customHeight="1" x14ac:dyDescent="0.3">
      <c r="B49" s="134"/>
      <c r="C49" s="134"/>
      <c r="D49" s="134"/>
      <c r="E49" s="134"/>
      <c r="F49" s="134"/>
      <c r="G49" s="134"/>
      <c r="H49" s="134"/>
      <c r="I49" s="134"/>
      <c r="J49" s="134"/>
      <c r="K49" s="134"/>
    </row>
    <row r="50" spans="2:11" ht="26.25" customHeight="1" x14ac:dyDescent="0.3">
      <c r="B50" s="134"/>
      <c r="C50" s="134"/>
      <c r="D50" s="134"/>
      <c r="E50" s="134"/>
      <c r="F50" s="134"/>
      <c r="G50" s="134"/>
      <c r="H50" s="134"/>
      <c r="I50" s="134"/>
      <c r="J50" s="134"/>
      <c r="K50" s="134"/>
    </row>
    <row r="51" spans="2:11" ht="26.25" customHeight="1" x14ac:dyDescent="0.3">
      <c r="B51" s="134"/>
      <c r="C51" s="134"/>
      <c r="D51" s="134"/>
      <c r="E51" s="134"/>
      <c r="F51" s="134"/>
      <c r="G51" s="134"/>
      <c r="H51" s="134"/>
      <c r="I51" s="134"/>
      <c r="J51" s="134"/>
      <c r="K51" s="134"/>
    </row>
    <row r="52" spans="2:11" ht="26.25" customHeight="1" x14ac:dyDescent="0.3">
      <c r="B52" s="134"/>
      <c r="C52" s="134"/>
      <c r="D52" s="134"/>
      <c r="E52" s="134"/>
      <c r="F52" s="134"/>
      <c r="G52" s="134"/>
      <c r="H52" s="134"/>
      <c r="I52" s="134"/>
      <c r="J52" s="134"/>
      <c r="K52" s="134"/>
    </row>
    <row r="53" spans="2:11" ht="26.25" customHeight="1" x14ac:dyDescent="0.3">
      <c r="B53" s="164"/>
      <c r="C53" s="164"/>
      <c r="D53" s="164"/>
      <c r="E53" s="136"/>
      <c r="F53" s="136"/>
      <c r="G53" s="136"/>
      <c r="H53" s="136"/>
      <c r="I53" s="134"/>
      <c r="J53" s="134"/>
      <c r="K53" s="165"/>
    </row>
    <row r="54" spans="2:11" ht="15.75" customHeight="1" x14ac:dyDescent="0.3">
      <c r="B54" s="164"/>
      <c r="C54" s="164"/>
      <c r="D54" s="164"/>
      <c r="E54" s="136"/>
      <c r="F54" s="136"/>
      <c r="G54" s="136"/>
      <c r="H54" s="136"/>
      <c r="I54" s="134"/>
      <c r="J54" s="134"/>
      <c r="K54" s="165"/>
    </row>
    <row r="55" spans="2:11" ht="66.75" customHeight="1" x14ac:dyDescent="0.3">
      <c r="B55" s="164"/>
      <c r="C55" s="164"/>
      <c r="D55" s="282" t="s">
        <v>121</v>
      </c>
      <c r="E55" s="282"/>
      <c r="F55" s="282"/>
      <c r="G55" s="136"/>
      <c r="H55" s="136"/>
      <c r="I55" s="134"/>
      <c r="J55" s="134"/>
      <c r="K55" s="165"/>
    </row>
    <row r="56" spans="2:11" ht="15.75" customHeight="1" x14ac:dyDescent="0.3">
      <c r="B56" s="164"/>
      <c r="C56" s="164"/>
      <c r="D56" s="164"/>
      <c r="E56" s="136"/>
      <c r="F56" s="136"/>
      <c r="G56" s="136"/>
      <c r="H56" s="136"/>
      <c r="I56" s="134"/>
      <c r="J56" s="134"/>
      <c r="K56" s="165"/>
    </row>
    <row r="57" spans="2:11" ht="15.75" customHeight="1" x14ac:dyDescent="0.3">
      <c r="B57" s="164"/>
      <c r="C57" s="164"/>
      <c r="D57" s="164"/>
      <c r="E57" s="136"/>
      <c r="F57" s="136"/>
      <c r="G57" s="136"/>
      <c r="H57" s="136"/>
      <c r="I57" s="134"/>
      <c r="J57" s="134"/>
      <c r="K57" s="165"/>
    </row>
    <row r="58" spans="2:11" ht="15.75" customHeight="1" x14ac:dyDescent="0.3">
      <c r="B58" s="164"/>
      <c r="C58" s="164"/>
      <c r="D58" s="164"/>
      <c r="E58" s="136"/>
      <c r="F58" s="136"/>
      <c r="G58" s="136"/>
      <c r="H58" s="136"/>
      <c r="I58" s="134"/>
      <c r="J58" s="134"/>
      <c r="K58" s="165"/>
    </row>
    <row r="59" spans="2:11" ht="15.75" customHeight="1" x14ac:dyDescent="0.3">
      <c r="B59" s="164"/>
      <c r="C59" s="164"/>
      <c r="D59" s="164"/>
      <c r="E59" s="136"/>
      <c r="F59" s="136"/>
      <c r="G59" s="136"/>
      <c r="H59" s="136"/>
      <c r="I59" s="134"/>
      <c r="J59" s="134"/>
      <c r="K59" s="165"/>
    </row>
    <row r="60" spans="2:11" ht="15.75" customHeight="1" x14ac:dyDescent="0.3">
      <c r="B60" s="164"/>
      <c r="C60" s="164"/>
      <c r="D60" s="164"/>
      <c r="E60" s="136"/>
      <c r="F60" s="136"/>
      <c r="G60" s="136"/>
      <c r="H60" s="136"/>
      <c r="I60" s="134"/>
      <c r="J60" s="134"/>
      <c r="K60" s="165"/>
    </row>
    <row r="61" spans="2:11" ht="15.75" customHeight="1" x14ac:dyDescent="0.3">
      <c r="B61" s="164"/>
      <c r="C61" s="164"/>
      <c r="D61" s="164"/>
      <c r="E61" s="136"/>
      <c r="F61" s="136"/>
      <c r="G61" s="136"/>
      <c r="H61" s="136"/>
      <c r="I61" s="134"/>
      <c r="J61" s="134"/>
      <c r="K61" s="165"/>
    </row>
    <row r="62" spans="2:11" ht="15.75" customHeight="1" x14ac:dyDescent="0.3">
      <c r="B62" s="164"/>
      <c r="C62" s="164"/>
      <c r="D62" s="164"/>
      <c r="E62" s="136"/>
      <c r="F62" s="136"/>
      <c r="G62" s="136"/>
      <c r="H62" s="136"/>
      <c r="I62" s="134"/>
      <c r="J62" s="134"/>
      <c r="K62" s="165"/>
    </row>
    <row r="63" spans="2:11" ht="15.75" customHeight="1" x14ac:dyDescent="0.3">
      <c r="B63" s="164"/>
      <c r="C63" s="164"/>
      <c r="D63" s="164"/>
      <c r="E63" s="136"/>
      <c r="F63" s="136"/>
      <c r="G63" s="136"/>
      <c r="H63" s="136"/>
      <c r="I63" s="134"/>
      <c r="J63" s="134"/>
      <c r="K63" s="165"/>
    </row>
    <row r="64" spans="2:11" ht="15.75" customHeight="1" x14ac:dyDescent="0.3">
      <c r="B64" s="164"/>
      <c r="C64" s="164"/>
      <c r="D64" s="164"/>
      <c r="E64" s="136"/>
      <c r="F64" s="136"/>
      <c r="G64" s="136"/>
      <c r="H64" s="136"/>
      <c r="I64" s="134"/>
      <c r="J64" s="134"/>
      <c r="K64" s="165"/>
    </row>
    <row r="65" spans="2:11" ht="15.75" customHeight="1" x14ac:dyDescent="0.3">
      <c r="B65" s="164"/>
      <c r="C65" s="164"/>
      <c r="D65" s="164"/>
      <c r="E65" s="136"/>
      <c r="F65" s="136"/>
      <c r="G65" s="136"/>
      <c r="H65" s="136"/>
      <c r="I65" s="134"/>
      <c r="J65" s="134"/>
      <c r="K65" s="165"/>
    </row>
    <row r="66" spans="2:11" ht="15.75" customHeight="1" x14ac:dyDescent="0.3">
      <c r="B66" s="164"/>
      <c r="C66" s="164"/>
      <c r="D66" s="164"/>
      <c r="E66" s="136"/>
      <c r="F66" s="136"/>
      <c r="G66" s="136"/>
      <c r="H66" s="136"/>
      <c r="I66" s="134"/>
      <c r="J66" s="134"/>
      <c r="K66" s="165"/>
    </row>
    <row r="67" spans="2:11" ht="15.75" customHeight="1" x14ac:dyDescent="0.3">
      <c r="B67" s="164"/>
      <c r="C67" s="164"/>
      <c r="D67" s="164"/>
      <c r="E67" s="136"/>
      <c r="F67" s="136"/>
      <c r="G67" s="136"/>
      <c r="H67" s="136"/>
      <c r="I67" s="134"/>
      <c r="J67" s="134"/>
      <c r="K67" s="165"/>
    </row>
    <row r="68" spans="2:11" ht="15.75" customHeight="1" x14ac:dyDescent="0.3">
      <c r="B68" s="164"/>
      <c r="C68" s="164"/>
      <c r="D68" s="164"/>
      <c r="E68" s="136"/>
      <c r="F68" s="136"/>
      <c r="G68" s="136"/>
      <c r="H68" s="136"/>
      <c r="I68" s="134"/>
      <c r="J68" s="134"/>
      <c r="K68" s="165"/>
    </row>
  </sheetData>
  <mergeCells count="39">
    <mergeCell ref="I29:K29"/>
    <mergeCell ref="D12:J12"/>
    <mergeCell ref="F13:J13"/>
    <mergeCell ref="G14:K14"/>
    <mergeCell ref="H15:K15"/>
    <mergeCell ref="I16:K16"/>
    <mergeCell ref="D19:J19"/>
    <mergeCell ref="B10:H10"/>
    <mergeCell ref="D25:J25"/>
    <mergeCell ref="F26:J26"/>
    <mergeCell ref="G27:K27"/>
    <mergeCell ref="H28:K28"/>
    <mergeCell ref="F20:J20"/>
    <mergeCell ref="G21:K21"/>
    <mergeCell ref="H22:K22"/>
    <mergeCell ref="I23:K23"/>
    <mergeCell ref="B11:J11"/>
    <mergeCell ref="B5:K5"/>
    <mergeCell ref="B8:B9"/>
    <mergeCell ref="C8:D8"/>
    <mergeCell ref="E8:H8"/>
    <mergeCell ref="I8:I9"/>
    <mergeCell ref="J8:J9"/>
    <mergeCell ref="B39:J39"/>
    <mergeCell ref="D55:F55"/>
    <mergeCell ref="D40:J40"/>
    <mergeCell ref="I44:K44"/>
    <mergeCell ref="F45:J45"/>
    <mergeCell ref="G46:K46"/>
    <mergeCell ref="H47:K47"/>
    <mergeCell ref="I48:K48"/>
    <mergeCell ref="F41:J41"/>
    <mergeCell ref="G42:K42"/>
    <mergeCell ref="H43:K43"/>
    <mergeCell ref="F32:J32"/>
    <mergeCell ref="G33:K33"/>
    <mergeCell ref="H34:K34"/>
    <mergeCell ref="I35:K35"/>
    <mergeCell ref="D31:J31"/>
  </mergeCells>
  <pageMargins left="0.7" right="0.7" top="0.75" bottom="0.75" header="0.3" footer="0.3"/>
  <pageSetup paperSize="9" scale="4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CC51"/>
  <sheetViews>
    <sheetView topLeftCell="A34" zoomScaleNormal="100" workbookViewId="0">
      <selection activeCell="D35" sqref="D35:J35"/>
    </sheetView>
  </sheetViews>
  <sheetFormatPr defaultColWidth="9.140625" defaultRowHeight="36.75" customHeight="1" x14ac:dyDescent="0.3"/>
  <cols>
    <col min="1" max="1" width="4.42578125" style="10" customWidth="1"/>
    <col min="2" max="2" width="8.140625" style="10" customWidth="1"/>
    <col min="3" max="3" width="10.5703125" style="10" customWidth="1"/>
    <col min="4" max="4" width="13.140625" style="10" customWidth="1"/>
    <col min="5" max="5" width="17.7109375" style="10" customWidth="1"/>
    <col min="6" max="6" width="13.7109375" style="10" customWidth="1"/>
    <col min="7" max="7" width="21.140625" style="10" customWidth="1"/>
    <col min="8" max="8" width="10.7109375" style="10" customWidth="1"/>
    <col min="9" max="9" width="21" style="10" customWidth="1"/>
    <col min="10" max="10" width="41.5703125" style="10" customWidth="1"/>
    <col min="11" max="11" width="23.85546875" style="10" customWidth="1"/>
    <col min="12" max="12" width="9.140625" style="10"/>
    <col min="13" max="13" width="19.5703125" style="10" bestFit="1" customWidth="1"/>
    <col min="14" max="16384" width="9.140625" style="10"/>
  </cols>
  <sheetData>
    <row r="1" spans="2:81" ht="17.25" x14ac:dyDescent="0.3">
      <c r="K1" s="155" t="s">
        <v>239</v>
      </c>
    </row>
    <row r="2" spans="2:81" ht="17.25" x14ac:dyDescent="0.3">
      <c r="K2" s="11" t="s">
        <v>60</v>
      </c>
    </row>
    <row r="3" spans="2:81" ht="17.25" x14ac:dyDescent="0.3">
      <c r="D3" s="16"/>
      <c r="H3" s="166"/>
      <c r="I3" s="166"/>
      <c r="J3" s="166"/>
      <c r="K3" s="11" t="s">
        <v>36</v>
      </c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  <c r="CA3" s="166"/>
      <c r="CB3" s="166"/>
      <c r="CC3" s="166"/>
    </row>
    <row r="4" spans="2:81" ht="17.25" x14ac:dyDescent="0.3">
      <c r="K4" s="1"/>
    </row>
    <row r="5" spans="2:81" s="167" customFormat="1" ht="36.75" customHeight="1" x14ac:dyDescent="0.25">
      <c r="B5" s="253" t="s">
        <v>64</v>
      </c>
      <c r="C5" s="253"/>
      <c r="D5" s="253"/>
      <c r="E5" s="253"/>
      <c r="F5" s="253"/>
      <c r="G5" s="253"/>
      <c r="H5" s="253"/>
      <c r="I5" s="253"/>
      <c r="J5" s="253"/>
      <c r="K5" s="253"/>
    </row>
    <row r="6" spans="2:81" ht="36.75" customHeight="1" x14ac:dyDescent="0.3">
      <c r="K6" s="20" t="s">
        <v>21</v>
      </c>
    </row>
    <row r="7" spans="2:81" ht="128.1" customHeight="1" x14ac:dyDescent="0.3">
      <c r="B7" s="255" t="s">
        <v>30</v>
      </c>
      <c r="C7" s="255" t="s">
        <v>10</v>
      </c>
      <c r="D7" s="255"/>
      <c r="E7" s="255" t="s">
        <v>11</v>
      </c>
      <c r="F7" s="255"/>
      <c r="G7" s="255"/>
      <c r="H7" s="255"/>
      <c r="I7" s="255" t="s">
        <v>12</v>
      </c>
      <c r="J7" s="255" t="s">
        <v>13</v>
      </c>
      <c r="K7" s="6" t="s">
        <v>31</v>
      </c>
    </row>
    <row r="8" spans="2:81" ht="36.75" customHeight="1" x14ac:dyDescent="0.3">
      <c r="B8" s="255"/>
      <c r="C8" s="6" t="s">
        <v>32</v>
      </c>
      <c r="D8" s="6" t="s">
        <v>33</v>
      </c>
      <c r="E8" s="6" t="s">
        <v>14</v>
      </c>
      <c r="F8" s="6" t="s">
        <v>33</v>
      </c>
      <c r="G8" s="6" t="s">
        <v>34</v>
      </c>
      <c r="H8" s="6" t="s">
        <v>15</v>
      </c>
      <c r="I8" s="255"/>
      <c r="J8" s="255"/>
      <c r="K8" s="6" t="s">
        <v>6</v>
      </c>
    </row>
    <row r="9" spans="2:81" ht="20.25" customHeight="1" x14ac:dyDescent="0.3">
      <c r="B9" s="284" t="s">
        <v>16</v>
      </c>
      <c r="C9" s="284"/>
      <c r="D9" s="284"/>
      <c r="E9" s="284"/>
      <c r="F9" s="284"/>
      <c r="G9" s="284"/>
      <c r="H9" s="284"/>
      <c r="I9" s="15"/>
      <c r="J9" s="15"/>
      <c r="K9" s="168">
        <f>K19+K26+K34+K41+K10</f>
        <v>0</v>
      </c>
    </row>
    <row r="10" spans="2:81" s="3" customFormat="1" ht="21" customHeight="1" x14ac:dyDescent="0.3">
      <c r="B10" s="230" t="s">
        <v>8</v>
      </c>
      <c r="C10" s="230"/>
      <c r="D10" s="230"/>
      <c r="E10" s="230"/>
      <c r="F10" s="207"/>
      <c r="G10" s="207"/>
      <c r="H10" s="233"/>
      <c r="I10" s="234"/>
      <c r="J10" s="235"/>
      <c r="K10" s="236">
        <f>K11</f>
        <v>-838544</v>
      </c>
    </row>
    <row r="11" spans="2:81" s="3" customFormat="1" ht="18" customHeight="1" x14ac:dyDescent="0.3">
      <c r="B11" s="207"/>
      <c r="C11" s="61" t="s">
        <v>228</v>
      </c>
      <c r="D11" s="285" t="s">
        <v>229</v>
      </c>
      <c r="E11" s="285"/>
      <c r="F11" s="285"/>
      <c r="G11" s="285"/>
      <c r="H11" s="285"/>
      <c r="I11" s="285"/>
      <c r="J11" s="285"/>
      <c r="K11" s="228">
        <f>K12</f>
        <v>-838544</v>
      </c>
    </row>
    <row r="12" spans="2:81" s="3" customFormat="1" ht="20.25" customHeight="1" x14ac:dyDescent="0.3">
      <c r="B12" s="207"/>
      <c r="C12" s="230"/>
      <c r="D12" s="230"/>
      <c r="E12" s="61" t="s">
        <v>230</v>
      </c>
      <c r="F12" s="285" t="s">
        <v>213</v>
      </c>
      <c r="G12" s="285"/>
      <c r="H12" s="285"/>
      <c r="I12" s="285"/>
      <c r="J12" s="285"/>
      <c r="K12" s="231">
        <f>'2'!H55</f>
        <v>-838544</v>
      </c>
    </row>
    <row r="13" spans="2:81" s="3" customFormat="1" ht="17.25" customHeight="1" x14ac:dyDescent="0.3">
      <c r="B13" s="207"/>
      <c r="C13" s="230"/>
      <c r="D13" s="230"/>
      <c r="E13" s="61"/>
      <c r="F13" s="61"/>
      <c r="G13" s="285" t="s">
        <v>231</v>
      </c>
      <c r="H13" s="285"/>
      <c r="I13" s="285"/>
      <c r="J13" s="285"/>
      <c r="K13" s="285"/>
    </row>
    <row r="14" spans="2:81" s="3" customFormat="1" ht="35.25" customHeight="1" x14ac:dyDescent="0.3">
      <c r="B14" s="207"/>
      <c r="C14" s="230"/>
      <c r="D14" s="230"/>
      <c r="E14" s="61"/>
      <c r="F14" s="61"/>
      <c r="G14" s="61"/>
      <c r="H14" s="285" t="s">
        <v>232</v>
      </c>
      <c r="I14" s="285"/>
      <c r="J14" s="285"/>
      <c r="K14" s="285"/>
    </row>
    <row r="15" spans="2:81" s="3" customFormat="1" ht="28.5" customHeight="1" x14ac:dyDescent="0.3">
      <c r="B15" s="207"/>
      <c r="C15" s="230"/>
      <c r="D15" s="230"/>
      <c r="E15" s="61"/>
      <c r="F15" s="61"/>
      <c r="G15" s="61"/>
      <c r="H15" s="61"/>
      <c r="I15" s="286" t="s">
        <v>233</v>
      </c>
      <c r="J15" s="286"/>
      <c r="K15" s="287"/>
    </row>
    <row r="16" spans="2:81" s="3" customFormat="1" ht="36" customHeight="1" x14ac:dyDescent="0.3">
      <c r="B16" s="207"/>
      <c r="C16" s="202"/>
      <c r="D16" s="61"/>
      <c r="E16" s="206"/>
      <c r="F16" s="206"/>
      <c r="G16" s="206"/>
      <c r="H16" s="206"/>
      <c r="I16" s="232"/>
      <c r="J16" s="206" t="s">
        <v>234</v>
      </c>
      <c r="K16" s="229">
        <v>-1</v>
      </c>
    </row>
    <row r="17" spans="2:13" s="3" customFormat="1" ht="19.5" customHeight="1" x14ac:dyDescent="0.3">
      <c r="B17" s="207"/>
      <c r="C17" s="202"/>
      <c r="D17" s="61"/>
      <c r="E17" s="206"/>
      <c r="F17" s="206"/>
      <c r="G17" s="206"/>
      <c r="H17" s="206"/>
      <c r="I17" s="232"/>
      <c r="J17" s="214" t="s">
        <v>235</v>
      </c>
      <c r="K17" s="229">
        <v>-1</v>
      </c>
    </row>
    <row r="18" spans="2:13" s="3" customFormat="1" ht="36" customHeight="1" x14ac:dyDescent="0.3">
      <c r="B18" s="207"/>
      <c r="C18" s="202"/>
      <c r="D18" s="61"/>
      <c r="E18" s="206"/>
      <c r="F18" s="206"/>
      <c r="G18" s="206"/>
      <c r="H18" s="206"/>
      <c r="I18" s="135"/>
      <c r="J18" s="214" t="s">
        <v>236</v>
      </c>
      <c r="K18" s="229">
        <v>-1</v>
      </c>
    </row>
    <row r="19" spans="2:13" ht="17.25" x14ac:dyDescent="0.3">
      <c r="B19" s="279" t="s">
        <v>201</v>
      </c>
      <c r="C19" s="280"/>
      <c r="D19" s="280"/>
      <c r="E19" s="280"/>
      <c r="F19" s="280"/>
      <c r="G19" s="280"/>
      <c r="H19" s="280"/>
      <c r="I19" s="280"/>
      <c r="J19" s="281"/>
      <c r="K19" s="25">
        <f>K20</f>
        <v>444268</v>
      </c>
    </row>
    <row r="20" spans="2:13" ht="17.25" x14ac:dyDescent="0.3">
      <c r="B20" s="13"/>
      <c r="C20" s="4" t="s">
        <v>35</v>
      </c>
      <c r="D20" s="252" t="s">
        <v>20</v>
      </c>
      <c r="E20" s="252"/>
      <c r="F20" s="252"/>
      <c r="G20" s="252"/>
      <c r="H20" s="252"/>
      <c r="I20" s="252"/>
      <c r="J20" s="252"/>
      <c r="K20" s="25">
        <f>K21</f>
        <v>444268</v>
      </c>
    </row>
    <row r="21" spans="2:13" ht="17.25" x14ac:dyDescent="0.3">
      <c r="B21" s="15"/>
      <c r="C21" s="12"/>
      <c r="D21" s="4"/>
      <c r="E21" s="4" t="s">
        <v>180</v>
      </c>
      <c r="F21" s="252" t="s">
        <v>173</v>
      </c>
      <c r="G21" s="252"/>
      <c r="H21" s="252"/>
      <c r="I21" s="252"/>
      <c r="J21" s="252"/>
      <c r="K21" s="25">
        <f>'2'!H33</f>
        <v>444268</v>
      </c>
    </row>
    <row r="22" spans="2:13" ht="60" customHeight="1" x14ac:dyDescent="0.3">
      <c r="B22" s="15"/>
      <c r="C22" s="12"/>
      <c r="D22" s="4"/>
      <c r="E22" s="13"/>
      <c r="F22" s="13"/>
      <c r="G22" s="252" t="s">
        <v>175</v>
      </c>
      <c r="H22" s="252"/>
      <c r="I22" s="252"/>
      <c r="J22" s="252"/>
      <c r="K22" s="252"/>
      <c r="M22" s="171"/>
    </row>
    <row r="23" spans="2:13" ht="36.75" customHeight="1" x14ac:dyDescent="0.3">
      <c r="B23" s="15"/>
      <c r="C23" s="12"/>
      <c r="D23" s="4"/>
      <c r="E23" s="13"/>
      <c r="F23" s="13"/>
      <c r="G23" s="13"/>
      <c r="H23" s="252" t="s">
        <v>185</v>
      </c>
      <c r="I23" s="252"/>
      <c r="J23" s="252"/>
      <c r="K23" s="252"/>
    </row>
    <row r="24" spans="2:13" ht="36.75" customHeight="1" x14ac:dyDescent="0.3">
      <c r="B24" s="15"/>
      <c r="C24" s="12"/>
      <c r="D24" s="4"/>
      <c r="E24" s="13"/>
      <c r="F24" s="13"/>
      <c r="G24" s="13"/>
      <c r="H24" s="13"/>
      <c r="I24" s="252" t="s">
        <v>184</v>
      </c>
      <c r="J24" s="252"/>
      <c r="K24" s="252"/>
    </row>
    <row r="25" spans="2:13" ht="36.75" customHeight="1" x14ac:dyDescent="0.3">
      <c r="B25" s="15"/>
      <c r="C25" s="12"/>
      <c r="D25" s="4"/>
      <c r="E25" s="4"/>
      <c r="F25" s="4"/>
      <c r="G25" s="4"/>
      <c r="H25" s="4"/>
      <c r="I25" s="4"/>
      <c r="J25" s="13" t="s">
        <v>179</v>
      </c>
      <c r="K25" s="169">
        <v>10.7</v>
      </c>
    </row>
    <row r="26" spans="2:13" ht="28.5" customHeight="1" x14ac:dyDescent="0.3">
      <c r="B26" s="288" t="s">
        <v>166</v>
      </c>
      <c r="C26" s="288"/>
      <c r="D26" s="288"/>
      <c r="E26" s="288"/>
      <c r="F26" s="288"/>
      <c r="G26" s="288"/>
      <c r="H26" s="288"/>
      <c r="I26" s="288"/>
      <c r="J26" s="288"/>
      <c r="K26" s="25">
        <f>K27</f>
        <v>194276</v>
      </c>
    </row>
    <row r="27" spans="2:13" ht="17.25" x14ac:dyDescent="0.3">
      <c r="B27" s="13"/>
      <c r="C27" s="4" t="s">
        <v>35</v>
      </c>
      <c r="D27" s="252" t="s">
        <v>20</v>
      </c>
      <c r="E27" s="252"/>
      <c r="F27" s="252"/>
      <c r="G27" s="252"/>
      <c r="H27" s="252"/>
      <c r="I27" s="252"/>
      <c r="J27" s="252"/>
      <c r="K27" s="25">
        <f>K28</f>
        <v>194276</v>
      </c>
    </row>
    <row r="28" spans="2:13" ht="17.25" x14ac:dyDescent="0.3">
      <c r="B28" s="15"/>
      <c r="C28" s="12"/>
      <c r="D28" s="4"/>
      <c r="E28" s="4" t="s">
        <v>167</v>
      </c>
      <c r="F28" s="252" t="s">
        <v>163</v>
      </c>
      <c r="G28" s="252"/>
      <c r="H28" s="252"/>
      <c r="I28" s="252"/>
      <c r="J28" s="252"/>
      <c r="K28" s="25">
        <f>'2'!H28</f>
        <v>194276</v>
      </c>
    </row>
    <row r="29" spans="2:13" ht="60" customHeight="1" x14ac:dyDescent="0.3">
      <c r="B29" s="15"/>
      <c r="C29" s="12"/>
      <c r="D29" s="4"/>
      <c r="E29" s="13"/>
      <c r="F29" s="13"/>
      <c r="G29" s="252" t="s">
        <v>168</v>
      </c>
      <c r="H29" s="252"/>
      <c r="I29" s="252"/>
      <c r="J29" s="252"/>
      <c r="K29" s="252"/>
      <c r="M29" s="171"/>
    </row>
    <row r="30" spans="2:13" ht="36.75" customHeight="1" x14ac:dyDescent="0.3">
      <c r="B30" s="15"/>
      <c r="C30" s="12"/>
      <c r="D30" s="4"/>
      <c r="E30" s="13"/>
      <c r="F30" s="13"/>
      <c r="G30" s="13"/>
      <c r="H30" s="252" t="s">
        <v>169</v>
      </c>
      <c r="I30" s="252"/>
      <c r="J30" s="252"/>
      <c r="K30" s="252"/>
    </row>
    <row r="31" spans="2:13" ht="36.75" customHeight="1" x14ac:dyDescent="0.3">
      <c r="B31" s="15"/>
      <c r="C31" s="12"/>
      <c r="D31" s="4"/>
      <c r="E31" s="13"/>
      <c r="F31" s="13"/>
      <c r="G31" s="13"/>
      <c r="H31" s="13"/>
      <c r="I31" s="252" t="s">
        <v>207</v>
      </c>
      <c r="J31" s="252"/>
      <c r="K31" s="252"/>
    </row>
    <row r="32" spans="2:13" s="1" customFormat="1" ht="42.75" customHeight="1" x14ac:dyDescent="0.3">
      <c r="B32" s="161"/>
      <c r="C32" s="161"/>
      <c r="D32" s="161"/>
      <c r="E32" s="163"/>
      <c r="F32" s="163"/>
      <c r="G32" s="163"/>
      <c r="H32" s="163"/>
      <c r="I32" s="162"/>
      <c r="J32" s="13" t="s">
        <v>243</v>
      </c>
      <c r="K32" s="289">
        <f>K33</f>
        <v>2.1850000000000001</v>
      </c>
    </row>
    <row r="33" spans="2:13" s="1" customFormat="1" ht="42.75" customHeight="1" x14ac:dyDescent="0.3">
      <c r="B33" s="161"/>
      <c r="C33" s="161"/>
      <c r="D33" s="161"/>
      <c r="E33" s="163"/>
      <c r="F33" s="163"/>
      <c r="G33" s="163"/>
      <c r="H33" s="163"/>
      <c r="I33" s="162"/>
      <c r="J33" s="13" t="s">
        <v>244</v>
      </c>
      <c r="K33" s="289">
        <v>2.1850000000000001</v>
      </c>
    </row>
    <row r="34" spans="2:13" ht="17.25" x14ac:dyDescent="0.3">
      <c r="B34" s="288" t="s">
        <v>132</v>
      </c>
      <c r="C34" s="288"/>
      <c r="D34" s="288"/>
      <c r="E34" s="288"/>
      <c r="F34" s="288"/>
      <c r="G34" s="288"/>
      <c r="H34" s="288"/>
      <c r="I34" s="288"/>
      <c r="J34" s="288"/>
      <c r="K34" s="25">
        <f>K35</f>
        <v>200000</v>
      </c>
    </row>
    <row r="35" spans="2:13" ht="17.25" x14ac:dyDescent="0.3">
      <c r="B35" s="13"/>
      <c r="C35" s="4" t="s">
        <v>35</v>
      </c>
      <c r="D35" s="276" t="s">
        <v>20</v>
      </c>
      <c r="E35" s="277"/>
      <c r="F35" s="277"/>
      <c r="G35" s="277"/>
      <c r="H35" s="277"/>
      <c r="I35" s="277"/>
      <c r="J35" s="278"/>
      <c r="K35" s="25">
        <f>K36</f>
        <v>200000</v>
      </c>
    </row>
    <row r="36" spans="2:13" ht="17.25" x14ac:dyDescent="0.3">
      <c r="B36" s="15"/>
      <c r="C36" s="12"/>
      <c r="D36" s="4"/>
      <c r="E36" s="4" t="s">
        <v>142</v>
      </c>
      <c r="F36" s="252" t="s">
        <v>130</v>
      </c>
      <c r="G36" s="252"/>
      <c r="H36" s="252"/>
      <c r="I36" s="252"/>
      <c r="J36" s="252"/>
      <c r="K36" s="25">
        <f>'2'!H44</f>
        <v>200000</v>
      </c>
    </row>
    <row r="37" spans="2:13" ht="42.75" customHeight="1" x14ac:dyDescent="0.3">
      <c r="B37" s="15"/>
      <c r="C37" s="12"/>
      <c r="D37" s="4"/>
      <c r="E37" s="13"/>
      <c r="F37" s="13"/>
      <c r="G37" s="252" t="s">
        <v>143</v>
      </c>
      <c r="H37" s="252"/>
      <c r="I37" s="252"/>
      <c r="J37" s="252"/>
      <c r="K37" s="252"/>
      <c r="M37" s="171"/>
    </row>
    <row r="38" spans="2:13" ht="36.75" customHeight="1" x14ac:dyDescent="0.3">
      <c r="B38" s="15"/>
      <c r="C38" s="12"/>
      <c r="D38" s="4"/>
      <c r="E38" s="13"/>
      <c r="F38" s="13"/>
      <c r="G38" s="13"/>
      <c r="H38" s="252" t="s">
        <v>90</v>
      </c>
      <c r="I38" s="252"/>
      <c r="J38" s="252"/>
      <c r="K38" s="252"/>
    </row>
    <row r="39" spans="2:13" ht="36.75" customHeight="1" x14ac:dyDescent="0.3">
      <c r="B39" s="15"/>
      <c r="C39" s="12"/>
      <c r="D39" s="4"/>
      <c r="E39" s="13"/>
      <c r="F39" s="13"/>
      <c r="G39" s="13"/>
      <c r="H39" s="13"/>
      <c r="I39" s="252" t="s">
        <v>207</v>
      </c>
      <c r="J39" s="252"/>
      <c r="K39" s="252"/>
    </row>
    <row r="40" spans="2:13" ht="36.75" customHeight="1" x14ac:dyDescent="0.3">
      <c r="B40" s="15"/>
      <c r="C40" s="12"/>
      <c r="D40" s="4"/>
      <c r="E40" s="4"/>
      <c r="F40" s="4"/>
      <c r="G40" s="4"/>
      <c r="H40" s="4"/>
      <c r="I40" s="4"/>
      <c r="J40" s="13" t="s">
        <v>141</v>
      </c>
      <c r="K40" s="169">
        <v>3.7</v>
      </c>
    </row>
    <row r="41" spans="2:13" ht="17.25" x14ac:dyDescent="0.3">
      <c r="B41" s="15"/>
      <c r="C41" s="4" t="s">
        <v>113</v>
      </c>
      <c r="D41" s="252" t="s">
        <v>114</v>
      </c>
      <c r="E41" s="252"/>
      <c r="F41" s="252"/>
      <c r="G41" s="252"/>
      <c r="H41" s="252"/>
      <c r="I41" s="252"/>
      <c r="J41" s="252"/>
      <c r="K41" s="25">
        <f>K42+K46</f>
        <v>0</v>
      </c>
    </row>
    <row r="42" spans="2:13" ht="17.25" x14ac:dyDescent="0.3">
      <c r="B42" s="15"/>
      <c r="C42" s="4"/>
      <c r="D42" s="4"/>
      <c r="E42" s="4" t="s">
        <v>115</v>
      </c>
      <c r="F42" s="252" t="s">
        <v>101</v>
      </c>
      <c r="G42" s="252"/>
      <c r="H42" s="252"/>
      <c r="I42" s="252"/>
      <c r="J42" s="252"/>
      <c r="K42" s="25">
        <f>-K46</f>
        <v>-200000</v>
      </c>
    </row>
    <row r="43" spans="2:13" ht="17.25" x14ac:dyDescent="0.3">
      <c r="B43" s="15"/>
      <c r="C43" s="4"/>
      <c r="D43" s="4"/>
      <c r="E43" s="4"/>
      <c r="F43" s="4"/>
      <c r="G43" s="252" t="s">
        <v>116</v>
      </c>
      <c r="H43" s="252"/>
      <c r="I43" s="252"/>
      <c r="J43" s="252"/>
      <c r="K43" s="252"/>
    </row>
    <row r="44" spans="2:13" ht="17.25" x14ac:dyDescent="0.3">
      <c r="B44" s="15"/>
      <c r="C44" s="4"/>
      <c r="D44" s="4"/>
      <c r="E44" s="4"/>
      <c r="F44" s="4"/>
      <c r="G44" s="4"/>
      <c r="H44" s="252" t="s">
        <v>117</v>
      </c>
      <c r="I44" s="252"/>
      <c r="J44" s="252"/>
      <c r="K44" s="252"/>
    </row>
    <row r="45" spans="2:13" ht="20.25" customHeight="1" x14ac:dyDescent="0.3">
      <c r="B45" s="15"/>
      <c r="C45" s="4"/>
      <c r="D45" s="4"/>
      <c r="E45" s="4"/>
      <c r="F45" s="4"/>
      <c r="G45" s="4"/>
      <c r="H45" s="4"/>
      <c r="I45" s="252" t="s">
        <v>118</v>
      </c>
      <c r="J45" s="252"/>
      <c r="K45" s="252"/>
    </row>
    <row r="46" spans="2:13" ht="22.5" customHeight="1" x14ac:dyDescent="0.3">
      <c r="B46" s="15"/>
      <c r="C46" s="4"/>
      <c r="D46" s="4"/>
      <c r="E46" s="4" t="s">
        <v>115</v>
      </c>
      <c r="F46" s="252" t="s">
        <v>101</v>
      </c>
      <c r="G46" s="252"/>
      <c r="H46" s="252"/>
      <c r="I46" s="252"/>
      <c r="J46" s="252"/>
      <c r="K46" s="25">
        <f>'2'!H88</f>
        <v>200000</v>
      </c>
    </row>
    <row r="47" spans="2:13" ht="36.75" customHeight="1" x14ac:dyDescent="0.3">
      <c r="B47" s="15"/>
      <c r="C47" s="4"/>
      <c r="D47" s="4"/>
      <c r="E47" s="4"/>
      <c r="F47" s="4"/>
      <c r="G47" s="252" t="s">
        <v>116</v>
      </c>
      <c r="H47" s="252"/>
      <c r="I47" s="252"/>
      <c r="J47" s="252"/>
      <c r="K47" s="252"/>
    </row>
    <row r="48" spans="2:13" ht="27.75" customHeight="1" x14ac:dyDescent="0.3">
      <c r="B48" s="15"/>
      <c r="C48" s="4"/>
      <c r="D48" s="4"/>
      <c r="E48" s="4"/>
      <c r="F48" s="4"/>
      <c r="G48" s="4"/>
      <c r="H48" s="252" t="s">
        <v>117</v>
      </c>
      <c r="I48" s="252"/>
      <c r="J48" s="252"/>
      <c r="K48" s="252"/>
    </row>
    <row r="49" spans="2:11" ht="30" customHeight="1" x14ac:dyDescent="0.3">
      <c r="B49" s="15"/>
      <c r="C49" s="4"/>
      <c r="D49" s="4"/>
      <c r="E49" s="4"/>
      <c r="F49" s="4"/>
      <c r="G49" s="4"/>
      <c r="H49" s="4"/>
      <c r="I49" s="252" t="s">
        <v>118</v>
      </c>
      <c r="J49" s="252"/>
      <c r="K49" s="252"/>
    </row>
    <row r="51" spans="2:11" ht="64.5" customHeight="1" x14ac:dyDescent="0.3">
      <c r="E51" s="282" t="s">
        <v>121</v>
      </c>
      <c r="F51" s="282"/>
      <c r="G51" s="282"/>
    </row>
  </sheetData>
  <mergeCells count="40">
    <mergeCell ref="B5:K5"/>
    <mergeCell ref="B7:B8"/>
    <mergeCell ref="C7:D7"/>
    <mergeCell ref="E7:H7"/>
    <mergeCell ref="I7:I8"/>
    <mergeCell ref="J7:J8"/>
    <mergeCell ref="B9:H9"/>
    <mergeCell ref="B34:J34"/>
    <mergeCell ref="D35:J35"/>
    <mergeCell ref="D20:J20"/>
    <mergeCell ref="F21:J21"/>
    <mergeCell ref="G22:K22"/>
    <mergeCell ref="H23:K23"/>
    <mergeCell ref="I24:K24"/>
    <mergeCell ref="B26:J26"/>
    <mergeCell ref="D27:J27"/>
    <mergeCell ref="F28:J28"/>
    <mergeCell ref="G29:K29"/>
    <mergeCell ref="H30:K30"/>
    <mergeCell ref="I31:K31"/>
    <mergeCell ref="B19:J19"/>
    <mergeCell ref="D11:J11"/>
    <mergeCell ref="I45:K45"/>
    <mergeCell ref="D41:J41"/>
    <mergeCell ref="F42:J42"/>
    <mergeCell ref="E51:G51"/>
    <mergeCell ref="F46:J46"/>
    <mergeCell ref="G47:K47"/>
    <mergeCell ref="H48:K48"/>
    <mergeCell ref="I49:K49"/>
    <mergeCell ref="G37:K37"/>
    <mergeCell ref="H38:K38"/>
    <mergeCell ref="I39:K39"/>
    <mergeCell ref="G43:K43"/>
    <mergeCell ref="H44:K44"/>
    <mergeCell ref="G13:K13"/>
    <mergeCell ref="H14:K14"/>
    <mergeCell ref="I15:K15"/>
    <mergeCell ref="F12:J12"/>
    <mergeCell ref="F36:J36"/>
  </mergeCells>
  <pageMargins left="0.7" right="0.7" top="0.75" bottom="0.75" header="0.3" footer="0.3"/>
  <pageSetup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1:K56"/>
  <sheetViews>
    <sheetView zoomScale="90" zoomScaleNormal="90" workbookViewId="0">
      <selection activeCell="D19" sqref="D19"/>
    </sheetView>
  </sheetViews>
  <sheetFormatPr defaultColWidth="9.140625" defaultRowHeight="17.25" x14ac:dyDescent="0.25"/>
  <cols>
    <col min="1" max="2" width="4.85546875" style="31" customWidth="1"/>
    <col min="3" max="3" width="16" style="30" customWidth="1"/>
    <col min="4" max="4" width="60.140625" style="31" customWidth="1"/>
    <col min="5" max="5" width="13" style="31" customWidth="1"/>
    <col min="6" max="6" width="12.85546875" style="31" customWidth="1"/>
    <col min="7" max="7" width="19.7109375" style="32" customWidth="1"/>
    <col min="8" max="8" width="10.85546875" style="32" customWidth="1"/>
    <col min="9" max="9" width="19.5703125" style="32" customWidth="1"/>
    <col min="10" max="10" width="9.140625" style="31"/>
    <col min="11" max="11" width="25.42578125" style="31" bestFit="1" customWidth="1"/>
    <col min="12" max="12" width="9.140625" style="31"/>
    <col min="13" max="13" width="20.7109375" style="31" customWidth="1"/>
    <col min="14" max="15" width="9.140625" style="31"/>
    <col min="16" max="16" width="11.28515625" style="31" bestFit="1" customWidth="1"/>
    <col min="17" max="16384" width="9.140625" style="31"/>
  </cols>
  <sheetData>
    <row r="1" spans="3:11" s="29" customFormat="1" x14ac:dyDescent="0.3">
      <c r="C1" s="27"/>
      <c r="D1" s="27"/>
      <c r="E1" s="27"/>
      <c r="F1" s="27"/>
      <c r="G1" s="27"/>
      <c r="H1" s="27"/>
      <c r="I1" s="28" t="s">
        <v>240</v>
      </c>
    </row>
    <row r="2" spans="3:11" s="29" customFormat="1" x14ac:dyDescent="0.3">
      <c r="C2" s="27"/>
      <c r="D2" s="27"/>
      <c r="E2" s="27"/>
      <c r="F2" s="27"/>
      <c r="G2" s="27"/>
      <c r="H2" s="41"/>
      <c r="I2" s="42" t="s">
        <v>62</v>
      </c>
      <c r="J2" s="43"/>
    </row>
    <row r="3" spans="3:11" s="29" customFormat="1" x14ac:dyDescent="0.3">
      <c r="C3" s="27"/>
      <c r="D3" s="27"/>
      <c r="E3" s="27"/>
      <c r="F3" s="27"/>
      <c r="G3" s="27"/>
      <c r="H3" s="41"/>
      <c r="I3" s="42" t="s">
        <v>36</v>
      </c>
      <c r="J3" s="43"/>
    </row>
    <row r="4" spans="3:11" ht="15" customHeight="1" x14ac:dyDescent="0.25"/>
    <row r="5" spans="3:11" ht="34.5" customHeight="1" x14ac:dyDescent="0.25">
      <c r="C5" s="237" t="s">
        <v>77</v>
      </c>
      <c r="D5" s="237"/>
      <c r="E5" s="237"/>
      <c r="F5" s="237"/>
      <c r="G5" s="237"/>
      <c r="H5" s="237"/>
      <c r="I5" s="237"/>
    </row>
    <row r="6" spans="3:11" ht="22.5" customHeight="1" x14ac:dyDescent="0.25">
      <c r="C6" s="40"/>
      <c r="D6" s="40"/>
      <c r="E6" s="40"/>
      <c r="F6" s="40"/>
      <c r="G6" s="40"/>
      <c r="H6" s="40"/>
      <c r="I6" s="40"/>
    </row>
    <row r="7" spans="3:11" ht="75" customHeight="1" x14ac:dyDescent="0.25">
      <c r="C7" s="239" t="s">
        <v>65</v>
      </c>
      <c r="D7" s="240" t="s">
        <v>66</v>
      </c>
      <c r="E7" s="240" t="s">
        <v>67</v>
      </c>
      <c r="F7" s="240" t="s">
        <v>68</v>
      </c>
      <c r="G7" s="238" t="s">
        <v>69</v>
      </c>
      <c r="H7" s="238" t="s">
        <v>70</v>
      </c>
      <c r="I7" s="238"/>
    </row>
    <row r="8" spans="3:11" ht="50.25" customHeight="1" x14ac:dyDescent="0.25">
      <c r="C8" s="239"/>
      <c r="D8" s="240"/>
      <c r="E8" s="240"/>
      <c r="F8" s="240"/>
      <c r="G8" s="238"/>
      <c r="H8" s="44" t="s">
        <v>71</v>
      </c>
      <c r="I8" s="44" t="s">
        <v>72</v>
      </c>
    </row>
    <row r="9" spans="3:11" ht="24" customHeight="1" x14ac:dyDescent="0.25">
      <c r="C9" s="241" t="s">
        <v>85</v>
      </c>
      <c r="D9" s="241"/>
      <c r="E9" s="241"/>
      <c r="F9" s="241"/>
      <c r="G9" s="241"/>
      <c r="H9" s="241"/>
      <c r="I9" s="33">
        <f>+I30+I19+I13</f>
        <v>838544</v>
      </c>
      <c r="J9" s="34"/>
    </row>
    <row r="10" spans="3:11" ht="24" customHeight="1" x14ac:dyDescent="0.25">
      <c r="C10" s="246" t="s">
        <v>204</v>
      </c>
      <c r="D10" s="247"/>
      <c r="E10" s="247"/>
      <c r="F10" s="247"/>
      <c r="G10" s="247"/>
      <c r="H10" s="248"/>
      <c r="I10" s="33">
        <f>I11</f>
        <v>444268</v>
      </c>
      <c r="J10" s="34"/>
    </row>
    <row r="11" spans="3:11" x14ac:dyDescent="0.25">
      <c r="C11" s="35" t="s">
        <v>73</v>
      </c>
      <c r="D11" s="36" t="s">
        <v>74</v>
      </c>
      <c r="E11" s="36" t="s">
        <v>75</v>
      </c>
      <c r="F11" s="242" t="s">
        <v>19</v>
      </c>
      <c r="G11" s="242"/>
      <c r="H11" s="242"/>
      <c r="I11" s="33">
        <f>I12</f>
        <v>444268</v>
      </c>
    </row>
    <row r="12" spans="3:11" ht="32.25" customHeight="1" x14ac:dyDescent="0.25">
      <c r="C12" s="35" t="s">
        <v>181</v>
      </c>
      <c r="D12" s="242" t="s">
        <v>173</v>
      </c>
      <c r="E12" s="242"/>
      <c r="F12" s="242"/>
      <c r="G12" s="242"/>
      <c r="H12" s="242"/>
      <c r="I12" s="178">
        <f>I13</f>
        <v>444268</v>
      </c>
    </row>
    <row r="13" spans="3:11" x14ac:dyDescent="0.25">
      <c r="C13" s="243" t="s">
        <v>76</v>
      </c>
      <c r="D13" s="244"/>
      <c r="E13" s="244"/>
      <c r="F13" s="244"/>
      <c r="G13" s="244"/>
      <c r="H13" s="245"/>
      <c r="I13" s="33">
        <f>I14+I15+I16+I17</f>
        <v>444268</v>
      </c>
    </row>
    <row r="14" spans="3:11" x14ac:dyDescent="0.25">
      <c r="C14" s="190" t="s">
        <v>192</v>
      </c>
      <c r="D14" s="109" t="s">
        <v>182</v>
      </c>
      <c r="E14" s="76" t="s">
        <v>93</v>
      </c>
      <c r="F14" s="50" t="s">
        <v>94</v>
      </c>
      <c r="G14" s="182">
        <f>I14*1000</f>
        <v>188698000</v>
      </c>
      <c r="H14" s="50">
        <v>1</v>
      </c>
      <c r="I14" s="188">
        <f>'3'!G22</f>
        <v>188698</v>
      </c>
      <c r="K14" s="121"/>
    </row>
    <row r="15" spans="3:11" x14ac:dyDescent="0.25">
      <c r="C15" s="190" t="s">
        <v>193</v>
      </c>
      <c r="D15" s="109" t="s">
        <v>182</v>
      </c>
      <c r="E15" s="76" t="s">
        <v>93</v>
      </c>
      <c r="F15" s="50" t="s">
        <v>94</v>
      </c>
      <c r="G15" s="182">
        <f>I15*1000</f>
        <v>70170000</v>
      </c>
      <c r="H15" s="50">
        <v>1</v>
      </c>
      <c r="I15" s="188">
        <f>'3'!G23</f>
        <v>70170</v>
      </c>
      <c r="K15" s="121"/>
    </row>
    <row r="16" spans="3:11" x14ac:dyDescent="0.25">
      <c r="C16" s="190" t="s">
        <v>194</v>
      </c>
      <c r="D16" s="109" t="s">
        <v>182</v>
      </c>
      <c r="E16" s="76" t="s">
        <v>93</v>
      </c>
      <c r="F16" s="50" t="s">
        <v>94</v>
      </c>
      <c r="G16" s="182">
        <f>I16*1000</f>
        <v>77700000</v>
      </c>
      <c r="H16" s="50">
        <v>1</v>
      </c>
      <c r="I16" s="188">
        <f>'3'!G24</f>
        <v>77700</v>
      </c>
      <c r="K16" s="121"/>
    </row>
    <row r="17" spans="3:11" x14ac:dyDescent="0.25">
      <c r="C17" s="190" t="s">
        <v>195</v>
      </c>
      <c r="D17" s="109" t="s">
        <v>182</v>
      </c>
      <c r="E17" s="76" t="s">
        <v>93</v>
      </c>
      <c r="F17" s="50" t="s">
        <v>94</v>
      </c>
      <c r="G17" s="182">
        <f>I17*1000</f>
        <v>107700000</v>
      </c>
      <c r="H17" s="50">
        <v>1</v>
      </c>
      <c r="I17" s="188">
        <f>'3'!G25</f>
        <v>107700</v>
      </c>
      <c r="K17" s="121"/>
    </row>
    <row r="18" spans="3:11" ht="24" customHeight="1" x14ac:dyDescent="0.25">
      <c r="C18" s="246" t="s">
        <v>170</v>
      </c>
      <c r="D18" s="247"/>
      <c r="E18" s="247"/>
      <c r="F18" s="247"/>
      <c r="G18" s="247"/>
      <c r="H18" s="248"/>
      <c r="I18" s="33">
        <f>I19</f>
        <v>194276</v>
      </c>
      <c r="J18" s="34"/>
    </row>
    <row r="19" spans="3:11" x14ac:dyDescent="0.25">
      <c r="C19" s="35" t="s">
        <v>73</v>
      </c>
      <c r="D19" s="36" t="s">
        <v>74</v>
      </c>
      <c r="E19" s="36" t="s">
        <v>75</v>
      </c>
      <c r="F19" s="242" t="s">
        <v>19</v>
      </c>
      <c r="G19" s="242"/>
      <c r="H19" s="242"/>
      <c r="I19" s="33">
        <f>I20</f>
        <v>194276</v>
      </c>
    </row>
    <row r="20" spans="3:11" ht="32.25" customHeight="1" x14ac:dyDescent="0.25">
      <c r="C20" s="35" t="s">
        <v>171</v>
      </c>
      <c r="D20" s="242" t="s">
        <v>154</v>
      </c>
      <c r="E20" s="242"/>
      <c r="F20" s="242"/>
      <c r="G20" s="242"/>
      <c r="H20" s="242"/>
      <c r="I20" s="33">
        <f>I21+I24</f>
        <v>194276</v>
      </c>
    </row>
    <row r="21" spans="3:11" x14ac:dyDescent="0.25">
      <c r="C21" s="243" t="s">
        <v>76</v>
      </c>
      <c r="D21" s="244"/>
      <c r="E21" s="244"/>
      <c r="F21" s="244"/>
      <c r="G21" s="244"/>
      <c r="H21" s="245"/>
      <c r="I21" s="33">
        <f>I22+I23</f>
        <v>192300</v>
      </c>
    </row>
    <row r="22" spans="3:11" x14ac:dyDescent="0.25">
      <c r="C22" s="190" t="s">
        <v>193</v>
      </c>
      <c r="D22" s="109" t="s">
        <v>182</v>
      </c>
      <c r="E22" s="76" t="s">
        <v>93</v>
      </c>
      <c r="F22" s="76" t="s">
        <v>94</v>
      </c>
      <c r="G22" s="182">
        <f>I22*1000</f>
        <v>147900000</v>
      </c>
      <c r="H22" s="76">
        <v>1</v>
      </c>
      <c r="I22" s="51">
        <v>147900</v>
      </c>
      <c r="K22" s="121"/>
    </row>
    <row r="23" spans="3:11" x14ac:dyDescent="0.25">
      <c r="C23" s="190" t="s">
        <v>196</v>
      </c>
      <c r="D23" s="109" t="s">
        <v>182</v>
      </c>
      <c r="E23" s="76" t="s">
        <v>93</v>
      </c>
      <c r="F23" s="76" t="s">
        <v>94</v>
      </c>
      <c r="G23" s="182">
        <f>I23*1000</f>
        <v>44400000</v>
      </c>
      <c r="H23" s="76">
        <v>1</v>
      </c>
      <c r="I23" s="51">
        <v>44400</v>
      </c>
      <c r="K23" s="121"/>
    </row>
    <row r="24" spans="3:11" x14ac:dyDescent="0.25">
      <c r="C24" s="249" t="s">
        <v>148</v>
      </c>
      <c r="D24" s="250"/>
      <c r="E24" s="250"/>
      <c r="F24" s="250"/>
      <c r="G24" s="250"/>
      <c r="H24" s="251"/>
      <c r="I24" s="33">
        <f>I25+I26+I27+I28</f>
        <v>1976</v>
      </c>
    </row>
    <row r="25" spans="3:11" x14ac:dyDescent="0.25">
      <c r="C25" s="190" t="s">
        <v>197</v>
      </c>
      <c r="D25" s="109" t="s">
        <v>151</v>
      </c>
      <c r="E25" s="76" t="s">
        <v>200</v>
      </c>
      <c r="F25" s="76" t="s">
        <v>94</v>
      </c>
      <c r="G25" s="182">
        <f t="shared" ref="G25:G28" si="0">I25*1000</f>
        <v>400000</v>
      </c>
      <c r="H25" s="76">
        <v>1</v>
      </c>
      <c r="I25" s="191">
        <v>400</v>
      </c>
      <c r="K25" s="121"/>
    </row>
    <row r="26" spans="3:11" x14ac:dyDescent="0.25">
      <c r="C26" s="190" t="s">
        <v>198</v>
      </c>
      <c r="D26" s="109" t="s">
        <v>151</v>
      </c>
      <c r="E26" s="76" t="s">
        <v>200</v>
      </c>
      <c r="F26" s="76" t="s">
        <v>94</v>
      </c>
      <c r="G26" s="182">
        <f t="shared" si="0"/>
        <v>200000</v>
      </c>
      <c r="H26" s="76">
        <v>1</v>
      </c>
      <c r="I26" s="191">
        <v>200</v>
      </c>
      <c r="K26" s="121"/>
    </row>
    <row r="27" spans="3:11" x14ac:dyDescent="0.25">
      <c r="C27" s="190" t="s">
        <v>199</v>
      </c>
      <c r="D27" s="109" t="s">
        <v>152</v>
      </c>
      <c r="E27" s="76" t="s">
        <v>153</v>
      </c>
      <c r="F27" s="76" t="s">
        <v>94</v>
      </c>
      <c r="G27" s="183">
        <f t="shared" si="0"/>
        <v>1094200</v>
      </c>
      <c r="H27" s="76">
        <v>1</v>
      </c>
      <c r="I27" s="191">
        <v>1094.2</v>
      </c>
    </row>
    <row r="28" spans="3:11" x14ac:dyDescent="0.25">
      <c r="C28" s="190" t="s">
        <v>199</v>
      </c>
      <c r="D28" s="109" t="s">
        <v>152</v>
      </c>
      <c r="E28" s="76" t="s">
        <v>153</v>
      </c>
      <c r="F28" s="76" t="s">
        <v>94</v>
      </c>
      <c r="G28" s="183">
        <f t="shared" si="0"/>
        <v>281800</v>
      </c>
      <c r="H28" s="76">
        <v>1</v>
      </c>
      <c r="I28" s="191">
        <v>281.8</v>
      </c>
    </row>
    <row r="29" spans="3:11" ht="24" customHeight="1" x14ac:dyDescent="0.25">
      <c r="C29" s="246" t="s">
        <v>144</v>
      </c>
      <c r="D29" s="247"/>
      <c r="E29" s="247"/>
      <c r="F29" s="247"/>
      <c r="G29" s="247"/>
      <c r="H29" s="248"/>
      <c r="I29" s="33">
        <f>I30</f>
        <v>200000</v>
      </c>
      <c r="J29" s="34"/>
    </row>
    <row r="30" spans="3:11" x14ac:dyDescent="0.25">
      <c r="C30" s="35" t="s">
        <v>73</v>
      </c>
      <c r="D30" s="36" t="s">
        <v>74</v>
      </c>
      <c r="E30" s="36" t="s">
        <v>75</v>
      </c>
      <c r="F30" s="242" t="s">
        <v>19</v>
      </c>
      <c r="G30" s="242"/>
      <c r="H30" s="242"/>
      <c r="I30" s="33">
        <f>I31</f>
        <v>200000</v>
      </c>
    </row>
    <row r="31" spans="3:11" x14ac:dyDescent="0.25">
      <c r="C31" s="35" t="s">
        <v>145</v>
      </c>
      <c r="D31" s="242" t="s">
        <v>130</v>
      </c>
      <c r="E31" s="242"/>
      <c r="F31" s="242"/>
      <c r="G31" s="242"/>
      <c r="H31" s="242"/>
      <c r="I31" s="33">
        <f>I32+I34</f>
        <v>200000</v>
      </c>
    </row>
    <row r="32" spans="3:11" x14ac:dyDescent="0.25">
      <c r="C32" s="243" t="s">
        <v>76</v>
      </c>
      <c r="D32" s="244"/>
      <c r="E32" s="244"/>
      <c r="F32" s="244"/>
      <c r="G32" s="244"/>
      <c r="H32" s="245"/>
      <c r="I32" s="33">
        <f>I33</f>
        <v>197747.6</v>
      </c>
    </row>
    <row r="33" spans="3:11" x14ac:dyDescent="0.25">
      <c r="C33" s="48" t="s">
        <v>146</v>
      </c>
      <c r="D33" s="49" t="s">
        <v>182</v>
      </c>
      <c r="E33" s="50" t="s">
        <v>147</v>
      </c>
      <c r="F33" s="50" t="s">
        <v>94</v>
      </c>
      <c r="G33" s="182">
        <f>I33*1000</f>
        <v>197747600</v>
      </c>
      <c r="H33" s="50">
        <v>1</v>
      </c>
      <c r="I33" s="51">
        <v>197747.6</v>
      </c>
      <c r="K33" s="121"/>
    </row>
    <row r="34" spans="3:11" x14ac:dyDescent="0.25">
      <c r="C34" s="243" t="s">
        <v>148</v>
      </c>
      <c r="D34" s="244"/>
      <c r="E34" s="244"/>
      <c r="F34" s="244"/>
      <c r="G34" s="244"/>
      <c r="H34" s="245"/>
      <c r="I34" s="33">
        <f>I35+I36</f>
        <v>2252.4</v>
      </c>
    </row>
    <row r="35" spans="3:11" x14ac:dyDescent="0.25">
      <c r="C35" s="48" t="s">
        <v>149</v>
      </c>
      <c r="D35" s="49" t="s">
        <v>151</v>
      </c>
      <c r="E35" s="50" t="s">
        <v>93</v>
      </c>
      <c r="F35" s="50" t="s">
        <v>94</v>
      </c>
      <c r="G35" s="182">
        <f>I35*1000</f>
        <v>423000</v>
      </c>
      <c r="H35" s="50">
        <v>1</v>
      </c>
      <c r="I35" s="51">
        <v>423</v>
      </c>
      <c r="K35" s="121"/>
    </row>
    <row r="36" spans="3:11" x14ac:dyDescent="0.25">
      <c r="C36" s="48" t="s">
        <v>150</v>
      </c>
      <c r="D36" s="49" t="s">
        <v>152</v>
      </c>
      <c r="E36" s="50" t="s">
        <v>153</v>
      </c>
      <c r="F36" s="50" t="s">
        <v>94</v>
      </c>
      <c r="G36" s="183">
        <f>I36*1000</f>
        <v>1829400</v>
      </c>
      <c r="H36" s="50">
        <v>1</v>
      </c>
      <c r="I36" s="51">
        <v>1829.4</v>
      </c>
    </row>
    <row r="38" spans="3:11" s="1" customFormat="1" x14ac:dyDescent="0.3">
      <c r="C38" s="7" t="s">
        <v>22</v>
      </c>
      <c r="D38" s="5"/>
      <c r="E38" s="8"/>
    </row>
    <row r="39" spans="3:11" s="1" customFormat="1" x14ac:dyDescent="0.3">
      <c r="C39" s="7" t="s">
        <v>23</v>
      </c>
      <c r="D39" s="5"/>
      <c r="E39" s="8"/>
      <c r="K39" s="52"/>
    </row>
    <row r="40" spans="3:11" s="1" customFormat="1" x14ac:dyDescent="0.3">
      <c r="C40" s="3"/>
      <c r="D40" s="9" t="s">
        <v>123</v>
      </c>
      <c r="E40" s="8"/>
      <c r="K40" s="37"/>
    </row>
    <row r="41" spans="3:11" x14ac:dyDescent="0.25">
      <c r="I41" s="38"/>
    </row>
    <row r="42" spans="3:11" x14ac:dyDescent="0.25">
      <c r="I42" s="38"/>
    </row>
    <row r="43" spans="3:11" x14ac:dyDescent="0.25">
      <c r="I43" s="38"/>
    </row>
    <row r="44" spans="3:11" x14ac:dyDescent="0.25">
      <c r="I44" s="38"/>
    </row>
    <row r="45" spans="3:11" x14ac:dyDescent="0.25">
      <c r="I45" s="38"/>
    </row>
    <row r="46" spans="3:11" x14ac:dyDescent="0.25">
      <c r="I46" s="38"/>
      <c r="K46" s="39"/>
    </row>
    <row r="47" spans="3:11" x14ac:dyDescent="0.25">
      <c r="I47" s="38"/>
      <c r="K47" s="34"/>
    </row>
    <row r="48" spans="3:11" x14ac:dyDescent="0.25">
      <c r="I48" s="38"/>
      <c r="K48" s="39"/>
    </row>
    <row r="49" spans="9:9" x14ac:dyDescent="0.25">
      <c r="I49" s="38"/>
    </row>
    <row r="50" spans="9:9" x14ac:dyDescent="0.25">
      <c r="I50" s="38"/>
    </row>
    <row r="51" spans="9:9" x14ac:dyDescent="0.25">
      <c r="I51" s="38"/>
    </row>
    <row r="52" spans="9:9" x14ac:dyDescent="0.25">
      <c r="I52" s="38"/>
    </row>
    <row r="53" spans="9:9" x14ac:dyDescent="0.25">
      <c r="I53" s="38"/>
    </row>
    <row r="54" spans="9:9" x14ac:dyDescent="0.25">
      <c r="I54" s="38"/>
    </row>
    <row r="55" spans="9:9" x14ac:dyDescent="0.25">
      <c r="I55" s="38"/>
    </row>
    <row r="56" spans="9:9" x14ac:dyDescent="0.25">
      <c r="I56" s="38"/>
    </row>
  </sheetData>
  <mergeCells count="22">
    <mergeCell ref="C34:H34"/>
    <mergeCell ref="C18:H18"/>
    <mergeCell ref="F19:H19"/>
    <mergeCell ref="D20:H20"/>
    <mergeCell ref="C21:H21"/>
    <mergeCell ref="C24:H24"/>
    <mergeCell ref="C9:H9"/>
    <mergeCell ref="F30:H30"/>
    <mergeCell ref="D31:H31"/>
    <mergeCell ref="C32:H32"/>
    <mergeCell ref="C29:H29"/>
    <mergeCell ref="C10:H10"/>
    <mergeCell ref="F11:H11"/>
    <mergeCell ref="D12:H12"/>
    <mergeCell ref="C13:H13"/>
    <mergeCell ref="C5:I5"/>
    <mergeCell ref="G7:G8"/>
    <mergeCell ref="H7:I7"/>
    <mergeCell ref="C7:C8"/>
    <mergeCell ref="D7:D8"/>
    <mergeCell ref="E7:E8"/>
    <mergeCell ref="F7:F8"/>
  </mergeCells>
  <pageMargins left="0.7" right="0.7" top="0.75" bottom="0.75" header="0.3" footer="0.3"/>
  <pageSetup paperSize="9" scale="58" orientation="landscape" r:id="rId1"/>
  <colBreaks count="1" manualBreakCount="1">
    <brk id="9" max="4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J56"/>
  <sheetViews>
    <sheetView workbookViewId="0">
      <selection activeCell="E54" sqref="E54:G55"/>
    </sheetView>
  </sheetViews>
  <sheetFormatPr defaultColWidth="9.140625"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6" customWidth="1"/>
    <col min="7" max="7" width="64.42578125" style="1" customWidth="1"/>
    <col min="8" max="8" width="22.42578125" style="1" customWidth="1"/>
    <col min="9" max="9" width="18.5703125" style="1" bestFit="1" customWidth="1"/>
    <col min="10" max="10" width="23.140625" style="1" customWidth="1"/>
    <col min="11" max="11" width="18.28515625" style="1" customWidth="1"/>
    <col min="12" max="12" width="22.140625" style="1" customWidth="1"/>
    <col min="13" max="13" width="17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9" x14ac:dyDescent="0.3">
      <c r="H1" s="68" t="s">
        <v>241</v>
      </c>
    </row>
    <row r="2" spans="2:9" x14ac:dyDescent="0.3">
      <c r="H2" s="11" t="s">
        <v>60</v>
      </c>
    </row>
    <row r="3" spans="2:9" x14ac:dyDescent="0.3">
      <c r="H3" s="11" t="s">
        <v>36</v>
      </c>
    </row>
    <row r="4" spans="2:9" x14ac:dyDescent="0.3">
      <c r="H4" s="68"/>
    </row>
    <row r="5" spans="2:9" ht="45" customHeight="1" x14ac:dyDescent="0.3">
      <c r="B5" s="253" t="s">
        <v>242</v>
      </c>
      <c r="C5" s="253"/>
      <c r="D5" s="253"/>
      <c r="E5" s="253"/>
      <c r="F5" s="253"/>
      <c r="G5" s="253"/>
      <c r="H5" s="253"/>
    </row>
    <row r="6" spans="2:9" x14ac:dyDescent="0.3">
      <c r="H6" s="2"/>
    </row>
    <row r="7" spans="2:9" x14ac:dyDescent="0.3">
      <c r="H7" s="69" t="s">
        <v>21</v>
      </c>
    </row>
    <row r="8" spans="2:9" ht="126.75" customHeight="1" x14ac:dyDescent="0.3">
      <c r="B8" s="256" t="s">
        <v>25</v>
      </c>
      <c r="C8" s="257"/>
      <c r="D8" s="258"/>
      <c r="E8" s="256" t="s">
        <v>26</v>
      </c>
      <c r="F8" s="258"/>
      <c r="G8" s="259" t="s">
        <v>1</v>
      </c>
      <c r="H8" s="173" t="s">
        <v>55</v>
      </c>
      <c r="I8" s="24"/>
    </row>
    <row r="9" spans="2:9" s="71" customFormat="1" ht="40.5" customHeight="1" x14ac:dyDescent="0.3">
      <c r="B9" s="70" t="s">
        <v>27</v>
      </c>
      <c r="C9" s="70" t="s">
        <v>28</v>
      </c>
      <c r="D9" s="70" t="s">
        <v>29</v>
      </c>
      <c r="E9" s="6" t="s">
        <v>17</v>
      </c>
      <c r="F9" s="6" t="s">
        <v>18</v>
      </c>
      <c r="G9" s="260"/>
      <c r="H9" s="6" t="s">
        <v>6</v>
      </c>
    </row>
    <row r="10" spans="2:9" s="10" customFormat="1" x14ac:dyDescent="0.3">
      <c r="B10" s="72"/>
      <c r="C10" s="72"/>
      <c r="D10" s="72"/>
      <c r="E10" s="73"/>
      <c r="F10" s="70"/>
      <c r="G10" s="73" t="s">
        <v>24</v>
      </c>
      <c r="H10" s="124">
        <f>H12+H33</f>
        <v>0</v>
      </c>
    </row>
    <row r="11" spans="2:9" x14ac:dyDescent="0.3">
      <c r="B11" s="75"/>
      <c r="C11" s="75"/>
      <c r="D11" s="75"/>
      <c r="E11" s="75"/>
      <c r="F11" s="70"/>
      <c r="G11" s="75" t="s">
        <v>2</v>
      </c>
      <c r="H11" s="124"/>
    </row>
    <row r="12" spans="2:9" s="10" customFormat="1" ht="34.5" x14ac:dyDescent="0.3">
      <c r="B12" s="73"/>
      <c r="C12" s="73"/>
      <c r="D12" s="73"/>
      <c r="E12" s="73"/>
      <c r="F12" s="70"/>
      <c r="G12" s="73" t="s">
        <v>0</v>
      </c>
      <c r="H12" s="124">
        <f>H14</f>
        <v>200000</v>
      </c>
    </row>
    <row r="13" spans="2:9" s="10" customFormat="1" x14ac:dyDescent="0.3">
      <c r="B13" s="73"/>
      <c r="C13" s="73"/>
      <c r="D13" s="73"/>
      <c r="E13" s="73"/>
      <c r="F13" s="70"/>
      <c r="G13" s="75" t="s">
        <v>2</v>
      </c>
      <c r="H13" s="124"/>
    </row>
    <row r="14" spans="2:9" s="10" customFormat="1" ht="19.5" customHeight="1" x14ac:dyDescent="0.3">
      <c r="B14" s="6" t="s">
        <v>56</v>
      </c>
      <c r="C14" s="76"/>
      <c r="D14" s="76"/>
      <c r="E14" s="76"/>
      <c r="F14" s="6"/>
      <c r="G14" s="4" t="s">
        <v>57</v>
      </c>
      <c r="H14" s="124">
        <f>H16</f>
        <v>200000</v>
      </c>
    </row>
    <row r="15" spans="2:9" x14ac:dyDescent="0.3">
      <c r="B15" s="76"/>
      <c r="C15" s="76"/>
      <c r="D15" s="76"/>
      <c r="E15" s="76"/>
      <c r="F15" s="6"/>
      <c r="G15" s="13" t="s">
        <v>2</v>
      </c>
      <c r="H15" s="124"/>
    </row>
    <row r="16" spans="2:9" s="10" customFormat="1" x14ac:dyDescent="0.3">
      <c r="B16" s="77"/>
      <c r="C16" s="77" t="s">
        <v>3</v>
      </c>
      <c r="D16" s="77"/>
      <c r="E16" s="73"/>
      <c r="F16" s="70"/>
      <c r="G16" s="73" t="s">
        <v>4</v>
      </c>
      <c r="H16" s="124">
        <f>H18</f>
        <v>200000</v>
      </c>
    </row>
    <row r="17" spans="2:10" x14ac:dyDescent="0.3">
      <c r="B17" s="77"/>
      <c r="C17" s="77"/>
      <c r="D17" s="77"/>
      <c r="E17" s="75"/>
      <c r="F17" s="70"/>
      <c r="G17" s="75" t="s">
        <v>2</v>
      </c>
      <c r="H17" s="124"/>
    </row>
    <row r="18" spans="2:10" s="10" customFormat="1" x14ac:dyDescent="0.3">
      <c r="B18" s="77"/>
      <c r="C18" s="77"/>
      <c r="D18" s="77" t="s">
        <v>9</v>
      </c>
      <c r="E18" s="73"/>
      <c r="F18" s="70"/>
      <c r="G18" s="4" t="s">
        <v>19</v>
      </c>
      <c r="H18" s="124">
        <f>H20</f>
        <v>200000</v>
      </c>
    </row>
    <row r="19" spans="2:10" x14ac:dyDescent="0.3">
      <c r="B19" s="77"/>
      <c r="C19" s="77"/>
      <c r="D19" s="78"/>
      <c r="E19" s="75"/>
      <c r="F19" s="70"/>
      <c r="G19" s="75" t="s">
        <v>2</v>
      </c>
      <c r="H19" s="124"/>
    </row>
    <row r="20" spans="2:10" s="10" customFormat="1" ht="34.5" x14ac:dyDescent="0.3">
      <c r="B20" s="77"/>
      <c r="C20" s="77"/>
      <c r="D20" s="77"/>
      <c r="E20" s="6"/>
      <c r="F20" s="70"/>
      <c r="G20" s="73" t="s">
        <v>0</v>
      </c>
      <c r="H20" s="124">
        <f>H22</f>
        <v>200000</v>
      </c>
    </row>
    <row r="21" spans="2:10" x14ac:dyDescent="0.3">
      <c r="B21" s="77"/>
      <c r="C21" s="77"/>
      <c r="D21" s="78"/>
      <c r="E21" s="76"/>
      <c r="F21" s="70"/>
      <c r="G21" s="75" t="s">
        <v>2</v>
      </c>
      <c r="H21" s="74"/>
    </row>
    <row r="22" spans="2:10" s="10" customFormat="1" ht="19.5" customHeight="1" x14ac:dyDescent="0.3">
      <c r="B22" s="77"/>
      <c r="C22" s="77"/>
      <c r="D22" s="77"/>
      <c r="E22" s="6">
        <v>1049</v>
      </c>
      <c r="F22" s="70"/>
      <c r="G22" s="4" t="s">
        <v>7</v>
      </c>
      <c r="H22" s="122">
        <f>H24</f>
        <v>200000</v>
      </c>
      <c r="J22" s="189"/>
    </row>
    <row r="23" spans="2:10" ht="21.75" customHeight="1" x14ac:dyDescent="0.3">
      <c r="B23" s="77"/>
      <c r="C23" s="77"/>
      <c r="D23" s="78"/>
      <c r="E23" s="76"/>
      <c r="F23" s="70"/>
      <c r="G23" s="75" t="s">
        <v>2</v>
      </c>
      <c r="H23" s="79"/>
    </row>
    <row r="24" spans="2:10" s="10" customFormat="1" ht="35.25" customHeight="1" x14ac:dyDescent="0.3">
      <c r="B24" s="77"/>
      <c r="C24" s="77"/>
      <c r="D24" s="15"/>
      <c r="E24" s="15"/>
      <c r="F24" s="4">
        <v>21022</v>
      </c>
      <c r="G24" s="4" t="s">
        <v>130</v>
      </c>
      <c r="H24" s="82">
        <f>H26</f>
        <v>200000</v>
      </c>
    </row>
    <row r="25" spans="2:10" x14ac:dyDescent="0.3">
      <c r="B25" s="77"/>
      <c r="C25" s="77"/>
      <c r="D25" s="80"/>
      <c r="E25" s="80"/>
      <c r="F25" s="13"/>
      <c r="G25" s="13" t="s">
        <v>63</v>
      </c>
      <c r="H25" s="79"/>
    </row>
    <row r="26" spans="2:10" s="10" customFormat="1" ht="21.75" customHeight="1" x14ac:dyDescent="0.3">
      <c r="B26" s="77"/>
      <c r="C26" s="77"/>
      <c r="D26" s="15"/>
      <c r="E26" s="15"/>
      <c r="F26" s="4"/>
      <c r="G26" s="81" t="s">
        <v>132</v>
      </c>
      <c r="H26" s="47">
        <f>H28</f>
        <v>200000</v>
      </c>
    </row>
    <row r="27" spans="2:10" ht="34.5" x14ac:dyDescent="0.3">
      <c r="B27" s="77"/>
      <c r="C27" s="77"/>
      <c r="D27" s="80"/>
      <c r="E27" s="80"/>
      <c r="F27" s="13"/>
      <c r="G27" s="13" t="s">
        <v>59</v>
      </c>
      <c r="H27" s="83"/>
    </row>
    <row r="28" spans="2:10" x14ac:dyDescent="0.3">
      <c r="B28" s="77"/>
      <c r="C28" s="77"/>
      <c r="D28" s="80"/>
      <c r="E28" s="80"/>
      <c r="F28" s="13"/>
      <c r="G28" s="13" t="s">
        <v>49</v>
      </c>
      <c r="H28" s="84">
        <f>H29</f>
        <v>200000</v>
      </c>
    </row>
    <row r="29" spans="2:10" x14ac:dyDescent="0.3">
      <c r="B29" s="77"/>
      <c r="C29" s="77"/>
      <c r="D29" s="80"/>
      <c r="E29" s="80"/>
      <c r="F29" s="13"/>
      <c r="G29" s="13" t="s">
        <v>50</v>
      </c>
      <c r="H29" s="84">
        <f>H30</f>
        <v>200000</v>
      </c>
    </row>
    <row r="30" spans="2:10" x14ac:dyDescent="0.3">
      <c r="B30" s="77"/>
      <c r="C30" s="77"/>
      <c r="D30" s="80"/>
      <c r="E30" s="80"/>
      <c r="F30" s="13"/>
      <c r="G30" s="13" t="s">
        <v>51</v>
      </c>
      <c r="H30" s="84">
        <f>H31</f>
        <v>200000</v>
      </c>
    </row>
    <row r="31" spans="2:10" x14ac:dyDescent="0.3">
      <c r="B31" s="77"/>
      <c r="C31" s="77"/>
      <c r="D31" s="80"/>
      <c r="E31" s="80"/>
      <c r="F31" s="13"/>
      <c r="G31" s="13" t="s">
        <v>52</v>
      </c>
      <c r="H31" s="84">
        <f>H32</f>
        <v>200000</v>
      </c>
    </row>
    <row r="32" spans="2:10" ht="21.75" customHeight="1" x14ac:dyDescent="0.3">
      <c r="B32" s="77"/>
      <c r="C32" s="77"/>
      <c r="D32" s="80"/>
      <c r="E32" s="80"/>
      <c r="F32" s="13"/>
      <c r="G32" s="13" t="s">
        <v>133</v>
      </c>
      <c r="H32" s="84">
        <v>200000</v>
      </c>
    </row>
    <row r="33" spans="2:8" x14ac:dyDescent="0.3">
      <c r="B33" s="88"/>
      <c r="C33" s="89"/>
      <c r="D33" s="89"/>
      <c r="E33" s="88"/>
      <c r="F33" s="89"/>
      <c r="G33" s="4" t="s">
        <v>96</v>
      </c>
      <c r="H33" s="90">
        <f>H45</f>
        <v>-200000</v>
      </c>
    </row>
    <row r="34" spans="2:8" x14ac:dyDescent="0.3">
      <c r="B34" s="88"/>
      <c r="C34" s="89"/>
      <c r="D34" s="89"/>
      <c r="E34" s="88"/>
      <c r="F34" s="89"/>
      <c r="G34" s="13" t="s">
        <v>2</v>
      </c>
      <c r="H34" s="91"/>
    </row>
    <row r="35" spans="2:8" ht="34.5" x14ac:dyDescent="0.3">
      <c r="B35" s="88" t="s">
        <v>97</v>
      </c>
      <c r="C35" s="89"/>
      <c r="D35" s="89"/>
      <c r="E35" s="88"/>
      <c r="F35" s="92"/>
      <c r="G35" s="93" t="s">
        <v>98</v>
      </c>
      <c r="H35" s="90">
        <f>H37</f>
        <v>-200000</v>
      </c>
    </row>
    <row r="36" spans="2:8" x14ac:dyDescent="0.3">
      <c r="B36" s="88"/>
      <c r="C36" s="88"/>
      <c r="D36" s="89"/>
      <c r="E36" s="88"/>
      <c r="F36" s="92"/>
      <c r="G36" s="94" t="s">
        <v>2</v>
      </c>
      <c r="H36" s="91"/>
    </row>
    <row r="37" spans="2:8" ht="34.5" x14ac:dyDescent="0.3">
      <c r="B37" s="88"/>
      <c r="C37" s="88" t="s">
        <v>99</v>
      </c>
      <c r="D37" s="89"/>
      <c r="E37" s="88"/>
      <c r="F37" s="92"/>
      <c r="G37" s="93" t="s">
        <v>100</v>
      </c>
      <c r="H37" s="90">
        <f>H39</f>
        <v>-200000</v>
      </c>
    </row>
    <row r="38" spans="2:8" x14ac:dyDescent="0.3">
      <c r="B38" s="88"/>
      <c r="C38" s="88"/>
      <c r="D38" s="88"/>
      <c r="E38" s="88"/>
      <c r="F38" s="92"/>
      <c r="G38" s="94" t="s">
        <v>2</v>
      </c>
      <c r="H38" s="91"/>
    </row>
    <row r="39" spans="2:8" x14ac:dyDescent="0.3">
      <c r="B39" s="88"/>
      <c r="C39" s="88"/>
      <c r="D39" s="88" t="s">
        <v>99</v>
      </c>
      <c r="E39" s="88"/>
      <c r="F39" s="92"/>
      <c r="G39" s="93" t="s">
        <v>101</v>
      </c>
      <c r="H39" s="90">
        <f>H41</f>
        <v>-200000</v>
      </c>
    </row>
    <row r="40" spans="2:8" x14ac:dyDescent="0.3">
      <c r="B40" s="88"/>
      <c r="C40" s="89"/>
      <c r="D40" s="89"/>
      <c r="E40" s="88"/>
      <c r="F40" s="92"/>
      <c r="G40" s="94" t="s">
        <v>2</v>
      </c>
      <c r="H40" s="91"/>
    </row>
    <row r="41" spans="2:8" x14ac:dyDescent="0.3">
      <c r="B41" s="88"/>
      <c r="C41" s="89"/>
      <c r="D41" s="89"/>
      <c r="E41" s="95"/>
      <c r="F41" s="92"/>
      <c r="G41" s="4" t="s">
        <v>96</v>
      </c>
      <c r="H41" s="90">
        <f>H43</f>
        <v>-200000</v>
      </c>
    </row>
    <row r="42" spans="2:8" x14ac:dyDescent="0.3">
      <c r="B42" s="88"/>
      <c r="C42" s="88"/>
      <c r="D42" s="89"/>
      <c r="E42" s="96"/>
      <c r="F42" s="92"/>
      <c r="G42" s="94" t="s">
        <v>2</v>
      </c>
      <c r="H42" s="91"/>
    </row>
    <row r="43" spans="2:8" x14ac:dyDescent="0.3">
      <c r="B43" s="88"/>
      <c r="C43" s="88"/>
      <c r="D43" s="89"/>
      <c r="E43" s="96" t="s">
        <v>102</v>
      </c>
      <c r="F43" s="55"/>
      <c r="G43" s="61" t="s">
        <v>101</v>
      </c>
      <c r="H43" s="90">
        <f>H45</f>
        <v>-200000</v>
      </c>
    </row>
    <row r="44" spans="2:8" x14ac:dyDescent="0.3">
      <c r="B44" s="97"/>
      <c r="C44" s="97"/>
      <c r="D44" s="97"/>
      <c r="E44" s="4"/>
      <c r="F44" s="4"/>
      <c r="G44" s="98" t="s">
        <v>2</v>
      </c>
      <c r="H44" s="99"/>
    </row>
    <row r="45" spans="2:8" x14ac:dyDescent="0.3">
      <c r="B45" s="88"/>
      <c r="C45" s="88"/>
      <c r="D45" s="88"/>
      <c r="E45" s="4"/>
      <c r="F45" s="4">
        <v>11001</v>
      </c>
      <c r="G45" s="61" t="s">
        <v>101</v>
      </c>
      <c r="H45" s="100">
        <f>H47</f>
        <v>-200000</v>
      </c>
    </row>
    <row r="46" spans="2:8" x14ac:dyDescent="0.3">
      <c r="B46" s="97"/>
      <c r="C46" s="101"/>
      <c r="D46" s="101"/>
      <c r="E46" s="4"/>
      <c r="F46" s="4"/>
      <c r="G46" s="98" t="s">
        <v>103</v>
      </c>
      <c r="H46" s="102"/>
    </row>
    <row r="47" spans="2:8" x14ac:dyDescent="0.3">
      <c r="B47" s="97"/>
      <c r="C47" s="101"/>
      <c r="D47" s="101"/>
      <c r="E47" s="4"/>
      <c r="F47" s="4"/>
      <c r="G47" s="175" t="s">
        <v>96</v>
      </c>
      <c r="H47" s="104">
        <f>H49</f>
        <v>-200000</v>
      </c>
    </row>
    <row r="48" spans="2:8" ht="34.5" x14ac:dyDescent="0.3">
      <c r="B48" s="105"/>
      <c r="C48" s="106"/>
      <c r="D48" s="107"/>
      <c r="E48" s="4"/>
      <c r="F48" s="4"/>
      <c r="G48" s="98" t="s">
        <v>104</v>
      </c>
      <c r="H48" s="102"/>
    </row>
    <row r="49" spans="2:8" x14ac:dyDescent="0.3">
      <c r="B49" s="105"/>
      <c r="C49" s="106"/>
      <c r="D49" s="107"/>
      <c r="E49" s="4"/>
      <c r="F49" s="4"/>
      <c r="G49" s="98" t="s">
        <v>49</v>
      </c>
      <c r="H49" s="104">
        <f>H50</f>
        <v>-200000</v>
      </c>
    </row>
    <row r="50" spans="2:8" x14ac:dyDescent="0.3">
      <c r="B50" s="105"/>
      <c r="C50" s="106"/>
      <c r="D50" s="107"/>
      <c r="E50" s="4"/>
      <c r="F50" s="4"/>
      <c r="G50" s="98" t="s">
        <v>105</v>
      </c>
      <c r="H50" s="104">
        <f>H51</f>
        <v>-200000</v>
      </c>
    </row>
    <row r="51" spans="2:8" x14ac:dyDescent="0.3">
      <c r="B51" s="105"/>
      <c r="C51" s="106"/>
      <c r="D51" s="107"/>
      <c r="E51" s="4"/>
      <c r="F51" s="4"/>
      <c r="G51" s="98" t="s">
        <v>106</v>
      </c>
      <c r="H51" s="104">
        <f>H52</f>
        <v>-200000</v>
      </c>
    </row>
    <row r="52" spans="2:8" x14ac:dyDescent="0.3">
      <c r="B52" s="105"/>
      <c r="C52" s="106"/>
      <c r="D52" s="107"/>
      <c r="E52" s="4"/>
      <c r="F52" s="4"/>
      <c r="G52" s="98" t="s">
        <v>107</v>
      </c>
      <c r="H52" s="108">
        <f>-200000</f>
        <v>-200000</v>
      </c>
    </row>
    <row r="54" spans="2:8" ht="17.25" customHeight="1" x14ac:dyDescent="0.3">
      <c r="C54" s="253"/>
      <c r="D54" s="253"/>
      <c r="E54" s="253" t="s">
        <v>120</v>
      </c>
      <c r="F54" s="253"/>
      <c r="G54" s="253"/>
      <c r="H54" s="3"/>
    </row>
    <row r="55" spans="2:8" x14ac:dyDescent="0.3">
      <c r="C55" s="253"/>
      <c r="D55" s="253"/>
      <c r="E55" s="253"/>
      <c r="F55" s="253"/>
      <c r="G55" s="253"/>
      <c r="H55" s="3"/>
    </row>
    <row r="56" spans="2:8" x14ac:dyDescent="0.3">
      <c r="C56" s="14"/>
      <c r="D56" s="86" t="s">
        <v>95</v>
      </c>
      <c r="E56" s="85"/>
      <c r="F56" s="85"/>
      <c r="G56" s="85"/>
      <c r="H56" s="87"/>
    </row>
  </sheetData>
  <mergeCells count="6">
    <mergeCell ref="B5:H5"/>
    <mergeCell ref="B8:D8"/>
    <mergeCell ref="E8:F8"/>
    <mergeCell ref="G8:G9"/>
    <mergeCell ref="C54:D55"/>
    <mergeCell ref="E54:G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1</vt:lpstr>
      <vt:lpstr>2</vt:lpstr>
      <vt:lpstr>3</vt:lpstr>
      <vt:lpstr>4.</vt:lpstr>
      <vt:lpstr>5</vt:lpstr>
      <vt:lpstr>6</vt:lpstr>
      <vt:lpstr>7</vt:lpstr>
      <vt:lpstr>8</vt:lpstr>
      <vt:lpstr>9</vt:lpstr>
      <vt:lpstr>'2'!Print_Area</vt:lpstr>
      <vt:lpstr>'3'!Print_Area</vt:lpstr>
      <vt:lpstr>'4.'!Print_Area</vt:lpstr>
      <vt:lpstr>'6'!Print_Area</vt:lpstr>
      <vt:lpstr>'7'!Print_Area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Meri Aghekyan</cp:lastModifiedBy>
  <cp:lastPrinted>2026-10-01T14:41:42Z</cp:lastPrinted>
  <dcterms:created xsi:type="dcterms:W3CDTF">2020-09-30T12:11:39Z</dcterms:created>
  <dcterms:modified xsi:type="dcterms:W3CDTF">2026-11-04T07:53:53Z</dcterms:modified>
</cp:coreProperties>
</file>