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6"/>
  </bookViews>
  <sheets>
    <sheet name="1" sheetId="19" r:id="rId1"/>
    <sheet name="2" sheetId="23" r:id="rId2"/>
    <sheet name="3" sheetId="15" r:id="rId3"/>
    <sheet name="4" sheetId="24" r:id="rId4"/>
    <sheet name="5" sheetId="17" r:id="rId5"/>
    <sheet name="6" sheetId="7" r:id="rId6"/>
    <sheet name="7" sheetId="22" r:id="rId7"/>
  </sheets>
  <definedNames>
    <definedName name="_xlnm.Print_Area" localSheetId="2">'3'!$A$1:$G$40</definedName>
  </definedNames>
  <calcPr calcId="162913"/>
</workbook>
</file>

<file path=xl/calcChain.xml><?xml version="1.0" encoding="utf-8"?>
<calcChain xmlns="http://schemas.openxmlformats.org/spreadsheetml/2006/main">
  <c r="D23" i="24" l="1"/>
  <c r="G20" i="22" l="1"/>
  <c r="G18" i="22" s="1"/>
  <c r="D22" i="24" l="1"/>
  <c r="D20" i="24" s="1"/>
  <c r="D18" i="24" s="1"/>
  <c r="E16" i="23" l="1"/>
  <c r="E19" i="23" l="1"/>
  <c r="D21" i="23"/>
  <c r="D22" i="23"/>
  <c r="H19" i="23"/>
  <c r="G19" i="23"/>
  <c r="F19" i="23"/>
  <c r="G12" i="19"/>
  <c r="G11" i="19"/>
  <c r="G10" i="19"/>
  <c r="J19" i="17" l="1"/>
  <c r="J21" i="7" s="1"/>
  <c r="G40" i="15"/>
  <c r="G39" i="15" s="1"/>
  <c r="G38" i="15" s="1"/>
  <c r="G37" i="15" s="1"/>
  <c r="G36" i="15" s="1"/>
  <c r="G34" i="15" s="1"/>
  <c r="G32" i="15" s="1"/>
  <c r="E13" i="23"/>
  <c r="E11" i="23" s="1"/>
  <c r="D19" i="23"/>
  <c r="G16" i="22"/>
  <c r="G13" i="22"/>
  <c r="H20" i="7" l="1"/>
  <c r="G15" i="22"/>
  <c r="G12" i="22" s="1"/>
  <c r="G16" i="23" l="1"/>
  <c r="H16" i="23"/>
  <c r="F18" i="23"/>
  <c r="F16" i="23" l="1"/>
  <c r="D16" i="23" s="1"/>
  <c r="D18" i="23"/>
  <c r="F13" i="23"/>
  <c r="F11" i="23" s="1"/>
  <c r="H19" i="7"/>
  <c r="E16" i="7"/>
  <c r="G11" i="22" l="1"/>
  <c r="G18" i="7"/>
  <c r="F17" i="7"/>
  <c r="J14" i="17"/>
  <c r="D17" i="24"/>
  <c r="D15" i="24" s="1"/>
  <c r="J16" i="7" l="1"/>
  <c r="J15" i="7" s="1"/>
  <c r="J13" i="17"/>
  <c r="J12" i="17" s="1"/>
  <c r="J11" i="17" s="1"/>
  <c r="G31" i="15"/>
  <c r="G13" i="23"/>
  <c r="H13" i="23"/>
  <c r="J14" i="7" l="1"/>
  <c r="J13" i="7"/>
  <c r="D13" i="23"/>
  <c r="D13" i="24" l="1"/>
  <c r="D11" i="24" s="1"/>
  <c r="D10" i="24" s="1"/>
  <c r="G30" i="15"/>
  <c r="G29" i="15" s="1"/>
  <c r="G28" i="15" s="1"/>
  <c r="G27" i="15" s="1"/>
  <c r="G25" i="15" s="1"/>
  <c r="G23" i="15" s="1"/>
  <c r="G21" i="15" s="1"/>
  <c r="H11" i="23"/>
  <c r="G11" i="23"/>
  <c r="G19" i="15" l="1"/>
  <c r="G16" i="15" s="1"/>
  <c r="G14" i="15" s="1"/>
  <c r="G12" i="15" s="1"/>
  <c r="G10" i="15" s="1"/>
  <c r="D11" i="23"/>
</calcChain>
</file>

<file path=xl/sharedStrings.xml><?xml version="1.0" encoding="utf-8"?>
<sst xmlns="http://schemas.openxmlformats.org/spreadsheetml/2006/main" count="244" uniqueCount="153">
  <si>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</si>
  <si>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</si>
  <si>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</si>
  <si>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</si>
  <si>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</si>
  <si>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</si>
  <si>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</si>
  <si>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</si>
  <si>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</si>
  <si>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</si>
  <si>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</si>
  <si>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</si>
  <si>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</si>
  <si>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</si>
  <si>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</si>
  <si>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</si>
  <si>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</si>
  <si>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</si>
  <si>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 xml:space="preserve"> 01</t>
  </si>
  <si>
    <t>______________ ի    ___Ն որոշման</t>
  </si>
  <si>
    <t xml:space="preserve"> ՈՉ ՖԻՆԱՆՍԱԿԱՆ ԱԿՏԻՎՆԵՐԻ ԳԾՈՎ ԾԱԽՍԵՐ</t>
  </si>
  <si>
    <t xml:space="preserve"> ՀԻՄՆԱԿԱՆ ՄԻՋՈՑՆԵՐ</t>
  </si>
  <si>
    <t xml:space="preserve">ՀՀ կառավարության </t>
  </si>
  <si>
    <t>Կոդը</t>
  </si>
  <si>
    <t>Անվանումը</t>
  </si>
  <si>
    <t>Գնման ձևը</t>
  </si>
  <si>
    <t>Չափի
միավորը</t>
  </si>
  <si>
    <t>քանակը</t>
  </si>
  <si>
    <t>գումարը (հազար դրամով)</t>
  </si>
  <si>
    <t xml:space="preserve"> 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</si>
  <si>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</si>
  <si>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</si>
  <si>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</si>
  <si>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</si>
  <si>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</si>
  <si>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այդ թվում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</si>
  <si>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</si>
  <si>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</si>
  <si>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</si>
  <si>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</si>
  <si>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</si>
  <si>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</si>
  <si>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</si>
  <si>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</si>
  <si>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</si>
  <si>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ՀՀ քաղաքաշինության կոմիտե</t>
  </si>
  <si>
    <t>ՀՀ քաղաքաշինության կոմիտե</t>
  </si>
  <si>
    <t xml:space="preserve">   ՀՀ  քաղաքաշինության կոմիտե</t>
  </si>
  <si>
    <t xml:space="preserve"> Քաղաքաշինության և ճարտարապետության բնագավառում պետական քաղաքականության իրականացում և կանոնակարգում</t>
  </si>
  <si>
    <t>ՀՀ ՔԱՂԱՔԱՇԻՆՈՒԹՅԱՆ ԿՈՄԻՏԵ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</si>
  <si>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</si>
  <si>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ՀՀ քաղաքաշինության կոմիտե </t>
  </si>
  <si>
    <t xml:space="preserve"> դրամ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</si>
  <si>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</si>
  <si>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</si>
  <si>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</si>
  <si>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</si>
  <si>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</si>
  <si>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</si>
  <si>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</si>
  <si>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</si>
  <si>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</si>
  <si>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</si>
  <si>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</si>
  <si>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</si>
  <si>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</si>
  <si>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</si>
  <si>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</si>
  <si>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</si>
  <si>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</si>
  <si>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</si>
  <si>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</si>
  <si>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</si>
  <si>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</si>
  <si>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</si>
  <si>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</si>
  <si>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</si>
  <si>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1103</t>
  </si>
  <si>
    <t xml:space="preserve"> Դաս N 01</t>
  </si>
  <si>
    <t>1103 - 21003</t>
  </si>
  <si>
    <t>Շենքերի   և շինությունների մատչելիություն  և անձնագրավորում</t>
  </si>
  <si>
    <t>Հանրության կողմից անմիջականորեն օգտագործվող ակտիվների հետ կապված միջոցառումներ</t>
  </si>
  <si>
    <t xml:space="preserve"> 21003</t>
  </si>
  <si>
    <t xml:space="preserve"> Շենքերի   և շինությունների մատչելիություն  և անձնագրավորում</t>
  </si>
  <si>
    <t xml:space="preserve"> 06</t>
  </si>
  <si>
    <t xml:space="preserve"> ԲՆԱԿԱՐԱՆԱՅԻՆ ՇԻՆԱՐԱՐՈՒԹՅՈՒՆ ԵՎ ԿՈՄՈՒՆԱԼ ԾԱՌԱՅՈՒԹՅՈՒՆՆԵՐ</t>
  </si>
  <si>
    <t xml:space="preserve"> Բնակարանային շինարարություն</t>
  </si>
  <si>
    <t xml:space="preserve"> Շենքերի   և շինությունների մատչելիություն  և անձնագրավորում </t>
  </si>
  <si>
    <t xml:space="preserve"> 1103 - 21003</t>
  </si>
  <si>
    <t xml:space="preserve">Հանրության կողմից անմիջականորեն օգտագործվող ակտիվների հետ կապված միջոցառումներ </t>
  </si>
  <si>
    <t>1103    21003</t>
  </si>
  <si>
    <t xml:space="preserve"> Բաժին N 06</t>
  </si>
  <si>
    <t xml:space="preserve"> Խումբ N 01</t>
  </si>
  <si>
    <t xml:space="preserve">ՀՀ կառավարության 2026 թվականի </t>
  </si>
  <si>
    <t>ՀՀ կառավարության 2026 թվականի ----------</t>
  </si>
  <si>
    <t>Հավելված  №  3</t>
  </si>
  <si>
    <t xml:space="preserve"> ՇԵՆՔԵՐ ԵՎ ՇԻՆՈՒԹՅՈՒՆՆԵՐ</t>
  </si>
  <si>
    <t xml:space="preserve">ՀՀ կառավարության  2026 թվականի </t>
  </si>
  <si>
    <t xml:space="preserve">ՀՀ կառավարության 2026թվականի </t>
  </si>
  <si>
    <t>ՀԱՅԱՍՏԱՆԻ ՀԱՆՐԱՊԵՏՈՒԹՅԱՆ ԿԱՌԱՎԱՐՈՒԹՅԱՆ 2025 ԹՎԱԿԱՆԻ ԴԵԿՏԵՄԲԵՐԻ 25-Ի ԹԻՎ 1910-Ն ՈՐՈՇՄԱՆ N 9 ՀԱՎԵԼՎԱԾՈՒՄ ԿԱՏԱՐՎՈՂ ՓՈՓՈԽՈՒԹՅՈՒՆԸ ԵՎ ԼՐԱՑՈՒՄԸ</t>
  </si>
  <si>
    <t>Շենքերի և շինությունների ինժեներատեխնիկական վիճակի հետազննությունների իրականացում, մասնագիտական եզրակացությունների, նախագծանախահաշվային փաստաթղթերի ձեռքբերում, շենքերի և շինությունների անձնագրավորում, շինարարություն</t>
  </si>
  <si>
    <t xml:space="preserve">Շենքերի և շինությունների ինժեներատեխնիկական վիճակի հետազննությունների իրականացում, մասնագիտական եզրակացությունների, նախագծանախահաշվային փաստաթղթերի ձեռքբերում, շենքերի և շինությունների անձնագրավորում, շինարարություն </t>
  </si>
  <si>
    <t xml:space="preserve">  ՄԱՍ II.  ԱՇԽԱՏԱՆՔՆԵՐ</t>
  </si>
  <si>
    <t xml:space="preserve"> ընդհանուր շինարարական աշխատանքներ</t>
  </si>
  <si>
    <t>ՀԲՄ</t>
  </si>
  <si>
    <t>ՀԱՅԱՍՏԱՆԻ ՀԱՆՐԱՊԵՏՈՒԹՅԱՆ ԿԱՌԱՎԱՐՈՒԹՅԱՆ 2025 ԹՎԱԿԱՆԻ ԴԵԿՏԵՄԲԵՐԻ 25-Ի ԹԻՎ 1910-Ն ՈՐՈՇՄԱՆ N 9.1 ՀԱՎԵԼՎԱԾՈՒՄ ԿԱՏԱՐՎՈՂ ՓՈՓՈԽՈՒԹՅՈՒՆԸ ԵՎ ԼՐԱՑՈՒՄԸ</t>
  </si>
  <si>
    <t>ՀԱՅԱՍՏԱՆԻ ՀԱՆՐԱՊԵՏՈՒԹՅԱՆ ԿԱՌԱՎԱՐՈՒԹՅԱՆ 2025 ԹՎԱԿԱՆԻ ԴԵԿՏԵՄԲԵՐԻ 25-Ի N 1910-Ն ՈՐՈՇՄԱՆ N 3  և N 4 ՀԱՎԵԼՎԱԾՆԵՐՈՒՄ ԿԱՏԱՐՎՈՂ ՓՈՓՈԽՈՒԹՅՈՒՆԸ ԵՎ ԼՐԱՑՈՒՄԸ</t>
  </si>
  <si>
    <t xml:space="preserve">    2026 թվականի __________  N    -Ն որոշման     </t>
  </si>
  <si>
    <t>Կարեն Դեմիրճյանի անվան Երևանի մարզահամերգային համալիրի շենքի հաշմանդամություն ունեցող անձանց համար մատչելիության  պահանջների ապահովման համապատասխան շինարարական աշխատանքներ</t>
  </si>
  <si>
    <t xml:space="preserve"> 1103 </t>
  </si>
  <si>
    <t xml:space="preserve"> Միջոցառումն իրականացնողի անվանումը ` ՀՀ քաղաքաշինության կոմիտե </t>
  </si>
  <si>
    <t xml:space="preserve"> - Շենքերի և շինությունների կապիտալ վերանորոգում</t>
  </si>
  <si>
    <t xml:space="preserve">այդ թվում՝
</t>
  </si>
  <si>
    <t xml:space="preserve"> Անվանումը </t>
  </si>
  <si>
    <t xml:space="preserve"> ՄԱՍ III. ԾԱՌԱՅՈՒԹՅՈՒՆՆԵՐ</t>
  </si>
  <si>
    <t>ՄԱ</t>
  </si>
  <si>
    <t>հեղինակային հսկողության ծառայություններ</t>
  </si>
  <si>
    <t>«ՀԱՅԱՍՏԱՆԻ ՀԱՆՐԱՊԵՏՈՒԹՅԱՆ 2026 ԹՎԱԿԱՆԻ ՊԵՏԱԿԱՆ ԲՅՈՒՋԵԻ ՄԱՍԻՆ» ՀՀ ՕՐԵՆՔԻ N 1 ՀԱՎԵԼՎԱԾԻ  N 2 ԱՂՅՈՒՍԱԿՈՒՄ  ԿԱՏԱՐՎՈՂ ՎԵՐԱԲԱՇԽՈՒՄԸ ԵՎ ՀԱՅԱՍՏԱՆԻ ՀԱՆՐԱՊԵՏՈՒԹՅԱՆ ԿԱՌԱՎԱՐՈՒԹՅԱՆ 2025 ԹՎԱԿԱՆԻ ԴԵԿՏԵՄԲԵՐԻ 25-Ի N 1910-Ն ՈՐՈՇՄԱՆ N 5 ՀԱՎԵԼՎԱԾԻ N1 ԱՂՅՈՒՍԱԿՈՒՄ  ԿԱՏԱՐՎՈՂ ՓՈՓՈԽՈՒԹՅՈՒՆԸ ԵՎ ԼՐԱՑՈՒՄԸ</t>
  </si>
  <si>
    <t>1103 - 21001</t>
  </si>
  <si>
    <t>Քաղաքաշինության բնագավառում պետական ծրագրերի իրականացման ապահովում</t>
  </si>
  <si>
    <t>Նախագծանախահաշվային փաստաթղթերի, ինչպես նաեւ հիմնանորոգման, վերակառուցման, կառուցման աշխատանքների ձեռքբերում</t>
  </si>
  <si>
    <t>Հավելված N 1</t>
  </si>
  <si>
    <t>Հավելված  №  2</t>
  </si>
  <si>
    <t xml:space="preserve"> 21001</t>
  </si>
  <si>
    <t xml:space="preserve"> Քաղաքաշինության բնագավառում պետական ծրագրերի իրականացման ապահովում</t>
  </si>
  <si>
    <t>այդ թվում՝</t>
  </si>
  <si>
    <t>ՀՀ Լոռու մարզի Ստեփանավան համայնքի Աշոտաբերդ թաղամասի կառուցապատման աշխատանքներ</t>
  </si>
  <si>
    <t xml:space="preserve"> «Հարսնաքար»  հանգստի գոտուց մինչև Սևանի թերակղզի հատվածի ճեմուղու կառուցում</t>
  </si>
  <si>
    <t>այդ թվում ըստ կատարողների</t>
  </si>
  <si>
    <t xml:space="preserve"> - Շենքերի և շինությունների շինարարություն</t>
  </si>
  <si>
    <t>Հավելված № 4</t>
  </si>
  <si>
    <t>այդ թվում` ըստ ուղղությունների</t>
  </si>
  <si>
    <t>Հավելված N  5</t>
  </si>
  <si>
    <t xml:space="preserve"> 1103 - 21001 </t>
  </si>
  <si>
    <t xml:space="preserve"> Նախագծանախահաշվային փաստաթղթերի, ինչպես նաեւ հիմնանորոգման, վերակառուցման, կառուցման աշխատանքների ձեռքբերում </t>
  </si>
  <si>
    <t xml:space="preserve"> Հանրության կողմից անմիջականորեն օգտագործվող ակտիվների հետ կապված միջոցառումներ </t>
  </si>
  <si>
    <t>Հավելված N 6</t>
  </si>
  <si>
    <t>Աշոտաբերդ թաղամասի աշխատանքների ավարտվածության աստիճանը, տոկոս</t>
  </si>
  <si>
    <t xml:space="preserve">ՀՀ քաղաքաշինության կոմիտե </t>
  </si>
  <si>
    <t>Հավելված  №  7</t>
  </si>
  <si>
    <t xml:space="preserve"> 1103  21001</t>
  </si>
  <si>
    <t xml:space="preserve"> 45221142-1</t>
  </si>
  <si>
    <t xml:space="preserve">  ընդհանուր շինարարական աշխատանքներ</t>
  </si>
  <si>
    <t xml:space="preserve"> ԲՄ</t>
  </si>
  <si>
    <t>դրամ</t>
  </si>
  <si>
    <t xml:space="preserve"> ՄԱՍ II.  ԱՇԽԱՏԱՆՔՆԵՐ</t>
  </si>
  <si>
    <t>45221142-501</t>
  </si>
  <si>
    <t xml:space="preserve"> ՀԲՄ</t>
  </si>
  <si>
    <t xml:space="preserve"> 45221142-2</t>
  </si>
  <si>
    <t>«Հարսնաքար»  հանգստի գոտուց մինչև Սևանի թերակղզի հատվածի ճեմուղու կառուցում</t>
  </si>
  <si>
    <t>ՀԱՅԱՍՏԱՆԻ ՀԱՆՐԱՊԵՏՈՒԹՅԱՆ ԿԱՌԱՎԱՐՈՒԹՅԱՆ 2025 ԹՎԱԿԱՆԻ ԴԵԿՏԵՄԲԵՐԻ 25-Ի N 1910-Ն ՈՐՈՇՄԱՆ N5 ՀԱՎԵԼՎԱԾԻ N2 ԱՂՅՈՒՍԱԿՈՒՄ ԿԱՏԱՐՎՈՂ ՓՈՓՈԽՈՒԹՅՈՒՆՆԵՐԸ ԵՎ ԼՐԱՑՈՒՄԸ</t>
  </si>
  <si>
    <t>«ՀԱՅԱՍՏԱՆԻ ՀԱՆՐԱՊԵՏՈՒԹՅԱՆ 2026 ԹՎԱԿԱՆԻ ՊԵՏԱԿԱՆ ԲՅՈՒՋԵԻ ՄԱՍԻՆ» ՀԱՅԱՍՏԱՆԻ ՀԱՆՐԱՊԵՏՈՒԹՅԱՆ ՕՐԵՆՔԻ N 1 ՀԱՎԵԼՎԱԾԻ N 3 ԱՂՅՈՒՍԱԿՈՒՄ ԿԱՏԱՐՎՈՂ ՓՈՓՈԽՈՒԹՅՈՒՆՆԵՐԸ ԵՎ  ԼՐԱՑՈՒՄԸ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</si>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</sst>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  <numFmt numFmtId="168" formatCode="#,##0.0_);\(#,##0.0\)"/>
    <numFmt numFmtId="169" formatCode="_-* #,##0.0\ _ _-;\-* #,##0.0\ _ _-;_-* &quot;-&quot;??\ _ _-;_-@_-"/>
    <numFmt numFmtId="170" formatCode="##,##0;\(##,##0\);\-"/>
  </numFmts>
  <fonts count="35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color indexed="8"/>
      <name val="MS Sans Serif"/>
      <family val="2"/>
      <charset val="204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GHEA Grapalat"/>
      <family val="2"/>
    </font>
    <font>
      <b/>
      <sz val="10"/>
      <name val="GHEA Grapalat"/>
      <family val="3"/>
    </font>
    <font>
      <b/>
      <i/>
      <sz val="10"/>
      <name val="GHEA Grapalat"/>
      <family val="3"/>
    </font>
    <font>
      <b/>
      <u/>
      <sz val="10"/>
      <color theme="1"/>
      <name val="GHEA Grapalat"/>
      <family val="3"/>
    </font>
    <font>
      <sz val="11"/>
      <name val="GHEA Grapalat"/>
      <family val="2"/>
    </font>
    <font>
      <sz val="11"/>
      <name val="GHEA Grapalat"/>
      <family val="3"/>
    </font>
    <font>
      <b/>
      <u/>
      <sz val="11"/>
      <name val="GHEA Grapalat"/>
      <family val="3"/>
    </font>
    <font>
      <b/>
      <sz val="11"/>
      <name val="GHEA Grapalat"/>
      <family val="3"/>
    </font>
    <font>
      <b/>
      <sz val="11"/>
      <name val="GHEA Grapalat"/>
      <family val="2"/>
    </font>
    <font>
      <b/>
      <sz val="12"/>
      <name val="GHEA Grapalat"/>
      <family val="3"/>
    </font>
    <font>
      <i/>
      <sz val="10"/>
      <color indexed="8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3" fillId="0" borderId="0" applyFill="0" applyBorder="0" applyProtection="0">
      <alignment horizontal="right" vertical="top"/>
    </xf>
    <xf numFmtId="0" fontId="6" fillId="0" borderId="0"/>
    <xf numFmtId="0" fontId="4" fillId="0" borderId="0"/>
    <xf numFmtId="167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6" fillId="0" borderId="0"/>
    <xf numFmtId="0" fontId="15" fillId="0" borderId="0"/>
    <xf numFmtId="0" fontId="6" fillId="0" borderId="0"/>
    <xf numFmtId="0" fontId="16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6" fontId="17" fillId="0" borderId="0" applyFill="0" applyBorder="0" applyProtection="0">
      <alignment horizontal="right" vertical="top"/>
    </xf>
    <xf numFmtId="0" fontId="19" fillId="0" borderId="0"/>
    <xf numFmtId="0" fontId="14" fillId="0" borderId="0"/>
    <xf numFmtId="0" fontId="6" fillId="0" borderId="0"/>
  </cellStyleXfs>
  <cellXfs count="242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0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0" fontId="11" fillId="0" borderId="0" xfId="0" applyFont="1" applyFill="1"/>
    <xf numFmtId="0" fontId="11" fillId="0" borderId="0" xfId="0" applyFont="1" applyFill="1" applyAlignment="1"/>
    <xf numFmtId="0" fontId="11" fillId="0" borderId="0" xfId="0" applyFont="1" applyBorder="1"/>
    <xf numFmtId="0" fontId="7" fillId="0" borderId="0" xfId="0" applyFont="1" applyAlignment="1">
      <alignment horizontal="center" vertical="center" wrapText="1"/>
    </xf>
    <xf numFmtId="165" fontId="7" fillId="0" borderId="0" xfId="3" applyNumberFormat="1" applyFont="1" applyAlignment="1">
      <alignment horizontal="right" vertical="center"/>
    </xf>
    <xf numFmtId="0" fontId="22" fillId="0" borderId="0" xfId="0" applyFont="1" applyFill="1" applyAlignment="1">
      <alignment wrapText="1"/>
    </xf>
    <xf numFmtId="0" fontId="9" fillId="0" borderId="0" xfId="0" applyFont="1" applyAlignment="1">
      <alignment horizontal="left" vertical="top" wrapText="1"/>
    </xf>
    <xf numFmtId="0" fontId="7" fillId="0" borderId="0" xfId="15" applyFont="1" applyAlignment="1">
      <alignment horizontal="right"/>
    </xf>
    <xf numFmtId="0" fontId="7" fillId="0" borderId="0" xfId="15" applyFont="1" applyFill="1" applyBorder="1" applyAlignment="1">
      <alignment horizontal="right"/>
    </xf>
    <xf numFmtId="0" fontId="11" fillId="0" borderId="20" xfId="0" applyFont="1" applyBorder="1" applyAlignment="1">
      <alignment vertical="center"/>
    </xf>
    <xf numFmtId="0" fontId="11" fillId="0" borderId="20" xfId="0" applyFont="1" applyBorder="1" applyAlignment="1">
      <alignment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7" fillId="2" borderId="20" xfId="16" applyFont="1" applyFill="1" applyBorder="1">
      <alignment horizontal="left" vertical="top" wrapText="1"/>
    </xf>
    <xf numFmtId="0" fontId="7" fillId="0" borderId="0" xfId="0" applyFont="1" applyAlignment="1">
      <alignment wrapText="1"/>
    </xf>
    <xf numFmtId="0" fontId="25" fillId="0" borderId="20" xfId="16" applyFont="1" applyBorder="1" applyAlignment="1">
      <alignment horizontal="center" vertical="top" wrapText="1"/>
    </xf>
    <xf numFmtId="0" fontId="25" fillId="0" borderId="20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165" fontId="7" fillId="0" borderId="0" xfId="5" applyNumberFormat="1" applyFont="1" applyAlignment="1">
      <alignment horizontal="right" vertical="center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14" xfId="0" applyFont="1" applyFill="1" applyBorder="1" applyAlignment="1">
      <alignment vertical="center" wrapText="1"/>
    </xf>
    <xf numFmtId="0" fontId="16" fillId="0" borderId="12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1" fillId="0" borderId="3" xfId="0" applyFont="1" applyFill="1" applyBorder="1" applyAlignment="1">
      <alignment vertical="center" wrapText="1"/>
    </xf>
    <xf numFmtId="0" fontId="16" fillId="0" borderId="0" xfId="0" applyFont="1" applyBorder="1" applyAlignment="1">
      <alignment horizontal="left" vertical="top" wrapText="1"/>
    </xf>
    <xf numFmtId="0" fontId="20" fillId="2" borderId="11" xfId="0" applyFont="1" applyFill="1" applyBorder="1" applyAlignment="1">
      <alignment horizontal="left" vertical="center" wrapText="1"/>
    </xf>
    <xf numFmtId="0" fontId="18" fillId="2" borderId="17" xfId="0" applyFont="1" applyFill="1" applyBorder="1" applyAlignment="1">
      <alignment horizontal="left" vertical="top" wrapText="1"/>
    </xf>
    <xf numFmtId="0" fontId="18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0" fontId="20" fillId="2" borderId="19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vertical="top" wrapText="1"/>
    </xf>
    <xf numFmtId="0" fontId="7" fillId="2" borderId="20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22" fillId="2" borderId="0" xfId="0" applyFont="1" applyFill="1" applyAlignment="1">
      <alignment horizontal="left" vertical="top" wrapText="1"/>
    </xf>
    <xf numFmtId="49" fontId="20" fillId="0" borderId="20" xfId="0" applyNumberFormat="1" applyFont="1" applyFill="1" applyBorder="1" applyAlignment="1">
      <alignment horizontal="center" vertical="center" textRotation="90" wrapText="1"/>
    </xf>
    <xf numFmtId="49" fontId="21" fillId="0" borderId="20" xfId="0" applyNumberFormat="1" applyFont="1" applyFill="1" applyBorder="1" applyAlignment="1">
      <alignment horizontal="center" vertical="center" textRotation="90" wrapText="1"/>
    </xf>
    <xf numFmtId="0" fontId="21" fillId="0" borderId="20" xfId="0" applyNumberFormat="1" applyFont="1" applyFill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0" xfId="19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5" fillId="2" borderId="20" xfId="30" applyFont="1" applyFill="1" applyBorder="1" applyAlignment="1" applyProtection="1">
      <alignment vertical="center" wrapText="1"/>
      <protection locked="0"/>
    </xf>
    <xf numFmtId="0" fontId="7" fillId="2" borderId="20" xfId="30" applyFont="1" applyFill="1" applyBorder="1" applyAlignment="1" applyProtection="1">
      <alignment horizontal="center" vertical="center" wrapText="1"/>
      <protection locked="0"/>
    </xf>
    <xf numFmtId="1" fontId="7" fillId="2" borderId="20" xfId="30" applyNumberFormat="1" applyFont="1" applyFill="1" applyBorder="1" applyAlignment="1" applyProtection="1">
      <alignment horizontal="right" vertical="center" wrapText="1"/>
      <protection locked="0"/>
    </xf>
    <xf numFmtId="1" fontId="7" fillId="2" borderId="20" xfId="30" applyNumberFormat="1" applyFont="1" applyFill="1" applyBorder="1" applyAlignment="1" applyProtection="1">
      <alignment horizontal="center" vertical="center" wrapText="1"/>
      <protection locked="0"/>
    </xf>
    <xf numFmtId="165" fontId="11" fillId="0" borderId="20" xfId="3" applyNumberFormat="1" applyFont="1" applyBorder="1" applyAlignment="1">
      <alignment horizontal="right"/>
    </xf>
    <xf numFmtId="0" fontId="16" fillId="2" borderId="23" xfId="0" applyFont="1" applyFill="1" applyBorder="1" applyAlignment="1">
      <alignment vertical="top" wrapText="1"/>
    </xf>
    <xf numFmtId="0" fontId="24" fillId="0" borderId="0" xfId="0" applyFont="1" applyAlignment="1">
      <alignment horizontal="left" vertical="top" wrapText="1"/>
    </xf>
    <xf numFmtId="166" fontId="7" fillId="0" borderId="20" xfId="11" applyFont="1" applyBorder="1" applyAlignment="1">
      <alignment horizontal="right" vertical="center"/>
    </xf>
    <xf numFmtId="165" fontId="11" fillId="0" borderId="0" xfId="0" applyNumberFormat="1" applyFont="1" applyFill="1" applyAlignment="1">
      <alignment horizontal="right"/>
    </xf>
    <xf numFmtId="165" fontId="9" fillId="0" borderId="0" xfId="0" applyNumberFormat="1" applyFont="1" applyFill="1" applyBorder="1" applyAlignment="1">
      <alignment horizontal="right" vertical="top"/>
    </xf>
    <xf numFmtId="0" fontId="11" fillId="2" borderId="0" xfId="0" applyFont="1" applyFill="1" applyBorder="1" applyAlignment="1">
      <alignment horizontal="left" vertical="top"/>
    </xf>
    <xf numFmtId="0" fontId="23" fillId="0" borderId="0" xfId="0" applyFont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166" fontId="25" fillId="0" borderId="20" xfId="11" applyFont="1" applyBorder="1" applyAlignment="1">
      <alignment horizontal="right" vertical="center"/>
    </xf>
    <xf numFmtId="0" fontId="22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26" fillId="0" borderId="2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166" fontId="7" fillId="2" borderId="20" xfId="11" applyNumberFormat="1" applyFont="1" applyFill="1" applyBorder="1" applyAlignment="1">
      <alignment horizontal="right" vertical="top"/>
    </xf>
    <xf numFmtId="0" fontId="20" fillId="2" borderId="0" xfId="30" applyFont="1" applyFill="1"/>
    <xf numFmtId="0" fontId="20" fillId="2" borderId="0" xfId="30" applyFont="1" applyFill="1" applyAlignment="1" applyProtection="1">
      <alignment horizontal="left" wrapText="1"/>
      <protection locked="0"/>
    </xf>
    <xf numFmtId="0" fontId="21" fillId="2" borderId="0" xfId="30" applyFont="1" applyFill="1" applyAlignment="1" applyProtection="1">
      <protection locked="0"/>
    </xf>
    <xf numFmtId="0" fontId="21" fillId="2" borderId="0" xfId="30" applyFont="1" applyFill="1" applyAlignment="1" applyProtection="1">
      <alignment horizontal="right"/>
      <protection locked="0"/>
    </xf>
    <xf numFmtId="0" fontId="20" fillId="2" borderId="0" xfId="30" applyFont="1" applyFill="1" applyProtection="1">
      <protection locked="0"/>
    </xf>
    <xf numFmtId="0" fontId="20" fillId="2" borderId="0" xfId="30" applyFont="1" applyFill="1" applyAlignment="1" applyProtection="1">
      <alignment horizontal="center"/>
      <protection locked="0"/>
    </xf>
    <xf numFmtId="0" fontId="7" fillId="2" borderId="0" xfId="30" applyFont="1" applyFill="1" applyBorder="1" applyAlignment="1" applyProtection="1">
      <alignment vertical="center" wrapText="1"/>
      <protection locked="0"/>
    </xf>
    <xf numFmtId="0" fontId="20" fillId="2" borderId="20" xfId="3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top" wrapText="1"/>
    </xf>
    <xf numFmtId="165" fontId="25" fillId="2" borderId="20" xfId="30" applyNumberFormat="1" applyFont="1" applyFill="1" applyBorder="1" applyAlignment="1" applyProtection="1">
      <alignment horizontal="center" vertical="center" wrapText="1"/>
      <protection locked="0"/>
    </xf>
    <xf numFmtId="164" fontId="7" fillId="2" borderId="10" xfId="3" applyFont="1" applyFill="1" applyBorder="1" applyAlignment="1">
      <alignment vertical="center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22" fillId="2" borderId="0" xfId="0" applyFont="1" applyFill="1" applyAlignment="1">
      <alignment horizontal="center" wrapText="1"/>
    </xf>
    <xf numFmtId="0" fontId="22" fillId="2" borderId="0" xfId="0" applyFont="1" applyFill="1" applyAlignment="1">
      <alignment horizontal="center" wrapText="1"/>
    </xf>
    <xf numFmtId="165" fontId="7" fillId="2" borderId="0" xfId="5" applyNumberFormat="1" applyFont="1" applyFill="1" applyAlignment="1">
      <alignment horizontal="right" vertical="center"/>
    </xf>
    <xf numFmtId="165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23" fillId="2" borderId="0" xfId="0" applyFont="1" applyFill="1" applyAlignment="1">
      <alignment horizontal="right" vertical="center"/>
    </xf>
    <xf numFmtId="0" fontId="25" fillId="2" borderId="2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top" wrapText="1"/>
    </xf>
    <xf numFmtId="0" fontId="28" fillId="0" borderId="20" xfId="0" applyFont="1" applyBorder="1" applyAlignment="1">
      <alignment horizontal="left" vertical="top" wrapText="1"/>
    </xf>
    <xf numFmtId="0" fontId="30" fillId="0" borderId="20" xfId="0" applyFont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left" vertical="center" wrapText="1"/>
    </xf>
    <xf numFmtId="0" fontId="11" fillId="0" borderId="27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horizontal="center" vertical="top" wrapText="1"/>
    </xf>
    <xf numFmtId="0" fontId="29" fillId="2" borderId="20" xfId="0" applyFont="1" applyFill="1" applyBorder="1" applyAlignment="1">
      <alignment horizontal="left" vertical="top" wrapText="1"/>
    </xf>
    <xf numFmtId="0" fontId="11" fillId="0" borderId="20" xfId="0" applyFont="1" applyBorder="1"/>
    <xf numFmtId="0" fontId="29" fillId="0" borderId="0" xfId="0" applyFont="1" applyBorder="1" applyAlignment="1">
      <alignment horizontal="left" vertical="top" wrapText="1"/>
    </xf>
    <xf numFmtId="0" fontId="7" fillId="0" borderId="0" xfId="0" applyFont="1" applyFill="1"/>
    <xf numFmtId="0" fontId="11" fillId="0" borderId="20" xfId="0" applyFont="1" applyFill="1" applyBorder="1" applyAlignment="1">
      <alignment horizontal="left" vertical="top" wrapText="1"/>
    </xf>
    <xf numFmtId="0" fontId="7" fillId="2" borderId="0" xfId="0" applyFont="1" applyFill="1"/>
    <xf numFmtId="0" fontId="32" fillId="0" borderId="20" xfId="0" applyFont="1" applyBorder="1" applyAlignment="1">
      <alignment horizontal="center" vertical="center" wrapText="1"/>
    </xf>
    <xf numFmtId="166" fontId="32" fillId="0" borderId="20" xfId="29" applyNumberFormat="1" applyFont="1" applyBorder="1" applyAlignment="1">
      <alignment horizontal="right" vertical="top"/>
    </xf>
    <xf numFmtId="0" fontId="28" fillId="0" borderId="20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left" vertical="center" wrapText="1"/>
    </xf>
    <xf numFmtId="166" fontId="7" fillId="0" borderId="20" xfId="29" applyNumberFormat="1" applyFont="1" applyBorder="1" applyAlignment="1">
      <alignment horizontal="right" vertical="top"/>
    </xf>
    <xf numFmtId="165" fontId="22" fillId="0" borderId="20" xfId="3" applyNumberFormat="1" applyFont="1" applyBorder="1" applyAlignment="1">
      <alignment horizontal="right"/>
    </xf>
    <xf numFmtId="169" fontId="25" fillId="2" borderId="1" xfId="3" applyNumberFormat="1" applyFont="1" applyFill="1" applyBorder="1" applyAlignment="1">
      <alignment vertical="center"/>
    </xf>
    <xf numFmtId="169" fontId="7" fillId="2" borderId="13" xfId="3" applyNumberFormat="1" applyFont="1" applyFill="1" applyBorder="1" applyAlignment="1">
      <alignment vertical="center"/>
    </xf>
    <xf numFmtId="169" fontId="11" fillId="0" borderId="20" xfId="3" applyNumberFormat="1" applyFont="1" applyBorder="1" applyAlignment="1">
      <alignment horizontal="right"/>
    </xf>
    <xf numFmtId="169" fontId="7" fillId="2" borderId="1" xfId="3" applyNumberFormat="1" applyFont="1" applyFill="1" applyBorder="1" applyAlignment="1">
      <alignment vertical="center"/>
    </xf>
    <xf numFmtId="169" fontId="7" fillId="0" borderId="13" xfId="3" applyNumberFormat="1" applyFont="1" applyFill="1" applyBorder="1" applyAlignment="1">
      <alignment vertical="top" wrapText="1"/>
    </xf>
    <xf numFmtId="0" fontId="29" fillId="2" borderId="0" xfId="0" applyFont="1" applyFill="1" applyAlignment="1">
      <alignment horizontal="left" vertical="top" wrapText="1"/>
    </xf>
    <xf numFmtId="0" fontId="23" fillId="0" borderId="24" xfId="0" applyFont="1" applyBorder="1" applyAlignment="1">
      <alignment horizontal="right" vertical="top"/>
    </xf>
    <xf numFmtId="0" fontId="11" fillId="0" borderId="0" xfId="0" applyFont="1" applyFill="1" applyBorder="1" applyAlignment="1">
      <alignment horizontal="right" wrapText="1"/>
    </xf>
    <xf numFmtId="0" fontId="7" fillId="0" borderId="20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166" fontId="25" fillId="0" borderId="20" xfId="29" applyNumberFormat="1" applyFont="1" applyBorder="1" applyAlignment="1">
      <alignment horizontal="right" vertical="top"/>
    </xf>
    <xf numFmtId="0" fontId="29" fillId="0" borderId="20" xfId="0" applyFont="1" applyBorder="1" applyAlignment="1">
      <alignment horizontal="left" vertical="top" wrapText="1"/>
    </xf>
    <xf numFmtId="166" fontId="29" fillId="0" borderId="20" xfId="29" applyNumberFormat="1" applyFont="1" applyBorder="1" applyAlignment="1">
      <alignment horizontal="right" vertical="top"/>
    </xf>
    <xf numFmtId="0" fontId="29" fillId="0" borderId="20" xfId="0" applyFont="1" applyBorder="1" applyAlignment="1">
      <alignment horizontal="left" vertical="top" wrapText="1"/>
    </xf>
    <xf numFmtId="0" fontId="29" fillId="0" borderId="20" xfId="0" applyFont="1" applyBorder="1" applyAlignment="1">
      <alignment horizontal="center" vertical="top" wrapText="1"/>
    </xf>
    <xf numFmtId="0" fontId="29" fillId="2" borderId="20" xfId="0" applyFont="1" applyFill="1" applyBorder="1" applyAlignment="1">
      <alignment horizontal="left" vertical="top" wrapText="1"/>
    </xf>
    <xf numFmtId="0" fontId="22" fillId="2" borderId="20" xfId="0" applyFont="1" applyFill="1" applyBorder="1" applyAlignment="1">
      <alignment vertical="center" wrapText="1"/>
    </xf>
    <xf numFmtId="165" fontId="20" fillId="2" borderId="20" xfId="30" applyNumberFormat="1" applyFont="1" applyFill="1" applyBorder="1" applyAlignment="1" applyProtection="1">
      <alignment vertical="center"/>
      <protection locked="0"/>
    </xf>
    <xf numFmtId="0" fontId="11" fillId="2" borderId="20" xfId="0" applyFont="1" applyFill="1" applyBorder="1" applyAlignment="1">
      <alignment horizontal="left" vertical="center" wrapText="1"/>
    </xf>
    <xf numFmtId="0" fontId="11" fillId="2" borderId="20" xfId="0" applyFont="1" applyFill="1" applyBorder="1" applyAlignment="1">
      <alignment vertical="center" wrapText="1"/>
    </xf>
    <xf numFmtId="165" fontId="22" fillId="2" borderId="20" xfId="5" applyNumberFormat="1" applyFont="1" applyFill="1" applyBorder="1" applyAlignment="1">
      <alignment vertical="center"/>
    </xf>
    <xf numFmtId="170" fontId="7" fillId="2" borderId="20" xfId="11" applyNumberFormat="1" applyFont="1" applyFill="1" applyBorder="1" applyAlignment="1">
      <alignment horizontal="right" vertical="center"/>
    </xf>
    <xf numFmtId="166" fontId="7" fillId="2" borderId="20" xfId="11" applyNumberFormat="1" applyFont="1" applyFill="1" applyBorder="1" applyAlignment="1">
      <alignment vertical="center"/>
    </xf>
    <xf numFmtId="166" fontId="7" fillId="2" borderId="20" xfId="11" applyNumberFormat="1" applyFont="1" applyFill="1" applyBorder="1" applyAlignment="1">
      <alignment horizontal="right" vertical="center"/>
    </xf>
    <xf numFmtId="0" fontId="24" fillId="0" borderId="20" xfId="0" applyFont="1" applyBorder="1" applyAlignment="1">
      <alignment horizontal="left" vertical="top" wrapText="1"/>
    </xf>
    <xf numFmtId="166" fontId="24" fillId="0" borderId="20" xfId="11" applyNumberFormat="1" applyFont="1" applyBorder="1" applyAlignment="1">
      <alignment horizontal="right" vertical="top"/>
    </xf>
    <xf numFmtId="168" fontId="9" fillId="0" borderId="0" xfId="0" applyNumberFormat="1" applyFont="1" applyAlignment="1">
      <alignment horizontal="left" vertical="top" wrapText="1"/>
    </xf>
    <xf numFmtId="0" fontId="24" fillId="0" borderId="20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left" vertical="top" wrapText="1"/>
    </xf>
    <xf numFmtId="0" fontId="20" fillId="0" borderId="20" xfId="0" applyFont="1" applyFill="1" applyBorder="1" applyAlignment="1">
      <alignment horizontal="left" vertical="center" wrapText="1"/>
    </xf>
    <xf numFmtId="0" fontId="7" fillId="0" borderId="20" xfId="15" applyFont="1" applyBorder="1" applyAlignment="1"/>
    <xf numFmtId="0" fontId="34" fillId="0" borderId="20" xfId="0" applyFont="1" applyFill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top" wrapText="1"/>
    </xf>
    <xf numFmtId="166" fontId="25" fillId="0" borderId="20" xfId="29" applyNumberFormat="1" applyFont="1" applyFill="1" applyBorder="1" applyAlignment="1">
      <alignment horizontal="right" vertical="top"/>
    </xf>
    <xf numFmtId="166" fontId="11" fillId="0" borderId="20" xfId="29" applyNumberFormat="1" applyFont="1" applyFill="1" applyBorder="1" applyAlignment="1">
      <alignment horizontal="right" vertical="top"/>
    </xf>
    <xf numFmtId="166" fontId="7" fillId="0" borderId="20" xfId="29" applyNumberFormat="1" applyFont="1" applyFill="1" applyBorder="1" applyAlignment="1">
      <alignment horizontal="right" vertical="top"/>
    </xf>
    <xf numFmtId="0" fontId="22" fillId="0" borderId="20" xfId="0" applyFont="1" applyBorder="1" applyAlignment="1">
      <alignment horizontal="center" vertical="center" wrapText="1"/>
    </xf>
    <xf numFmtId="0" fontId="22" fillId="0" borderId="20" xfId="19" applyFont="1" applyBorder="1" applyAlignment="1">
      <alignment horizontal="left" vertical="center" wrapText="1"/>
    </xf>
    <xf numFmtId="165" fontId="22" fillId="0" borderId="20" xfId="19" applyNumberFormat="1" applyFont="1" applyBorder="1" applyAlignment="1">
      <alignment horizontal="left" vertical="center" wrapText="1"/>
    </xf>
    <xf numFmtId="165" fontId="11" fillId="0" borderId="20" xfId="5" applyNumberFormat="1" applyFont="1" applyFill="1" applyBorder="1" applyAlignment="1">
      <alignment horizontal="right"/>
    </xf>
    <xf numFmtId="0" fontId="22" fillId="0" borderId="20" xfId="0" applyFont="1" applyFill="1" applyBorder="1" applyAlignment="1">
      <alignment horizontal="center" vertical="center" wrapText="1"/>
    </xf>
    <xf numFmtId="0" fontId="22" fillId="0" borderId="20" xfId="19" applyFont="1" applyFill="1" applyBorder="1" applyAlignment="1">
      <alignment horizontal="left" vertical="center" wrapText="1"/>
    </xf>
    <xf numFmtId="165" fontId="11" fillId="0" borderId="20" xfId="5" applyNumberFormat="1" applyFont="1" applyBorder="1" applyAlignment="1">
      <alignment horizontal="right"/>
    </xf>
    <xf numFmtId="0" fontId="11" fillId="0" borderId="20" xfId="0" applyFont="1" applyBorder="1" applyAlignment="1">
      <alignment horizontal="left" vertical="top" wrapText="1"/>
    </xf>
    <xf numFmtId="0" fontId="11" fillId="0" borderId="20" xfId="0" applyFont="1" applyBorder="1" applyAlignment="1">
      <alignment horizontal="left" vertical="center" wrapText="1"/>
    </xf>
    <xf numFmtId="0" fontId="29" fillId="0" borderId="20" xfId="0" applyFont="1" applyFill="1" applyBorder="1" applyAlignment="1">
      <alignment horizontal="left" vertical="top" wrapText="1"/>
    </xf>
    <xf numFmtId="0" fontId="7" fillId="0" borderId="0" xfId="0" applyFont="1"/>
    <xf numFmtId="0" fontId="29" fillId="0" borderId="0" xfId="0" applyFont="1" applyAlignment="1">
      <alignment horizontal="left" vertical="top" wrapText="1"/>
    </xf>
    <xf numFmtId="0" fontId="32" fillId="0" borderId="20" xfId="0" applyFont="1" applyBorder="1" applyAlignment="1">
      <alignment vertical="top" wrapText="1"/>
    </xf>
    <xf numFmtId="0" fontId="7" fillId="2" borderId="20" xfId="0" applyFont="1" applyFill="1" applyBorder="1" applyAlignment="1">
      <alignment horizontal="left" vertical="top" wrapText="1"/>
    </xf>
    <xf numFmtId="0" fontId="33" fillId="2" borderId="20" xfId="0" applyFont="1" applyFill="1" applyBorder="1" applyAlignment="1">
      <alignment horizontal="center" vertical="top" wrapText="1"/>
    </xf>
    <xf numFmtId="0" fontId="24" fillId="2" borderId="20" xfId="0" applyFont="1" applyFill="1" applyBorder="1" applyAlignment="1">
      <alignment horizontal="center" vertical="top" wrapText="1"/>
    </xf>
    <xf numFmtId="0" fontId="11" fillId="2" borderId="20" xfId="0" applyFont="1" applyFill="1" applyBorder="1" applyAlignment="1">
      <alignment horizontal="center" vertical="top" wrapText="1"/>
    </xf>
    <xf numFmtId="0" fontId="24" fillId="2" borderId="20" xfId="0" applyFont="1" applyFill="1" applyBorder="1" applyAlignment="1">
      <alignment vertical="top" wrapText="1"/>
    </xf>
    <xf numFmtId="0" fontId="7" fillId="0" borderId="20" xfId="0" applyFont="1" applyBorder="1"/>
    <xf numFmtId="165" fontId="21" fillId="2" borderId="20" xfId="30" applyNumberFormat="1" applyFont="1" applyFill="1" applyBorder="1" applyAlignment="1" applyProtection="1">
      <alignment vertical="center"/>
      <protection locked="0"/>
    </xf>
    <xf numFmtId="0" fontId="11" fillId="0" borderId="20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29" fillId="2" borderId="20" xfId="0" applyFont="1" applyFill="1" applyBorder="1" applyAlignment="1">
      <alignment horizontal="left" vertical="top" wrapText="1"/>
    </xf>
    <xf numFmtId="0" fontId="7" fillId="2" borderId="20" xfId="0" applyFont="1" applyFill="1" applyBorder="1" applyAlignment="1">
      <alignment horizontal="center" vertical="center" wrapText="1"/>
    </xf>
    <xf numFmtId="0" fontId="32" fillId="0" borderId="20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right" wrapText="1"/>
    </xf>
    <xf numFmtId="0" fontId="11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49" fontId="24" fillId="0" borderId="23" xfId="0" applyNumberFormat="1" applyFont="1" applyBorder="1" applyAlignment="1">
      <alignment horizontal="center" vertical="top" wrapText="1"/>
    </xf>
    <xf numFmtId="49" fontId="24" fillId="0" borderId="4" xfId="0" applyNumberFormat="1" applyFont="1" applyBorder="1" applyAlignment="1">
      <alignment horizontal="center" vertical="top" wrapText="1"/>
    </xf>
    <xf numFmtId="49" fontId="24" fillId="0" borderId="3" xfId="0" applyNumberFormat="1" applyFont="1" applyBorder="1" applyAlignment="1">
      <alignment horizontal="center" vertical="top" wrapText="1"/>
    </xf>
    <xf numFmtId="49" fontId="24" fillId="2" borderId="23" xfId="0" applyNumberFormat="1" applyFont="1" applyFill="1" applyBorder="1" applyAlignment="1">
      <alignment horizontal="center" vertical="top" wrapText="1"/>
    </xf>
    <xf numFmtId="49" fontId="24" fillId="2" borderId="4" xfId="0" applyNumberFormat="1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0" fontId="11" fillId="2" borderId="23" xfId="0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22" fillId="0" borderId="0" xfId="0" applyFont="1" applyAlignment="1">
      <alignment horizontal="center" vertical="center" wrapText="1"/>
    </xf>
    <xf numFmtId="49" fontId="20" fillId="0" borderId="20" xfId="0" applyNumberFormat="1" applyFont="1" applyFill="1" applyBorder="1" applyAlignment="1">
      <alignment horizontal="center" vertical="center" wrapText="1"/>
    </xf>
    <xf numFmtId="0" fontId="20" fillId="0" borderId="20" xfId="0" applyNumberFormat="1" applyFont="1" applyFill="1" applyBorder="1" applyAlignment="1">
      <alignment horizontal="center" vertical="center" wrapText="1"/>
    </xf>
    <xf numFmtId="0" fontId="29" fillId="0" borderId="20" xfId="0" applyFont="1" applyBorder="1" applyAlignment="1">
      <alignment horizontal="left" vertical="top" wrapText="1"/>
    </xf>
    <xf numFmtId="0" fontId="29" fillId="0" borderId="21" xfId="0" applyFont="1" applyBorder="1" applyAlignment="1">
      <alignment horizontal="left" vertical="top" wrapText="1"/>
    </xf>
    <xf numFmtId="0" fontId="29" fillId="0" borderId="25" xfId="0" applyFont="1" applyBorder="1" applyAlignment="1">
      <alignment horizontal="left" vertical="top" wrapText="1"/>
    </xf>
    <xf numFmtId="0" fontId="31" fillId="0" borderId="20" xfId="0" applyFont="1" applyBorder="1" applyAlignment="1">
      <alignment horizontal="left" vertical="top"/>
    </xf>
    <xf numFmtId="0" fontId="29" fillId="0" borderId="20" xfId="0" applyFont="1" applyBorder="1" applyAlignment="1">
      <alignment horizontal="left" vertical="top"/>
    </xf>
    <xf numFmtId="0" fontId="22" fillId="2" borderId="0" xfId="0" applyFont="1" applyFill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22" fillId="2" borderId="0" xfId="0" applyFont="1" applyFill="1" applyAlignment="1">
      <alignment horizontal="center" wrapText="1"/>
    </xf>
    <xf numFmtId="0" fontId="7" fillId="2" borderId="20" xfId="0" applyFont="1" applyFill="1" applyBorder="1" applyAlignment="1">
      <alignment horizontal="center" vertical="center" wrapText="1"/>
    </xf>
    <xf numFmtId="0" fontId="29" fillId="2" borderId="20" xfId="0" applyFont="1" applyFill="1" applyBorder="1" applyAlignment="1">
      <alignment horizontal="left" vertical="top" wrapText="1"/>
    </xf>
    <xf numFmtId="0" fontId="31" fillId="2" borderId="20" xfId="0" applyFont="1" applyFill="1" applyBorder="1" applyAlignment="1">
      <alignment horizontal="left" vertical="top"/>
    </xf>
    <xf numFmtId="0" fontId="29" fillId="2" borderId="20" xfId="0" applyFont="1" applyFill="1" applyBorder="1" applyAlignment="1">
      <alignment horizontal="left" vertical="top"/>
    </xf>
    <xf numFmtId="0" fontId="25" fillId="2" borderId="21" xfId="30" applyFont="1" applyFill="1" applyBorder="1" applyAlignment="1" applyProtection="1">
      <alignment horizontal="left" vertical="center" wrapText="1"/>
      <protection locked="0"/>
    </xf>
    <xf numFmtId="0" fontId="25" fillId="2" borderId="26" xfId="30" applyFont="1" applyFill="1" applyBorder="1" applyAlignment="1" applyProtection="1">
      <alignment horizontal="left" vertical="center" wrapText="1"/>
      <protection locked="0"/>
    </xf>
    <xf numFmtId="0" fontId="25" fillId="2" borderId="25" xfId="30" applyFont="1" applyFill="1" applyBorder="1" applyAlignment="1" applyProtection="1">
      <alignment horizontal="left" vertical="center" wrapText="1"/>
      <protection locked="0"/>
    </xf>
    <xf numFmtId="0" fontId="20" fillId="2" borderId="21" xfId="30" applyFont="1" applyFill="1" applyBorder="1" applyAlignment="1" applyProtection="1">
      <alignment horizontal="left" vertical="center" wrapText="1"/>
      <protection locked="0"/>
    </xf>
    <xf numFmtId="0" fontId="20" fillId="2" borderId="26" xfId="30" applyFont="1" applyFill="1" applyBorder="1" applyAlignment="1" applyProtection="1">
      <alignment horizontal="left" vertical="center" wrapText="1"/>
      <protection locked="0"/>
    </xf>
    <xf numFmtId="0" fontId="20" fillId="2" borderId="0" xfId="30" applyFont="1" applyFill="1" applyAlignment="1" applyProtection="1">
      <alignment horizontal="right"/>
      <protection locked="0"/>
    </xf>
    <xf numFmtId="0" fontId="7" fillId="2" borderId="0" xfId="0" applyFont="1" applyFill="1" applyAlignment="1">
      <alignment horizontal="right"/>
    </xf>
    <xf numFmtId="0" fontId="21" fillId="2" borderId="0" xfId="30" applyFont="1" applyFill="1" applyAlignment="1" applyProtection="1">
      <alignment horizontal="center" vertical="center" wrapText="1"/>
      <protection locked="0"/>
    </xf>
    <xf numFmtId="0" fontId="20" fillId="2" borderId="21" xfId="30" applyFont="1" applyFill="1" applyBorder="1" applyAlignment="1" applyProtection="1">
      <alignment horizontal="center" vertical="center" wrapText="1"/>
      <protection locked="0"/>
    </xf>
    <xf numFmtId="0" fontId="20" fillId="2" borderId="22" xfId="30" applyFont="1" applyFill="1" applyBorder="1" applyAlignment="1" applyProtection="1">
      <alignment horizontal="center" vertical="center" wrapText="1"/>
      <protection locked="0"/>
    </xf>
    <xf numFmtId="0" fontId="22" fillId="2" borderId="21" xfId="0" applyFont="1" applyFill="1" applyBorder="1" applyAlignment="1">
      <alignment horizontal="left" vertical="center" wrapText="1"/>
    </xf>
    <xf numFmtId="0" fontId="22" fillId="2" borderId="16" xfId="0" applyFont="1" applyFill="1" applyBorder="1" applyAlignment="1">
      <alignment horizontal="left" vertical="center" wrapText="1"/>
    </xf>
    <xf numFmtId="0" fontId="22" fillId="2" borderId="22" xfId="0" applyFont="1" applyFill="1" applyBorder="1" applyAlignment="1">
      <alignment horizontal="left" vertical="center" wrapText="1"/>
    </xf>
    <xf numFmtId="0" fontId="20" fillId="2" borderId="19" xfId="30" applyFont="1" applyFill="1" applyBorder="1" applyAlignment="1">
      <alignment horizontal="center" vertical="center" wrapText="1"/>
    </xf>
    <xf numFmtId="0" fontId="20" fillId="2" borderId="3" xfId="30" applyFont="1" applyFill="1" applyBorder="1" applyAlignment="1">
      <alignment horizontal="center" vertical="center" wrapText="1"/>
    </xf>
    <xf numFmtId="0" fontId="7" fillId="2" borderId="19" xfId="30" applyFont="1" applyFill="1" applyBorder="1" applyAlignment="1" applyProtection="1">
      <alignment horizontal="center" vertical="center" wrapText="1"/>
      <protection locked="0"/>
    </xf>
    <xf numFmtId="0" fontId="7" fillId="2" borderId="3" xfId="3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/>
    <xf numFmtId="166" fontId="24" fillId="0" borderId="0" xfId="11" applyNumberFormat="1" applyFont="1" applyBorder="1" applyAlignment="1">
      <alignment horizontal="right" vertical="top"/>
    </xf>
    <xf numFmtId="0" fontId="11" fillId="0" borderId="20" xfId="0" applyFont="1" applyFill="1" applyBorder="1" applyAlignment="1">
      <alignment horizontal="center" vertical="center" wrapText="1"/>
    </xf>
    <xf numFmtId="0" fontId="7" fillId="2" borderId="20" xfId="16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</cellXfs>
  <cellStyles count="33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2 4" xfId="32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" xfId="31"/>
    <cellStyle name="Normal 8" xfId="16"/>
    <cellStyle name="Normal 8 2" xfId="18"/>
    <cellStyle name="Normal_MVD artabyug" xfId="30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7" zoomScale="80" zoomScaleNormal="80" workbookViewId="0">
      <selection activeCell="E22" sqref="E22"/>
    </sheetView>
  </sheetViews>
  <sheetFormatPr defaultColWidth="9.33203125" defaultRowHeight="12.75"/>
  <cols>
    <col min="1" max="1" width="9.33203125" style="2"/>
    <col min="2" max="2" width="11.6640625" style="2" customWidth="1"/>
    <col min="3" max="3" width="19.33203125" style="74" customWidth="1"/>
    <col min="4" max="4" width="39.6640625" style="2" customWidth="1"/>
    <col min="5" max="5" width="49.6640625" style="2" customWidth="1"/>
    <col min="6" max="6" width="47.83203125" style="2" customWidth="1"/>
    <col min="7" max="7" width="31.33203125" style="2" customWidth="1"/>
    <col min="8" max="16384" width="9.33203125" style="2"/>
  </cols>
  <sheetData>
    <row r="1" spans="1:9" ht="13.5">
      <c r="B1" s="3"/>
      <c r="C1" s="73"/>
      <c r="D1" s="3"/>
      <c r="E1" s="3"/>
      <c r="F1" s="3"/>
      <c r="G1" s="11" t="s">
        <v>121</v>
      </c>
    </row>
    <row r="2" spans="1:9" ht="13.5" customHeight="1">
      <c r="B2" s="3"/>
      <c r="C2" s="73"/>
      <c r="D2" s="3"/>
      <c r="E2" s="3"/>
      <c r="F2" s="3"/>
      <c r="G2" s="70" t="s">
        <v>93</v>
      </c>
    </row>
    <row r="3" spans="1:9" ht="16.5" customHeight="1">
      <c r="B3" s="3"/>
      <c r="C3" s="73"/>
      <c r="D3" s="3"/>
      <c r="E3" s="3"/>
      <c r="F3" s="3"/>
      <c r="G3" s="67" t="s">
        <v>2</v>
      </c>
    </row>
    <row r="4" spans="1:9" ht="15.75" customHeight="1">
      <c r="B4" s="3"/>
      <c r="C4" s="73"/>
      <c r="D4" s="3"/>
      <c r="E4" s="3"/>
      <c r="F4" s="3"/>
    </row>
    <row r="5" spans="1:9" ht="51" customHeight="1">
      <c r="A5" s="185" t="s">
        <v>117</v>
      </c>
      <c r="B5" s="185"/>
      <c r="C5" s="185"/>
      <c r="D5" s="185"/>
      <c r="E5" s="185"/>
      <c r="F5" s="185"/>
      <c r="G5" s="185"/>
    </row>
    <row r="6" spans="1:9" ht="22.5" customHeight="1">
      <c r="B6" s="12"/>
      <c r="C6" s="69"/>
      <c r="D6" s="12"/>
      <c r="E6" s="12"/>
      <c r="F6" s="12"/>
    </row>
    <row r="7" spans="1:9" ht="24" customHeight="1">
      <c r="B7" s="3"/>
      <c r="C7" s="73"/>
      <c r="D7" s="3"/>
      <c r="E7" s="3"/>
      <c r="F7" s="3"/>
      <c r="G7" s="124" t="s">
        <v>61</v>
      </c>
    </row>
    <row r="8" spans="1:9" s="61" customFormat="1" ht="102.75" customHeight="1">
      <c r="A8" s="186" t="s">
        <v>53</v>
      </c>
      <c r="B8" s="186" t="s">
        <v>7</v>
      </c>
      <c r="C8" s="186"/>
      <c r="D8" s="186" t="s">
        <v>54</v>
      </c>
      <c r="E8" s="186" t="s">
        <v>55</v>
      </c>
      <c r="F8" s="186" t="s">
        <v>56</v>
      </c>
      <c r="G8" s="179" t="s">
        <v>57</v>
      </c>
    </row>
    <row r="9" spans="1:9" s="61" customFormat="1" ht="32.25" customHeight="1">
      <c r="A9" s="186"/>
      <c r="B9" s="111" t="s">
        <v>36</v>
      </c>
      <c r="C9" s="111" t="s">
        <v>0</v>
      </c>
      <c r="D9" s="186"/>
      <c r="E9" s="186"/>
      <c r="F9" s="186"/>
      <c r="G9" s="114" t="s">
        <v>15</v>
      </c>
    </row>
    <row r="10" spans="1:9" s="13" customFormat="1" ht="24.75" customHeight="1">
      <c r="A10" s="184" t="s">
        <v>1</v>
      </c>
      <c r="B10" s="184"/>
      <c r="C10" s="184"/>
      <c r="D10" s="184"/>
      <c r="E10" s="184"/>
      <c r="F10" s="184"/>
      <c r="G10" s="112">
        <f>+G11</f>
        <v>0</v>
      </c>
    </row>
    <row r="11" spans="1:9" s="13" customFormat="1" ht="28.5" customHeight="1">
      <c r="A11" s="184" t="s">
        <v>46</v>
      </c>
      <c r="B11" s="184"/>
      <c r="C11" s="184"/>
      <c r="D11" s="184"/>
      <c r="E11" s="184"/>
      <c r="F11" s="184"/>
      <c r="G11" s="112">
        <f>+G12</f>
        <v>0</v>
      </c>
    </row>
    <row r="12" spans="1:9" s="13" customFormat="1" ht="120.75" customHeight="1">
      <c r="A12" s="98"/>
      <c r="B12" s="111">
        <v>1103</v>
      </c>
      <c r="C12" s="113"/>
      <c r="D12" s="115" t="s">
        <v>58</v>
      </c>
      <c r="E12" s="115" t="s">
        <v>59</v>
      </c>
      <c r="F12" s="115" t="s">
        <v>60</v>
      </c>
      <c r="G12" s="112">
        <f>+G13+G14</f>
        <v>0</v>
      </c>
    </row>
    <row r="13" spans="1:9" s="13" customFormat="1" ht="141.75" customHeight="1">
      <c r="A13" s="98"/>
      <c r="B13" s="111"/>
      <c r="C13" s="97" t="s">
        <v>79</v>
      </c>
      <c r="D13" s="98" t="s">
        <v>80</v>
      </c>
      <c r="E13" s="98" t="s">
        <v>100</v>
      </c>
      <c r="F13" s="98" t="s">
        <v>81</v>
      </c>
      <c r="G13" s="112">
        <v>144543.5</v>
      </c>
    </row>
    <row r="14" spans="1:9" s="13" customFormat="1" ht="85.5" customHeight="1">
      <c r="A14" s="146"/>
      <c r="B14" s="146"/>
      <c r="C14" s="131" t="s">
        <v>118</v>
      </c>
      <c r="D14" s="98" t="s">
        <v>119</v>
      </c>
      <c r="E14" s="98" t="s">
        <v>120</v>
      </c>
      <c r="F14" s="98" t="s">
        <v>81</v>
      </c>
      <c r="G14" s="112">
        <v>-144543.5</v>
      </c>
      <c r="H14" s="148"/>
      <c r="I14" s="148"/>
    </row>
  </sheetData>
  <mergeCells count="8">
    <mergeCell ref="A10:F10"/>
    <mergeCell ref="A11:F11"/>
    <mergeCell ref="A5:G5"/>
    <mergeCell ref="A8:A9"/>
    <mergeCell ref="B8:C8"/>
    <mergeCell ref="D8:D9"/>
    <mergeCell ref="E8:E9"/>
    <mergeCell ref="F8:F9"/>
  </mergeCells>
  <pageMargins left="0" right="0" top="0.75" bottom="0.75" header="0.3" footer="0.3"/>
  <pageSetup paperSize="9" scale="75" fitToHeight="10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"/>
  <sheetViews>
    <sheetView view="pageBreakPreview" zoomScale="60" zoomScaleNormal="100" workbookViewId="0">
      <selection activeCell="A8" sqref="A8:H22"/>
    </sheetView>
  </sheetViews>
  <sheetFormatPr defaultRowHeight="13.5"/>
  <cols>
    <col min="1" max="1" width="11.33203125" style="1" customWidth="1"/>
    <col min="2" max="2" width="15.33203125" style="1" customWidth="1"/>
    <col min="3" max="3" width="58.664062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7"/>
      <c r="E1" s="7"/>
      <c r="F1" s="8"/>
      <c r="G1" s="8"/>
      <c r="H1" s="14" t="s">
        <v>122</v>
      </c>
      <c r="I1" s="70"/>
    </row>
    <row r="2" spans="1:44">
      <c r="D2" s="8"/>
      <c r="E2" s="8"/>
      <c r="F2" s="8"/>
      <c r="G2" s="8"/>
      <c r="H2" s="14" t="s">
        <v>94</v>
      </c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44">
      <c r="D3" s="8"/>
      <c r="E3" s="8"/>
      <c r="F3" s="8"/>
      <c r="G3" s="8"/>
      <c r="H3" s="15" t="s">
        <v>30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>
      <c r="D4" s="187"/>
      <c r="E4" s="187"/>
      <c r="F4" s="187"/>
      <c r="G4" s="70"/>
      <c r="H4" s="70"/>
      <c r="I4" s="70"/>
    </row>
    <row r="5" spans="1:44">
      <c r="D5" s="187"/>
      <c r="E5" s="187"/>
      <c r="F5" s="187"/>
      <c r="G5" s="70"/>
      <c r="H5" s="70"/>
      <c r="I5" s="70"/>
    </row>
    <row r="6" spans="1:44" ht="48" customHeight="1">
      <c r="A6" s="185" t="s">
        <v>151</v>
      </c>
      <c r="B6" s="185"/>
      <c r="C6" s="185"/>
      <c r="D6" s="185"/>
      <c r="E6" s="185"/>
      <c r="F6" s="185"/>
      <c r="G6" s="185"/>
      <c r="H6" s="185"/>
      <c r="I6" s="69"/>
    </row>
    <row r="7" spans="1:44" ht="14.25">
      <c r="B7" s="69"/>
      <c r="C7" s="69"/>
      <c r="D7" s="69"/>
      <c r="E7" s="69"/>
      <c r="F7" s="69"/>
      <c r="G7" s="188" t="s">
        <v>31</v>
      </c>
      <c r="H7" s="188"/>
      <c r="I7" s="69"/>
    </row>
    <row r="8" spans="1:44" ht="34.5" customHeight="1">
      <c r="A8" s="189" t="s">
        <v>32</v>
      </c>
      <c r="B8" s="189"/>
      <c r="C8" s="190" t="s">
        <v>33</v>
      </c>
      <c r="D8" s="190" t="s">
        <v>34</v>
      </c>
      <c r="E8" s="237" t="s">
        <v>57</v>
      </c>
      <c r="F8" s="237"/>
      <c r="G8" s="237"/>
      <c r="H8" s="237"/>
      <c r="I8" s="69"/>
    </row>
    <row r="9" spans="1:44">
      <c r="A9" s="189"/>
      <c r="B9" s="189"/>
      <c r="C9" s="190"/>
      <c r="D9" s="190"/>
      <c r="E9" s="190" t="s">
        <v>35</v>
      </c>
      <c r="F9" s="190"/>
      <c r="G9" s="190"/>
      <c r="H9" s="190"/>
    </row>
    <row r="10" spans="1:44" ht="81">
      <c r="A10" s="16" t="s">
        <v>36</v>
      </c>
      <c r="B10" s="16" t="s">
        <v>0</v>
      </c>
      <c r="C10" s="190"/>
      <c r="D10" s="190"/>
      <c r="E10" s="17" t="s">
        <v>37</v>
      </c>
      <c r="F10" s="17" t="s">
        <v>38</v>
      </c>
      <c r="G10" s="17" t="s">
        <v>39</v>
      </c>
      <c r="H10" s="180" t="s">
        <v>40</v>
      </c>
    </row>
    <row r="11" spans="1:44" ht="14.25">
      <c r="A11" s="16"/>
      <c r="B11" s="16"/>
      <c r="C11" s="158" t="s">
        <v>34</v>
      </c>
      <c r="D11" s="68">
        <f>+E11+F11+G11+H11</f>
        <v>0</v>
      </c>
      <c r="E11" s="68">
        <f>+E13</f>
        <v>-144543.5</v>
      </c>
      <c r="F11" s="68">
        <f>+F13</f>
        <v>144543.5</v>
      </c>
      <c r="G11" s="62">
        <f t="shared" ref="G11:H11" si="0">+G13</f>
        <v>0</v>
      </c>
      <c r="H11" s="62">
        <f t="shared" si="0"/>
        <v>0</v>
      </c>
    </row>
    <row r="12" spans="1:44">
      <c r="A12" s="16"/>
      <c r="B12" s="16"/>
      <c r="C12" s="18" t="s">
        <v>41</v>
      </c>
      <c r="D12" s="62"/>
      <c r="E12" s="62"/>
      <c r="F12" s="62"/>
      <c r="G12" s="62"/>
      <c r="H12" s="62"/>
    </row>
    <row r="13" spans="1:44" s="20" customFormat="1" ht="16.5">
      <c r="A13" s="19"/>
      <c r="B13" s="19"/>
      <c r="C13" s="99" t="s">
        <v>46</v>
      </c>
      <c r="D13" s="68">
        <f>+E13+F13+G13+H13</f>
        <v>0</v>
      </c>
      <c r="E13" s="68">
        <f>+E16+E19</f>
        <v>-144543.5</v>
      </c>
      <c r="F13" s="68">
        <f>+F16</f>
        <v>144543.5</v>
      </c>
      <c r="G13" s="68">
        <f t="shared" ref="G13:H13" si="1">+G16</f>
        <v>0</v>
      </c>
      <c r="H13" s="68">
        <f t="shared" si="1"/>
        <v>0</v>
      </c>
    </row>
    <row r="14" spans="1:44" s="20" customFormat="1">
      <c r="A14" s="19"/>
      <c r="B14" s="19"/>
      <c r="C14" s="238" t="s">
        <v>41</v>
      </c>
      <c r="D14" s="62"/>
      <c r="E14" s="62"/>
      <c r="F14" s="62"/>
      <c r="G14" s="62"/>
      <c r="H14" s="62"/>
    </row>
    <row r="15" spans="1:44" s="20" customFormat="1">
      <c r="A15" s="19"/>
      <c r="B15" s="19"/>
      <c r="C15" s="238"/>
      <c r="D15" s="62"/>
      <c r="E15" s="62"/>
      <c r="F15" s="62"/>
      <c r="G15" s="62"/>
      <c r="H15" s="62"/>
    </row>
    <row r="16" spans="1:44" ht="36.75" customHeight="1">
      <c r="A16" s="21" t="s">
        <v>77</v>
      </c>
      <c r="B16" s="21" t="s">
        <v>82</v>
      </c>
      <c r="C16" s="22" t="s">
        <v>83</v>
      </c>
      <c r="D16" s="68">
        <f t="shared" ref="D16" si="2">SUM(E16:H16)</f>
        <v>144543.5</v>
      </c>
      <c r="E16" s="68">
        <f>+E18</f>
        <v>0</v>
      </c>
      <c r="F16" s="68">
        <f t="shared" ref="F16:H16" si="3">+F18</f>
        <v>144543.5</v>
      </c>
      <c r="G16" s="68">
        <f t="shared" si="3"/>
        <v>0</v>
      </c>
      <c r="H16" s="68">
        <f t="shared" si="3"/>
        <v>0</v>
      </c>
    </row>
    <row r="17" spans="1:9" ht="25.5" customHeight="1">
      <c r="A17" s="21"/>
      <c r="B17" s="21"/>
      <c r="C17" s="22" t="s">
        <v>112</v>
      </c>
      <c r="D17" s="68"/>
      <c r="E17" s="68"/>
      <c r="F17" s="68"/>
      <c r="G17" s="68"/>
      <c r="H17" s="68"/>
    </row>
    <row r="18" spans="1:9" ht="108.75" customHeight="1">
      <c r="A18" s="106"/>
      <c r="B18" s="106"/>
      <c r="C18" s="182" t="s">
        <v>108</v>
      </c>
      <c r="D18" s="68">
        <f>SUM(E18:H18)</f>
        <v>144543.5</v>
      </c>
      <c r="E18" s="68"/>
      <c r="F18" s="68">
        <f>+'1'!G13</f>
        <v>144543.5</v>
      </c>
      <c r="G18" s="75"/>
      <c r="H18" s="106"/>
      <c r="I18" s="9"/>
    </row>
    <row r="19" spans="1:9" s="108" customFormat="1" ht="28.5">
      <c r="A19" s="21" t="s">
        <v>77</v>
      </c>
      <c r="B19" s="21" t="s">
        <v>123</v>
      </c>
      <c r="C19" s="22" t="s">
        <v>124</v>
      </c>
      <c r="D19" s="147">
        <f>SUM(D21:D22)</f>
        <v>-144543.5</v>
      </c>
      <c r="E19" s="147">
        <f>SUM(E21:E22)</f>
        <v>-144543.5</v>
      </c>
      <c r="F19" s="147">
        <f>SUM(F22)</f>
        <v>0</v>
      </c>
      <c r="G19" s="147">
        <f>SUM(G22)</f>
        <v>0</v>
      </c>
      <c r="H19" s="147">
        <f>SUM(H22)</f>
        <v>0</v>
      </c>
      <c r="I19" s="235"/>
    </row>
    <row r="20" spans="1:9" s="108" customFormat="1" ht="14.25">
      <c r="A20" s="149"/>
      <c r="B20" s="149"/>
      <c r="C20" s="22" t="s">
        <v>125</v>
      </c>
      <c r="D20" s="147"/>
      <c r="E20" s="147"/>
      <c r="F20" s="147"/>
      <c r="G20" s="147"/>
      <c r="H20" s="147"/>
      <c r="I20" s="235"/>
    </row>
    <row r="21" spans="1:9" s="108" customFormat="1" ht="52.5" customHeight="1">
      <c r="A21" s="149"/>
      <c r="B21" s="149"/>
      <c r="C21" s="182" t="s">
        <v>126</v>
      </c>
      <c r="D21" s="147">
        <f>SUM(E21:H21)</f>
        <v>-56543.5</v>
      </c>
      <c r="E21" s="147">
        <v>-56543.5</v>
      </c>
      <c r="F21" s="147"/>
      <c r="G21" s="147"/>
      <c r="H21" s="147"/>
      <c r="I21" s="236"/>
    </row>
    <row r="22" spans="1:9" s="108" customFormat="1" ht="52.5" customHeight="1">
      <c r="A22" s="149"/>
      <c r="B22" s="149"/>
      <c r="C22" s="182" t="s">
        <v>149</v>
      </c>
      <c r="D22" s="147">
        <f>SUM(E22:H22)</f>
        <v>-88000</v>
      </c>
      <c r="E22" s="147">
        <v>-88000</v>
      </c>
      <c r="F22" s="147"/>
      <c r="G22" s="147"/>
      <c r="H22" s="147"/>
      <c r="I22" s="235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view="pageBreakPreview" topLeftCell="A13" zoomScaleNormal="100" zoomScaleSheetLayoutView="100" workbookViewId="0">
      <selection activeCell="F22" sqref="F22"/>
    </sheetView>
  </sheetViews>
  <sheetFormatPr defaultColWidth="9.33203125" defaultRowHeight="12.75"/>
  <cols>
    <col min="1" max="1" width="7.83203125" style="4" customWidth="1"/>
    <col min="2" max="2" width="7.33203125" style="4" customWidth="1"/>
    <col min="3" max="3" width="8.83203125" style="4" customWidth="1"/>
    <col min="4" max="4" width="9.1640625" style="4" customWidth="1"/>
    <col min="5" max="5" width="14.33203125" style="4" customWidth="1"/>
    <col min="6" max="6" width="85.83203125" style="4" customWidth="1"/>
    <col min="7" max="7" width="29.33203125" style="64" customWidth="1"/>
    <col min="8" max="8" width="14" style="4" bestFit="1" customWidth="1"/>
    <col min="9" max="9" width="14.33203125" style="4" bestFit="1" customWidth="1"/>
    <col min="10" max="10" width="13.1640625" style="4" customWidth="1"/>
    <col min="11" max="11" width="9.33203125" style="4"/>
    <col min="12" max="12" width="12.6640625" style="4" bestFit="1" customWidth="1"/>
    <col min="13" max="16384" width="9.33203125" style="4"/>
  </cols>
  <sheetData>
    <row r="1" spans="1:7" ht="14.45" customHeight="1">
      <c r="A1" s="3"/>
      <c r="B1" s="3"/>
      <c r="C1" s="3"/>
      <c r="D1" s="3"/>
      <c r="E1" s="3"/>
      <c r="G1" s="14" t="s">
        <v>95</v>
      </c>
    </row>
    <row r="2" spans="1:7" ht="14.45" customHeight="1">
      <c r="E2" s="3"/>
      <c r="G2" s="14" t="s">
        <v>94</v>
      </c>
    </row>
    <row r="3" spans="1:7" ht="14.45" customHeight="1">
      <c r="E3" s="3"/>
      <c r="G3" s="15" t="s">
        <v>30</v>
      </c>
    </row>
    <row r="4" spans="1:7" ht="14.45" customHeight="1">
      <c r="E4" s="3"/>
    </row>
    <row r="5" spans="1:7" ht="14.45" customHeight="1">
      <c r="A5" s="3"/>
      <c r="B5" s="3"/>
      <c r="C5" s="3"/>
      <c r="D5" s="3"/>
      <c r="E5" s="3"/>
    </row>
    <row r="6" spans="1:7" ht="36.75" customHeight="1">
      <c r="A6" s="185" t="s">
        <v>106</v>
      </c>
      <c r="B6" s="185"/>
      <c r="C6" s="185"/>
      <c r="D6" s="185"/>
      <c r="E6" s="185"/>
      <c r="F6" s="185"/>
      <c r="G6" s="185"/>
    </row>
    <row r="7" spans="1:7" ht="14.45" customHeight="1">
      <c r="A7" s="3"/>
      <c r="B7" s="3"/>
      <c r="C7" s="3"/>
      <c r="D7" s="3"/>
      <c r="G7" s="125" t="s">
        <v>61</v>
      </c>
    </row>
    <row r="8" spans="1:7" s="5" customFormat="1" ht="94.5" customHeight="1">
      <c r="A8" s="239" t="s">
        <v>6</v>
      </c>
      <c r="B8" s="240"/>
      <c r="C8" s="241"/>
      <c r="D8" s="200" t="s">
        <v>7</v>
      </c>
      <c r="E8" s="200"/>
      <c r="F8" s="200" t="s">
        <v>16</v>
      </c>
      <c r="G8" s="180" t="s">
        <v>57</v>
      </c>
    </row>
    <row r="9" spans="1:7" s="5" customFormat="1" ht="40.5">
      <c r="A9" s="25" t="s">
        <v>8</v>
      </c>
      <c r="B9" s="25" t="s">
        <v>9</v>
      </c>
      <c r="C9" s="25" t="s">
        <v>10</v>
      </c>
      <c r="D9" s="181" t="s">
        <v>11</v>
      </c>
      <c r="E9" s="181" t="s">
        <v>12</v>
      </c>
      <c r="F9" s="200"/>
      <c r="G9" s="183" t="s">
        <v>15</v>
      </c>
    </row>
    <row r="10" spans="1:7" s="5" customFormat="1" ht="14.25">
      <c r="A10" s="26"/>
      <c r="B10" s="27"/>
      <c r="C10" s="28"/>
      <c r="D10" s="27"/>
      <c r="E10" s="96"/>
      <c r="F10" s="29" t="s">
        <v>13</v>
      </c>
      <c r="G10" s="68">
        <f>+G12</f>
        <v>0</v>
      </c>
    </row>
    <row r="11" spans="1:7" s="5" customFormat="1" ht="13.5">
      <c r="A11" s="30"/>
      <c r="B11" s="101"/>
      <c r="C11" s="104"/>
      <c r="D11" s="103"/>
      <c r="E11" s="102"/>
      <c r="F11" s="100" t="s">
        <v>14</v>
      </c>
      <c r="G11" s="86"/>
    </row>
    <row r="12" spans="1:7" s="45" customFormat="1" ht="20.25" customHeight="1">
      <c r="A12" s="191" t="s">
        <v>84</v>
      </c>
      <c r="B12" s="31"/>
      <c r="C12" s="32"/>
      <c r="D12" s="31"/>
      <c r="E12" s="33"/>
      <c r="F12" s="22" t="s">
        <v>85</v>
      </c>
      <c r="G12" s="118">
        <f>+G14</f>
        <v>0</v>
      </c>
    </row>
    <row r="13" spans="1:7" s="45" customFormat="1" ht="13.5">
      <c r="A13" s="192"/>
      <c r="B13" s="34"/>
      <c r="C13" s="35"/>
      <c r="D13" s="34"/>
      <c r="E13" s="35"/>
      <c r="F13" s="36" t="s">
        <v>14</v>
      </c>
      <c r="G13" s="120"/>
    </row>
    <row r="14" spans="1:7" s="45" customFormat="1" ht="20.25" customHeight="1">
      <c r="A14" s="192"/>
      <c r="B14" s="194" t="s">
        <v>18</v>
      </c>
      <c r="C14" s="37"/>
      <c r="D14" s="60"/>
      <c r="E14" s="60"/>
      <c r="F14" s="22" t="s">
        <v>86</v>
      </c>
      <c r="G14" s="118">
        <f>+G16</f>
        <v>0</v>
      </c>
    </row>
    <row r="15" spans="1:7" s="45" customFormat="1" ht="13.5">
      <c r="A15" s="192"/>
      <c r="B15" s="195"/>
      <c r="C15" s="38"/>
      <c r="D15" s="39"/>
      <c r="E15" s="39"/>
      <c r="F15" s="40" t="s">
        <v>14</v>
      </c>
      <c r="G15" s="120"/>
    </row>
    <row r="16" spans="1:7" s="45" customFormat="1" ht="14.25">
      <c r="A16" s="192"/>
      <c r="B16" s="195"/>
      <c r="C16" s="194" t="s">
        <v>18</v>
      </c>
      <c r="D16" s="60"/>
      <c r="E16" s="60"/>
      <c r="F16" s="22" t="s">
        <v>86</v>
      </c>
      <c r="G16" s="121">
        <f>+G19</f>
        <v>0</v>
      </c>
    </row>
    <row r="17" spans="1:7" s="45" customFormat="1" ht="13.5">
      <c r="A17" s="192"/>
      <c r="B17" s="195"/>
      <c r="C17" s="195"/>
      <c r="D17" s="39"/>
      <c r="E17" s="39"/>
      <c r="F17" s="41" t="s">
        <v>14</v>
      </c>
      <c r="G17" s="120"/>
    </row>
    <row r="18" spans="1:7" s="5" customFormat="1" ht="13.5">
      <c r="A18" s="192"/>
      <c r="B18" s="195"/>
      <c r="C18" s="195"/>
      <c r="D18" s="42"/>
      <c r="E18" s="42"/>
      <c r="F18" s="41"/>
      <c r="G18" s="121"/>
    </row>
    <row r="19" spans="1:7" s="5" customFormat="1" ht="13.5">
      <c r="A19" s="192"/>
      <c r="B19" s="195"/>
      <c r="C19" s="195"/>
      <c r="D19" s="197" t="s">
        <v>77</v>
      </c>
      <c r="E19" s="39"/>
      <c r="F19" s="41" t="s">
        <v>45</v>
      </c>
      <c r="G19" s="122">
        <f>+G21+G32</f>
        <v>0</v>
      </c>
    </row>
    <row r="20" spans="1:7" s="45" customFormat="1" ht="18.75" customHeight="1">
      <c r="A20" s="192"/>
      <c r="B20" s="195"/>
      <c r="C20" s="195"/>
      <c r="D20" s="198"/>
      <c r="E20" s="201"/>
      <c r="F20" s="43" t="s">
        <v>14</v>
      </c>
      <c r="G20" s="121"/>
    </row>
    <row r="21" spans="1:7" s="45" customFormat="1" ht="30.75" customHeight="1">
      <c r="A21" s="192"/>
      <c r="B21" s="195"/>
      <c r="C21" s="195"/>
      <c r="D21" s="198"/>
      <c r="E21" s="201"/>
      <c r="F21" s="44" t="s">
        <v>48</v>
      </c>
      <c r="G21" s="119">
        <f>+G23</f>
        <v>144543.5</v>
      </c>
    </row>
    <row r="22" spans="1:7" s="46" customFormat="1" ht="14.25">
      <c r="A22" s="192"/>
      <c r="B22" s="195"/>
      <c r="C22" s="195"/>
      <c r="D22" s="198"/>
      <c r="E22" s="23"/>
      <c r="F22" s="43" t="s">
        <v>14</v>
      </c>
      <c r="G22" s="120"/>
    </row>
    <row r="23" spans="1:7" s="45" customFormat="1" ht="17.25" customHeight="1">
      <c r="A23" s="192"/>
      <c r="B23" s="195"/>
      <c r="C23" s="195"/>
      <c r="D23" s="198"/>
      <c r="E23" s="23" t="s">
        <v>82</v>
      </c>
      <c r="F23" s="23" t="s">
        <v>83</v>
      </c>
      <c r="G23" s="119">
        <f>+G25</f>
        <v>144543.5</v>
      </c>
    </row>
    <row r="24" spans="1:7" s="45" customFormat="1" ht="14.25">
      <c r="A24" s="192"/>
      <c r="B24" s="195"/>
      <c r="C24" s="195"/>
      <c r="D24" s="198"/>
      <c r="E24" s="23"/>
      <c r="F24" s="72" t="s">
        <v>3</v>
      </c>
      <c r="G24" s="120"/>
    </row>
    <row r="25" spans="1:7" s="45" customFormat="1" ht="13.5" customHeight="1">
      <c r="A25" s="192"/>
      <c r="B25" s="195"/>
      <c r="C25" s="195"/>
      <c r="D25" s="198"/>
      <c r="E25" s="23"/>
      <c r="F25" s="23" t="s">
        <v>45</v>
      </c>
      <c r="G25" s="122">
        <f>+G27</f>
        <v>144543.5</v>
      </c>
    </row>
    <row r="26" spans="1:7" s="45" customFormat="1" ht="27">
      <c r="A26" s="192"/>
      <c r="B26" s="195"/>
      <c r="C26" s="195"/>
      <c r="D26" s="198"/>
      <c r="E26" s="23"/>
      <c r="F26" s="23" t="s">
        <v>4</v>
      </c>
      <c r="G26" s="120"/>
    </row>
    <row r="27" spans="1:7" s="45" customFormat="1" ht="14.25" customHeight="1">
      <c r="A27" s="192"/>
      <c r="B27" s="195"/>
      <c r="C27" s="195"/>
      <c r="D27" s="198"/>
      <c r="E27" s="23"/>
      <c r="F27" s="23" t="s">
        <v>5</v>
      </c>
      <c r="G27" s="119">
        <f t="shared" ref="G27:G30" si="0">+G28</f>
        <v>144543.5</v>
      </c>
    </row>
    <row r="28" spans="1:7" s="45" customFormat="1" ht="14.25" customHeight="1">
      <c r="A28" s="192"/>
      <c r="B28" s="195"/>
      <c r="C28" s="195"/>
      <c r="D28" s="198"/>
      <c r="E28" s="23"/>
      <c r="F28" s="23" t="s">
        <v>20</v>
      </c>
      <c r="G28" s="122">
        <f t="shared" si="0"/>
        <v>144543.5</v>
      </c>
    </row>
    <row r="29" spans="1:7" s="45" customFormat="1" ht="14.25" customHeight="1">
      <c r="A29" s="192"/>
      <c r="B29" s="195"/>
      <c r="C29" s="195"/>
      <c r="D29" s="198"/>
      <c r="E29" s="23"/>
      <c r="F29" s="23" t="s">
        <v>21</v>
      </c>
      <c r="G29" s="119">
        <f t="shared" si="0"/>
        <v>144543.5</v>
      </c>
    </row>
    <row r="30" spans="1:7" s="45" customFormat="1" ht="16.5">
      <c r="A30" s="192"/>
      <c r="B30" s="195"/>
      <c r="C30" s="195"/>
      <c r="D30" s="198"/>
      <c r="E30" s="23"/>
      <c r="F30" s="98" t="s">
        <v>96</v>
      </c>
      <c r="G30" s="119">
        <f t="shared" si="0"/>
        <v>144543.5</v>
      </c>
    </row>
    <row r="31" spans="1:7" s="45" customFormat="1" ht="16.5">
      <c r="A31" s="192"/>
      <c r="B31" s="195"/>
      <c r="C31" s="195"/>
      <c r="D31" s="198"/>
      <c r="E31" s="150"/>
      <c r="F31" s="98" t="s">
        <v>111</v>
      </c>
      <c r="G31" s="121">
        <f>+'1'!G13</f>
        <v>144543.5</v>
      </c>
    </row>
    <row r="32" spans="1:7" s="110" customFormat="1" ht="28.5">
      <c r="A32" s="192"/>
      <c r="B32" s="195"/>
      <c r="C32" s="195"/>
      <c r="D32" s="198"/>
      <c r="E32" s="23">
        <v>21001</v>
      </c>
      <c r="F32" s="22" t="s">
        <v>124</v>
      </c>
      <c r="G32" s="155">
        <f>G34</f>
        <v>-144543.5</v>
      </c>
    </row>
    <row r="33" spans="1:7" s="110" customFormat="1" ht="13.5" customHeight="1">
      <c r="A33" s="192"/>
      <c r="B33" s="195"/>
      <c r="C33" s="195"/>
      <c r="D33" s="198"/>
      <c r="E33" s="23"/>
      <c r="F33" s="151" t="s">
        <v>128</v>
      </c>
      <c r="G33" s="155"/>
    </row>
    <row r="34" spans="1:7" s="110" customFormat="1" ht="13.5" customHeight="1">
      <c r="A34" s="192"/>
      <c r="B34" s="195"/>
      <c r="C34" s="195"/>
      <c r="D34" s="198"/>
      <c r="E34" s="152"/>
      <c r="F34" s="153" t="s">
        <v>45</v>
      </c>
      <c r="G34" s="155">
        <f>G36</f>
        <v>-144543.5</v>
      </c>
    </row>
    <row r="35" spans="1:7" s="110" customFormat="1" ht="27">
      <c r="A35" s="192"/>
      <c r="B35" s="195"/>
      <c r="C35" s="195"/>
      <c r="D35" s="198"/>
      <c r="E35" s="152"/>
      <c r="F35" s="151" t="s">
        <v>4</v>
      </c>
      <c r="G35" s="155"/>
    </row>
    <row r="36" spans="1:7" s="110" customFormat="1" ht="16.5">
      <c r="A36" s="192"/>
      <c r="B36" s="195"/>
      <c r="C36" s="195"/>
      <c r="D36" s="198"/>
      <c r="E36" s="152"/>
      <c r="F36" s="154" t="s">
        <v>5</v>
      </c>
      <c r="G36" s="155">
        <f>+G37</f>
        <v>-144543.5</v>
      </c>
    </row>
    <row r="37" spans="1:7" s="110" customFormat="1" ht="16.5">
      <c r="A37" s="192"/>
      <c r="B37" s="195"/>
      <c r="C37" s="195"/>
      <c r="D37" s="198"/>
      <c r="E37" s="152"/>
      <c r="F37" s="98" t="s">
        <v>20</v>
      </c>
      <c r="G37" s="156">
        <f t="shared" ref="G37:G39" si="1">+G38</f>
        <v>-144543.5</v>
      </c>
    </row>
    <row r="38" spans="1:7" s="108" customFormat="1" ht="16.5">
      <c r="A38" s="192"/>
      <c r="B38" s="195"/>
      <c r="C38" s="195"/>
      <c r="D38" s="198"/>
      <c r="E38" s="152"/>
      <c r="F38" s="98" t="s">
        <v>21</v>
      </c>
      <c r="G38" s="156">
        <f t="shared" si="1"/>
        <v>-144543.5</v>
      </c>
    </row>
    <row r="39" spans="1:7" s="108" customFormat="1" ht="13.5" customHeight="1">
      <c r="A39" s="192"/>
      <c r="B39" s="195"/>
      <c r="C39" s="195"/>
      <c r="D39" s="198"/>
      <c r="E39" s="152"/>
      <c r="F39" s="98" t="s">
        <v>96</v>
      </c>
      <c r="G39" s="156">
        <f t="shared" si="1"/>
        <v>-144543.5</v>
      </c>
    </row>
    <row r="40" spans="1:7" s="108" customFormat="1" ht="16.5">
      <c r="A40" s="193"/>
      <c r="B40" s="196"/>
      <c r="C40" s="196"/>
      <c r="D40" s="199"/>
      <c r="E40" s="152"/>
      <c r="F40" s="98" t="s">
        <v>129</v>
      </c>
      <c r="G40" s="157">
        <f>+'2'!E19</f>
        <v>-144543.5</v>
      </c>
    </row>
  </sheetData>
  <mergeCells count="9">
    <mergeCell ref="A12:A40"/>
    <mergeCell ref="B14:B40"/>
    <mergeCell ref="C16:C40"/>
    <mergeCell ref="D19:D40"/>
    <mergeCell ref="A6:G6"/>
    <mergeCell ref="F8:F9"/>
    <mergeCell ref="A8:C8"/>
    <mergeCell ref="D8:E8"/>
    <mergeCell ref="E20:E21"/>
  </mergeCells>
  <pageMargins left="0.39370078740157499" right="0.23622047244094499" top="0.47244094488188998" bottom="0.511811023622047" header="0.31496062992126" footer="0.31496062992126"/>
  <pageSetup paperSize="9" scale="75" firstPageNumber="1233" fitToHeight="100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Normal="100" workbookViewId="0">
      <selection activeCell="C21" sqref="C21"/>
    </sheetView>
  </sheetViews>
  <sheetFormatPr defaultRowHeight="13.5"/>
  <cols>
    <col min="1" max="1" width="9.33203125" style="1"/>
    <col min="2" max="2" width="16.1640625" style="1" customWidth="1"/>
    <col min="3" max="3" width="70.1640625" style="1" customWidth="1"/>
    <col min="4" max="4" width="27.6640625" style="1" customWidth="1"/>
    <col min="5" max="5" width="11.83203125" style="1" bestFit="1" customWidth="1"/>
    <col min="6" max="16384" width="9.33203125" style="1"/>
  </cols>
  <sheetData>
    <row r="1" spans="1:4">
      <c r="C1" s="71"/>
      <c r="D1" s="71" t="s">
        <v>130</v>
      </c>
    </row>
    <row r="2" spans="1:4">
      <c r="C2" s="202" t="s">
        <v>97</v>
      </c>
      <c r="D2" s="202"/>
    </row>
    <row r="3" spans="1:4">
      <c r="C3" s="202" t="s">
        <v>19</v>
      </c>
      <c r="D3" s="202"/>
    </row>
    <row r="5" spans="1:4" ht="34.5" customHeight="1">
      <c r="A5" s="203" t="s">
        <v>150</v>
      </c>
      <c r="B5" s="203"/>
      <c r="C5" s="203"/>
      <c r="D5" s="203"/>
    </row>
    <row r="7" spans="1:4">
      <c r="D7" s="1" t="s">
        <v>31</v>
      </c>
    </row>
    <row r="8" spans="1:4" s="10" customFormat="1" ht="82.5" customHeight="1">
      <c r="A8" s="204" t="s">
        <v>42</v>
      </c>
      <c r="B8" s="204"/>
      <c r="C8" s="205" t="s">
        <v>43</v>
      </c>
      <c r="D8" s="178" t="s">
        <v>57</v>
      </c>
    </row>
    <row r="9" spans="1:4" s="10" customFormat="1" ht="47.25" customHeight="1">
      <c r="A9" s="47" t="s">
        <v>36</v>
      </c>
      <c r="B9" s="47" t="s">
        <v>0</v>
      </c>
      <c r="C9" s="205"/>
      <c r="D9" s="127" t="s">
        <v>15</v>
      </c>
    </row>
    <row r="10" spans="1:4" s="10" customFormat="1" ht="14.25">
      <c r="A10" s="48"/>
      <c r="B10" s="48"/>
      <c r="C10" s="49" t="s">
        <v>44</v>
      </c>
      <c r="D10" s="117">
        <f>+D11</f>
        <v>0</v>
      </c>
    </row>
    <row r="11" spans="1:4" s="51" customFormat="1" ht="16.5">
      <c r="A11" s="126"/>
      <c r="B11" s="50"/>
      <c r="C11" s="99" t="s">
        <v>49</v>
      </c>
      <c r="D11" s="59">
        <f>+D13+D18</f>
        <v>0</v>
      </c>
    </row>
    <row r="12" spans="1:4" s="51" customFormat="1">
      <c r="A12" s="126"/>
      <c r="B12" s="126"/>
      <c r="C12" s="126" t="s">
        <v>41</v>
      </c>
      <c r="D12" s="59"/>
    </row>
    <row r="13" spans="1:4" ht="28.5">
      <c r="A13" s="52" t="s">
        <v>77</v>
      </c>
      <c r="B13" s="52" t="s">
        <v>82</v>
      </c>
      <c r="C13" s="53" t="s">
        <v>83</v>
      </c>
      <c r="D13" s="59">
        <f>+D15</f>
        <v>144543.5</v>
      </c>
    </row>
    <row r="14" spans="1:4" ht="16.5">
      <c r="A14" s="98"/>
      <c r="B14" s="98"/>
      <c r="C14" s="109" t="s">
        <v>3</v>
      </c>
      <c r="D14" s="106"/>
    </row>
    <row r="15" spans="1:4" ht="16.5">
      <c r="A15" s="98"/>
      <c r="B15" s="98"/>
      <c r="C15" s="95" t="s">
        <v>45</v>
      </c>
      <c r="D15" s="59">
        <f>+D17</f>
        <v>144543.5</v>
      </c>
    </row>
    <row r="16" spans="1:4" s="108" customFormat="1" ht="41.25" customHeight="1">
      <c r="A16" s="165"/>
      <c r="B16" s="165"/>
      <c r="C16" s="166" t="s">
        <v>131</v>
      </c>
      <c r="D16" s="164"/>
    </row>
    <row r="17" spans="1:4" ht="66">
      <c r="A17" s="106"/>
      <c r="B17" s="106"/>
      <c r="C17" s="105" t="s">
        <v>108</v>
      </c>
      <c r="D17" s="116">
        <f>+'1'!G13</f>
        <v>144543.5</v>
      </c>
    </row>
    <row r="18" spans="1:4" s="108" customFormat="1" ht="28.5">
      <c r="A18" s="158" t="s">
        <v>77</v>
      </c>
      <c r="B18" s="158">
        <v>21001</v>
      </c>
      <c r="C18" s="159" t="s">
        <v>124</v>
      </c>
      <c r="D18" s="160">
        <f>+D20</f>
        <v>-144543.5</v>
      </c>
    </row>
    <row r="19" spans="1:4" s="108" customFormat="1">
      <c r="A19" s="109"/>
      <c r="B19" s="109"/>
      <c r="C19" s="109" t="s">
        <v>3</v>
      </c>
      <c r="D19" s="161"/>
    </row>
    <row r="20" spans="1:4" s="108" customFormat="1" ht="14.25">
      <c r="A20" s="162"/>
      <c r="B20" s="162"/>
      <c r="C20" s="163" t="s">
        <v>45</v>
      </c>
      <c r="D20" s="164">
        <f>+D22+D23</f>
        <v>-144543.5</v>
      </c>
    </row>
    <row r="21" spans="1:4" s="108" customFormat="1" ht="24" customHeight="1">
      <c r="A21" s="165"/>
      <c r="B21" s="165"/>
      <c r="C21" s="166" t="s">
        <v>131</v>
      </c>
      <c r="D21" s="164"/>
    </row>
    <row r="22" spans="1:4" s="108" customFormat="1" ht="33">
      <c r="A22" s="130"/>
      <c r="B22" s="50"/>
      <c r="C22" s="137" t="s">
        <v>126</v>
      </c>
      <c r="D22" s="164">
        <f>+'2'!E21</f>
        <v>-56543.5</v>
      </c>
    </row>
    <row r="23" spans="1:4" s="108" customFormat="1" ht="33">
      <c r="A23" s="130"/>
      <c r="B23" s="50"/>
      <c r="C23" s="137" t="s">
        <v>127</v>
      </c>
      <c r="D23" s="164">
        <f>+'2'!E22</f>
        <v>-88000</v>
      </c>
    </row>
  </sheetData>
  <mergeCells count="5">
    <mergeCell ref="C2:D2"/>
    <mergeCell ref="C3:D3"/>
    <mergeCell ref="A5:D5"/>
    <mergeCell ref="A8:B8"/>
    <mergeCell ref="C8:C9"/>
  </mergeCells>
  <pageMargins left="0.7" right="0.7" top="0.75" bottom="0.75" header="0.3" footer="0.3"/>
  <pageSetup scale="75" fitToHeight="100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16" zoomScaleNormal="100" workbookViewId="0">
      <selection activeCell="N34" sqref="N34"/>
    </sheetView>
  </sheetViews>
  <sheetFormatPr defaultColWidth="10.6640625" defaultRowHeight="13.5"/>
  <cols>
    <col min="1" max="1" width="5.83203125" style="1" customWidth="1"/>
    <col min="2" max="2" width="9" style="1" customWidth="1"/>
    <col min="3" max="3" width="9.6640625" style="1" customWidth="1"/>
    <col min="4" max="4" width="17.33203125" style="1" customWidth="1"/>
    <col min="5" max="5" width="10.16406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2.1640625" style="1" customWidth="1"/>
    <col min="10" max="10" width="29" style="1" customWidth="1"/>
    <col min="11" max="16384" width="10.6640625" style="1"/>
  </cols>
  <sheetData>
    <row r="1" spans="1:10">
      <c r="C1" s="24"/>
      <c r="D1" s="24"/>
      <c r="E1" s="24"/>
      <c r="J1" s="24" t="s">
        <v>132</v>
      </c>
    </row>
    <row r="2" spans="1:10">
      <c r="C2" s="63"/>
      <c r="D2" s="63"/>
      <c r="E2" s="63"/>
      <c r="J2" s="63" t="s">
        <v>98</v>
      </c>
    </row>
    <row r="3" spans="1:10">
      <c r="C3" s="63"/>
      <c r="D3" s="63"/>
      <c r="E3" s="63"/>
      <c r="J3" s="63" t="s">
        <v>2</v>
      </c>
    </row>
    <row r="4" spans="1:10">
      <c r="B4" s="87"/>
      <c r="C4" s="87"/>
      <c r="D4" s="87"/>
      <c r="E4" s="87"/>
      <c r="F4" s="87"/>
    </row>
    <row r="5" spans="1:10" ht="35.25" customHeight="1">
      <c r="A5" s="211" t="s">
        <v>99</v>
      </c>
      <c r="B5" s="211"/>
      <c r="C5" s="211"/>
      <c r="D5" s="211"/>
      <c r="E5" s="211"/>
      <c r="F5" s="211"/>
      <c r="G5" s="211"/>
      <c r="H5" s="211"/>
      <c r="I5" s="211"/>
      <c r="J5" s="211"/>
    </row>
    <row r="6" spans="1:10" ht="14.25">
      <c r="A6" s="89"/>
      <c r="B6" s="89"/>
      <c r="C6" s="89"/>
      <c r="D6" s="89"/>
      <c r="E6" s="89"/>
      <c r="F6" s="89"/>
    </row>
    <row r="7" spans="1:10" ht="12.75" customHeight="1">
      <c r="A7" s="89"/>
      <c r="B7" s="89"/>
      <c r="C7" s="88"/>
      <c r="D7" s="88"/>
      <c r="E7" s="88"/>
      <c r="F7" s="88"/>
    </row>
    <row r="8" spans="1:10">
      <c r="J8" s="66" t="s">
        <v>61</v>
      </c>
    </row>
    <row r="9" spans="1:10" s="54" customFormat="1" ht="91.5" customHeight="1">
      <c r="A9" s="212" t="s">
        <v>62</v>
      </c>
      <c r="B9" s="212" t="s">
        <v>63</v>
      </c>
      <c r="C9" s="212"/>
      <c r="D9" s="212" t="s">
        <v>64</v>
      </c>
      <c r="E9" s="212"/>
      <c r="F9" s="212"/>
      <c r="G9" s="212"/>
      <c r="H9" s="212" t="s">
        <v>65</v>
      </c>
      <c r="I9" s="212" t="s">
        <v>66</v>
      </c>
      <c r="J9" s="128" t="s">
        <v>17</v>
      </c>
    </row>
    <row r="10" spans="1:10" s="54" customFormat="1" ht="101.25" customHeight="1">
      <c r="A10" s="212"/>
      <c r="B10" s="126" t="s">
        <v>67</v>
      </c>
      <c r="C10" s="126" t="s">
        <v>68</v>
      </c>
      <c r="D10" s="126" t="s">
        <v>67</v>
      </c>
      <c r="E10" s="126" t="s">
        <v>113</v>
      </c>
      <c r="F10" s="126" t="s">
        <v>69</v>
      </c>
      <c r="G10" s="126" t="s">
        <v>70</v>
      </c>
      <c r="H10" s="212"/>
      <c r="I10" s="212"/>
      <c r="J10" s="52" t="s">
        <v>71</v>
      </c>
    </row>
    <row r="11" spans="1:10" s="54" customFormat="1" ht="30" customHeight="1">
      <c r="A11" s="209" t="s">
        <v>72</v>
      </c>
      <c r="B11" s="209"/>
      <c r="C11" s="209"/>
      <c r="D11" s="209"/>
      <c r="E11" s="209"/>
      <c r="F11" s="209"/>
      <c r="G11" s="209"/>
      <c r="H11" s="209"/>
      <c r="I11" s="209"/>
      <c r="J11" s="132">
        <f>+J12</f>
        <v>0</v>
      </c>
    </row>
    <row r="12" spans="1:10" s="54" customFormat="1" ht="30" customHeight="1">
      <c r="A12" s="210" t="s">
        <v>51</v>
      </c>
      <c r="B12" s="210"/>
      <c r="C12" s="210"/>
      <c r="D12" s="210"/>
      <c r="E12" s="210"/>
      <c r="F12" s="210"/>
      <c r="G12" s="210"/>
      <c r="H12" s="210"/>
      <c r="I12" s="210"/>
      <c r="J12" s="134">
        <f>+J13</f>
        <v>0</v>
      </c>
    </row>
    <row r="13" spans="1:10" s="54" customFormat="1" ht="41.25" customHeight="1">
      <c r="A13" s="23"/>
      <c r="B13" s="133" t="s">
        <v>109</v>
      </c>
      <c r="C13" s="206" t="s">
        <v>50</v>
      </c>
      <c r="D13" s="206"/>
      <c r="E13" s="206"/>
      <c r="F13" s="206"/>
      <c r="G13" s="206"/>
      <c r="H13" s="206"/>
      <c r="I13" s="206"/>
      <c r="J13" s="134">
        <f>+J14+J19</f>
        <v>0</v>
      </c>
    </row>
    <row r="14" spans="1:10" s="54" customFormat="1" ht="37.5" customHeight="1">
      <c r="A14" s="133"/>
      <c r="B14" s="133"/>
      <c r="C14" s="133"/>
      <c r="D14" s="133" t="s">
        <v>88</v>
      </c>
      <c r="E14" s="206" t="s">
        <v>87</v>
      </c>
      <c r="F14" s="206"/>
      <c r="G14" s="206"/>
      <c r="H14" s="206"/>
      <c r="I14" s="206"/>
      <c r="J14" s="134">
        <f>+'1'!G13</f>
        <v>144543.5</v>
      </c>
    </row>
    <row r="15" spans="1:10" s="54" customFormat="1" ht="54.75" customHeight="1">
      <c r="A15" s="133"/>
      <c r="B15" s="133"/>
      <c r="C15" s="133"/>
      <c r="D15" s="133"/>
      <c r="E15" s="133"/>
      <c r="F15" s="206" t="s">
        <v>101</v>
      </c>
      <c r="G15" s="206"/>
      <c r="H15" s="206"/>
      <c r="I15" s="206"/>
      <c r="J15" s="206"/>
    </row>
    <row r="16" spans="1:10" s="54" customFormat="1" ht="37.5" customHeight="1">
      <c r="A16" s="133"/>
      <c r="B16" s="133"/>
      <c r="C16" s="133"/>
      <c r="D16" s="133"/>
      <c r="E16" s="133"/>
      <c r="F16" s="133"/>
      <c r="G16" s="206" t="s">
        <v>89</v>
      </c>
      <c r="H16" s="206"/>
      <c r="I16" s="206"/>
      <c r="J16" s="206"/>
    </row>
    <row r="17" spans="1:10" s="54" customFormat="1" ht="37.5" customHeight="1">
      <c r="A17" s="133"/>
      <c r="B17" s="133"/>
      <c r="C17" s="133"/>
      <c r="D17" s="133"/>
      <c r="E17" s="133"/>
      <c r="F17" s="133"/>
      <c r="G17" s="133"/>
      <c r="H17" s="206" t="s">
        <v>110</v>
      </c>
      <c r="I17" s="206"/>
      <c r="J17" s="206"/>
    </row>
    <row r="18" spans="1:10" s="107" customFormat="1" ht="105" customHeight="1">
      <c r="A18" s="133"/>
      <c r="B18" s="133"/>
      <c r="C18" s="133"/>
      <c r="D18" s="133"/>
      <c r="E18" s="133"/>
      <c r="F18" s="133"/>
      <c r="G18" s="133"/>
      <c r="H18" s="206" t="s">
        <v>108</v>
      </c>
      <c r="I18" s="206"/>
      <c r="J18" s="136"/>
    </row>
    <row r="19" spans="1:10" s="168" customFormat="1" ht="18.75" customHeight="1">
      <c r="A19" s="167"/>
      <c r="B19" s="167"/>
      <c r="C19" s="167"/>
      <c r="D19" s="135" t="s">
        <v>133</v>
      </c>
      <c r="E19" s="206" t="s">
        <v>119</v>
      </c>
      <c r="F19" s="206"/>
      <c r="G19" s="206"/>
      <c r="H19" s="206"/>
      <c r="I19" s="206"/>
      <c r="J19" s="134">
        <f>+'2'!E19</f>
        <v>-144543.5</v>
      </c>
    </row>
    <row r="20" spans="1:10" s="168" customFormat="1" ht="42.75" customHeight="1">
      <c r="A20" s="167"/>
      <c r="B20" s="167"/>
      <c r="C20" s="167"/>
      <c r="D20" s="135"/>
      <c r="E20" s="135"/>
      <c r="F20" s="206" t="s">
        <v>134</v>
      </c>
      <c r="G20" s="206"/>
      <c r="H20" s="206"/>
      <c r="I20" s="206"/>
      <c r="J20" s="206"/>
    </row>
    <row r="21" spans="1:10" s="168" customFormat="1" ht="40.5" customHeight="1">
      <c r="A21" s="167"/>
      <c r="B21" s="167"/>
      <c r="C21" s="167"/>
      <c r="D21" s="135"/>
      <c r="E21" s="135"/>
      <c r="F21" s="135"/>
      <c r="G21" s="206" t="s">
        <v>135</v>
      </c>
      <c r="H21" s="206"/>
      <c r="I21" s="206"/>
      <c r="J21" s="206"/>
    </row>
    <row r="22" spans="1:10" s="169" customFormat="1" ht="16.5" customHeight="1">
      <c r="A22" s="98"/>
      <c r="B22" s="98"/>
      <c r="C22" s="98"/>
      <c r="D22" s="98"/>
      <c r="E22" s="98"/>
      <c r="F22" s="98"/>
      <c r="G22" s="98"/>
      <c r="H22" s="207" t="s">
        <v>138</v>
      </c>
      <c r="I22" s="208"/>
      <c r="J22" s="170"/>
    </row>
    <row r="23" spans="1:10" s="169" customFormat="1" ht="66">
      <c r="A23" s="98"/>
      <c r="B23" s="98"/>
      <c r="C23" s="98"/>
      <c r="D23" s="98"/>
      <c r="E23" s="98"/>
      <c r="F23" s="98"/>
      <c r="G23" s="98"/>
      <c r="H23" s="98"/>
      <c r="I23" s="98" t="s">
        <v>137</v>
      </c>
      <c r="J23" s="134">
        <v>-2</v>
      </c>
    </row>
  </sheetData>
  <mergeCells count="18">
    <mergeCell ref="A5:J5"/>
    <mergeCell ref="A9:A10"/>
    <mergeCell ref="B9:C9"/>
    <mergeCell ref="D9:G9"/>
    <mergeCell ref="H9:H10"/>
    <mergeCell ref="I9:I10"/>
    <mergeCell ref="E19:I19"/>
    <mergeCell ref="F20:J20"/>
    <mergeCell ref="G21:J21"/>
    <mergeCell ref="H22:I22"/>
    <mergeCell ref="A11:I11"/>
    <mergeCell ref="A12:I12"/>
    <mergeCell ref="C13:I13"/>
    <mergeCell ref="H18:I18"/>
    <mergeCell ref="G16:J16"/>
    <mergeCell ref="H17:J17"/>
    <mergeCell ref="E14:I14"/>
    <mergeCell ref="F15:J15"/>
  </mergeCells>
  <pageMargins left="0.2" right="0" top="0.75" bottom="0.75" header="0.3" footer="0.3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6" zoomScaleNormal="100" zoomScaleSheetLayoutView="100" workbookViewId="0">
      <selection activeCell="A6" sqref="A6:J6"/>
    </sheetView>
  </sheetViews>
  <sheetFormatPr defaultColWidth="10.6640625" defaultRowHeight="13.5"/>
  <cols>
    <col min="1" max="1" width="8.1640625" style="6" customWidth="1"/>
    <col min="2" max="2" width="12.5" style="6" customWidth="1"/>
    <col min="3" max="3" width="9.6640625" style="6" customWidth="1"/>
    <col min="4" max="4" width="18.5" style="6" customWidth="1"/>
    <col min="5" max="5" width="16.6640625" style="6" customWidth="1"/>
    <col min="6" max="6" width="15" style="6" customWidth="1"/>
    <col min="7" max="7" width="14.83203125" style="6" customWidth="1"/>
    <col min="8" max="8" width="17" style="6" customWidth="1"/>
    <col min="9" max="9" width="41" style="6" customWidth="1"/>
    <col min="10" max="10" width="27.33203125" style="6" customWidth="1"/>
    <col min="11" max="16384" width="10.6640625" style="6"/>
  </cols>
  <sheetData>
    <row r="1" spans="1:10">
      <c r="C1" s="91"/>
      <c r="D1" s="91"/>
      <c r="E1" s="91"/>
      <c r="J1" s="91" t="s">
        <v>136</v>
      </c>
    </row>
    <row r="2" spans="1:10">
      <c r="C2" s="92"/>
      <c r="D2" s="92"/>
      <c r="E2" s="92"/>
      <c r="J2" s="92" t="s">
        <v>93</v>
      </c>
    </row>
    <row r="3" spans="1:10">
      <c r="C3" s="92"/>
      <c r="D3" s="92"/>
      <c r="E3" s="92"/>
      <c r="J3" s="92" t="s">
        <v>2</v>
      </c>
    </row>
    <row r="4" spans="1:10">
      <c r="C4" s="92"/>
      <c r="D4" s="92"/>
      <c r="E4" s="92"/>
      <c r="F4" s="92"/>
    </row>
    <row r="5" spans="1:10">
      <c r="C5" s="92"/>
      <c r="D5" s="92"/>
      <c r="E5" s="92"/>
      <c r="F5" s="92"/>
    </row>
    <row r="6" spans="1:10" ht="29.25" customHeight="1">
      <c r="A6" s="213" t="s">
        <v>105</v>
      </c>
      <c r="B6" s="213"/>
      <c r="C6" s="213"/>
      <c r="D6" s="213"/>
      <c r="E6" s="213"/>
      <c r="F6" s="213"/>
      <c r="G6" s="213"/>
      <c r="H6" s="213"/>
      <c r="I6" s="213"/>
      <c r="J6" s="213"/>
    </row>
    <row r="7" spans="1:10" ht="14.25">
      <c r="A7" s="90"/>
      <c r="B7" s="90"/>
      <c r="C7" s="90"/>
      <c r="D7" s="90"/>
      <c r="E7" s="90"/>
      <c r="F7" s="90"/>
    </row>
    <row r="8" spans="1:10">
      <c r="A8" s="65"/>
      <c r="B8" s="65"/>
      <c r="C8" s="93"/>
      <c r="D8" s="93"/>
      <c r="E8" s="93"/>
      <c r="F8" s="93"/>
    </row>
    <row r="9" spans="1:10" ht="12.75" customHeight="1">
      <c r="A9" s="90"/>
      <c r="B9" s="90"/>
      <c r="C9" s="90"/>
      <c r="D9" s="90"/>
      <c r="E9" s="90"/>
      <c r="F9" s="90"/>
    </row>
    <row r="10" spans="1:10">
      <c r="J10" s="94" t="s">
        <v>61</v>
      </c>
    </row>
    <row r="11" spans="1:10" s="84" customFormat="1" ht="95.25" customHeight="1">
      <c r="A11" s="214" t="s">
        <v>73</v>
      </c>
      <c r="B11" s="214" t="s">
        <v>63</v>
      </c>
      <c r="C11" s="214"/>
      <c r="D11" s="214" t="s">
        <v>64</v>
      </c>
      <c r="E11" s="214"/>
      <c r="F11" s="214"/>
      <c r="G11" s="214"/>
      <c r="H11" s="214" t="s">
        <v>65</v>
      </c>
      <c r="I11" s="214" t="s">
        <v>66</v>
      </c>
      <c r="J11" s="129" t="s">
        <v>17</v>
      </c>
    </row>
    <row r="12" spans="1:10" s="84" customFormat="1" ht="42.75" customHeight="1">
      <c r="A12" s="214"/>
      <c r="B12" s="127" t="s">
        <v>74</v>
      </c>
      <c r="C12" s="127" t="s">
        <v>75</v>
      </c>
      <c r="D12" s="127" t="s">
        <v>67</v>
      </c>
      <c r="E12" s="127" t="s">
        <v>75</v>
      </c>
      <c r="F12" s="127" t="s">
        <v>76</v>
      </c>
      <c r="G12" s="127" t="s">
        <v>70</v>
      </c>
      <c r="H12" s="214"/>
      <c r="I12" s="214"/>
      <c r="J12" s="52" t="s">
        <v>71</v>
      </c>
    </row>
    <row r="13" spans="1:10" s="84" customFormat="1" ht="16.5">
      <c r="A13" s="216" t="s">
        <v>72</v>
      </c>
      <c r="B13" s="216"/>
      <c r="C13" s="216"/>
      <c r="D13" s="216"/>
      <c r="E13" s="216"/>
      <c r="F13" s="216"/>
      <c r="G13" s="216"/>
      <c r="H13" s="216"/>
      <c r="I13" s="216"/>
      <c r="J13" s="112">
        <f>+J15</f>
        <v>0</v>
      </c>
    </row>
    <row r="14" spans="1:10" s="84" customFormat="1" ht="24" customHeight="1">
      <c r="A14" s="217" t="s">
        <v>51</v>
      </c>
      <c r="B14" s="217"/>
      <c r="C14" s="217"/>
      <c r="D14" s="217"/>
      <c r="E14" s="217"/>
      <c r="F14" s="217"/>
      <c r="G14" s="217"/>
      <c r="H14" s="217"/>
      <c r="I14" s="217"/>
      <c r="J14" s="134">
        <f>J15</f>
        <v>0</v>
      </c>
    </row>
    <row r="15" spans="1:10" s="54" customFormat="1" ht="41.25" customHeight="1">
      <c r="A15" s="23"/>
      <c r="B15" s="133" t="s">
        <v>109</v>
      </c>
      <c r="C15" s="206" t="s">
        <v>50</v>
      </c>
      <c r="D15" s="206"/>
      <c r="E15" s="206"/>
      <c r="F15" s="206"/>
      <c r="G15" s="206"/>
      <c r="H15" s="206"/>
      <c r="I15" s="206"/>
      <c r="J15" s="134">
        <f>+J16+J21</f>
        <v>0</v>
      </c>
    </row>
    <row r="16" spans="1:10" s="54" customFormat="1" ht="19.5" customHeight="1">
      <c r="A16" s="133"/>
      <c r="B16" s="133"/>
      <c r="C16" s="133"/>
      <c r="D16" s="133" t="s">
        <v>88</v>
      </c>
      <c r="E16" s="206" t="str">
        <f>+'5'!E14:I14</f>
        <v xml:space="preserve"> Շենքերի   և շինությունների մատչելիություն  և անձնագրավորում </v>
      </c>
      <c r="F16" s="206"/>
      <c r="G16" s="206"/>
      <c r="H16" s="206"/>
      <c r="I16" s="206"/>
      <c r="J16" s="134">
        <f>+'5'!J14</f>
        <v>144543.5</v>
      </c>
    </row>
    <row r="17" spans="1:10" s="54" customFormat="1" ht="54.75" customHeight="1">
      <c r="A17" s="133"/>
      <c r="B17" s="133"/>
      <c r="C17" s="133"/>
      <c r="D17" s="133"/>
      <c r="E17" s="133"/>
      <c r="F17" s="206" t="str">
        <f>+'5'!F15:J15</f>
        <v xml:space="preserve">Շենքերի և շինությունների ինժեներատեխնիկական վիճակի հետազննությունների իրականացում, մասնագիտական եզրակացությունների, նախագծանախահաշվային փաստաթղթերի ձեռքբերում, շենքերի և շինությունների անձնագրավորում, շինարարություն </v>
      </c>
      <c r="G17" s="206"/>
      <c r="H17" s="206"/>
      <c r="I17" s="206"/>
      <c r="J17" s="206"/>
    </row>
    <row r="18" spans="1:10" s="54" customFormat="1" ht="37.5" customHeight="1">
      <c r="A18" s="133"/>
      <c r="B18" s="133"/>
      <c r="C18" s="133"/>
      <c r="D18" s="133"/>
      <c r="E18" s="133"/>
      <c r="F18" s="133"/>
      <c r="G18" s="206" t="str">
        <f>+'5'!G16:J16</f>
        <v xml:space="preserve">Հանրության կողմից անմիջականորեն օգտագործվող ակտիվների հետ կապված միջոցառումներ </v>
      </c>
      <c r="H18" s="206"/>
      <c r="I18" s="206"/>
      <c r="J18" s="206"/>
    </row>
    <row r="19" spans="1:10" s="54" customFormat="1" ht="37.5" customHeight="1">
      <c r="A19" s="133"/>
      <c r="B19" s="133"/>
      <c r="C19" s="133"/>
      <c r="D19" s="133"/>
      <c r="E19" s="133"/>
      <c r="F19" s="133"/>
      <c r="G19" s="133"/>
      <c r="H19" s="215" t="str">
        <f>+'5'!H17:J17</f>
        <v xml:space="preserve"> Միջոցառումն իրականացնողի անվանումը ` ՀՀ քաղաքաշինության կոմիտե </v>
      </c>
      <c r="I19" s="215"/>
      <c r="J19" s="215"/>
    </row>
    <row r="20" spans="1:10" s="107" customFormat="1" ht="105" customHeight="1">
      <c r="A20" s="133"/>
      <c r="B20" s="133"/>
      <c r="C20" s="133"/>
      <c r="D20" s="133"/>
      <c r="E20" s="133"/>
      <c r="F20" s="133"/>
      <c r="G20" s="133"/>
      <c r="H20" s="206" t="str">
        <f>+'5'!H18:I18</f>
        <v>Կարեն Դեմիրճյանի անվան Երևանի մարզահամերգային համալիրի շենքի հաշմանդամություն ունեցող անձանց համար մատչելիության  պահանջների ապահովման համապատասխան շինարարական աշխատանքներ</v>
      </c>
      <c r="I20" s="206"/>
      <c r="J20" s="136"/>
    </row>
    <row r="21" spans="1:10" s="168" customFormat="1" ht="18.75" customHeight="1">
      <c r="A21" s="167"/>
      <c r="B21" s="167"/>
      <c r="C21" s="167"/>
      <c r="D21" s="135" t="s">
        <v>133</v>
      </c>
      <c r="E21" s="206" t="s">
        <v>119</v>
      </c>
      <c r="F21" s="206"/>
      <c r="G21" s="206"/>
      <c r="H21" s="206"/>
      <c r="I21" s="206"/>
      <c r="J21" s="134">
        <f>'5'!J19</f>
        <v>-144543.5</v>
      </c>
    </row>
    <row r="22" spans="1:10" s="168" customFormat="1" ht="42.75" customHeight="1">
      <c r="A22" s="167"/>
      <c r="B22" s="167"/>
      <c r="C22" s="167"/>
      <c r="D22" s="135"/>
      <c r="E22" s="135"/>
      <c r="F22" s="206" t="s">
        <v>134</v>
      </c>
      <c r="G22" s="206"/>
      <c r="H22" s="206"/>
      <c r="I22" s="206"/>
      <c r="J22" s="206"/>
    </row>
    <row r="23" spans="1:10" s="168" customFormat="1" ht="54" customHeight="1">
      <c r="A23" s="167"/>
      <c r="B23" s="167"/>
      <c r="C23" s="167"/>
      <c r="D23" s="135"/>
      <c r="E23" s="135"/>
      <c r="F23" s="135"/>
      <c r="G23" s="206" t="s">
        <v>135</v>
      </c>
      <c r="H23" s="206"/>
      <c r="I23" s="206"/>
      <c r="J23" s="206"/>
    </row>
    <row r="24" spans="1:10" s="169" customFormat="1" ht="16.5" customHeight="1">
      <c r="A24" s="98"/>
      <c r="B24" s="98"/>
      <c r="C24" s="98"/>
      <c r="D24" s="98"/>
      <c r="E24" s="98"/>
      <c r="F24" s="98"/>
      <c r="G24" s="98"/>
      <c r="H24" s="207" t="s">
        <v>138</v>
      </c>
      <c r="I24" s="208"/>
      <c r="J24" s="170"/>
    </row>
    <row r="25" spans="1:10" s="169" customFormat="1" ht="66">
      <c r="A25" s="98"/>
      <c r="B25" s="98"/>
      <c r="C25" s="98"/>
      <c r="D25" s="98"/>
      <c r="E25" s="98"/>
      <c r="F25" s="98"/>
      <c r="G25" s="98"/>
      <c r="H25" s="98"/>
      <c r="I25" s="98" t="s">
        <v>137</v>
      </c>
      <c r="J25" s="134">
        <v>-2</v>
      </c>
    </row>
  </sheetData>
  <mergeCells count="18">
    <mergeCell ref="E16:I16"/>
    <mergeCell ref="F17:J17"/>
    <mergeCell ref="G18:J18"/>
    <mergeCell ref="H19:J19"/>
    <mergeCell ref="A13:I13"/>
    <mergeCell ref="A14:I14"/>
    <mergeCell ref="C15:I15"/>
    <mergeCell ref="A6:J6"/>
    <mergeCell ref="A11:A12"/>
    <mergeCell ref="B11:C11"/>
    <mergeCell ref="D11:G11"/>
    <mergeCell ref="H11:H12"/>
    <mergeCell ref="I11:I12"/>
    <mergeCell ref="H20:I20"/>
    <mergeCell ref="E21:I21"/>
    <mergeCell ref="F22:J22"/>
    <mergeCell ref="G23:J23"/>
    <mergeCell ref="H24:I24"/>
  </mergeCells>
  <pageMargins left="0" right="0" top="0" bottom="0" header="0" footer="0"/>
  <pageSetup paperSize="9" scale="75" firstPageNumber="1233" fitToHeight="100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="115" zoomScaleNormal="115" workbookViewId="0">
      <selection activeCell="C7" sqref="C7:C8"/>
    </sheetView>
  </sheetViews>
  <sheetFormatPr defaultRowHeight="13.5"/>
  <cols>
    <col min="1" max="1" width="19.5" style="76" customWidth="1"/>
    <col min="2" max="2" width="62.83203125" style="77" customWidth="1"/>
    <col min="3" max="3" width="15.6640625" style="80" customWidth="1"/>
    <col min="4" max="4" width="12.83203125" style="81" customWidth="1"/>
    <col min="5" max="5" width="16.83203125" style="81" customWidth="1"/>
    <col min="6" max="6" width="12.5" style="80" customWidth="1"/>
    <col min="7" max="7" width="29.83203125" style="80" customWidth="1"/>
    <col min="8" max="16384" width="9.33203125" style="76"/>
  </cols>
  <sheetData>
    <row r="1" spans="1:7" ht="14.25">
      <c r="C1" s="78"/>
      <c r="D1" s="78"/>
      <c r="E1" s="223" t="s">
        <v>139</v>
      </c>
      <c r="F1" s="223"/>
      <c r="G1" s="223"/>
    </row>
    <row r="2" spans="1:7" ht="15.75" customHeight="1">
      <c r="B2" s="79"/>
      <c r="C2" s="79"/>
      <c r="D2" s="79"/>
      <c r="E2" s="224" t="s">
        <v>22</v>
      </c>
      <c r="F2" s="224"/>
      <c r="G2" s="224"/>
    </row>
    <row r="3" spans="1:7" ht="15.75" customHeight="1">
      <c r="B3" s="79"/>
      <c r="C3" s="79"/>
      <c r="D3" s="79"/>
      <c r="E3" s="224" t="s">
        <v>107</v>
      </c>
      <c r="F3" s="224"/>
      <c r="G3" s="224"/>
    </row>
    <row r="4" spans="1:7" ht="15.75" customHeight="1">
      <c r="E4" s="224"/>
      <c r="F4" s="224"/>
      <c r="G4" s="224"/>
    </row>
    <row r="5" spans="1:7" ht="32.25" customHeight="1">
      <c r="A5" s="225" t="s">
        <v>152</v>
      </c>
      <c r="B5" s="225"/>
      <c r="C5" s="225"/>
      <c r="D5" s="225"/>
      <c r="E5" s="225"/>
      <c r="F5" s="225"/>
      <c r="G5" s="225"/>
    </row>
    <row r="6" spans="1:7" ht="18.75" customHeight="1">
      <c r="B6" s="82"/>
      <c r="C6" s="81"/>
      <c r="F6" s="81"/>
    </row>
    <row r="7" spans="1:7" ht="71.25" customHeight="1">
      <c r="A7" s="231" t="s">
        <v>23</v>
      </c>
      <c r="B7" s="233" t="s">
        <v>24</v>
      </c>
      <c r="C7" s="233" t="s">
        <v>25</v>
      </c>
      <c r="D7" s="233" t="s">
        <v>26</v>
      </c>
      <c r="E7" s="233">
        <v>7</v>
      </c>
      <c r="F7" s="226" t="s">
        <v>57</v>
      </c>
      <c r="G7" s="227"/>
    </row>
    <row r="8" spans="1:7" ht="30.75" customHeight="1">
      <c r="A8" s="232"/>
      <c r="B8" s="234"/>
      <c r="C8" s="234"/>
      <c r="D8" s="234"/>
      <c r="E8" s="234"/>
      <c r="F8" s="56" t="s">
        <v>27</v>
      </c>
      <c r="G8" s="56" t="s">
        <v>28</v>
      </c>
    </row>
    <row r="9" spans="1:7" ht="18" customHeight="1">
      <c r="A9" s="83">
        <v>1</v>
      </c>
      <c r="B9" s="56">
        <v>2</v>
      </c>
      <c r="C9" s="56">
        <v>3</v>
      </c>
      <c r="D9" s="56">
        <v>4</v>
      </c>
      <c r="E9" s="56">
        <v>5</v>
      </c>
      <c r="F9" s="56">
        <v>6</v>
      </c>
      <c r="G9" s="56">
        <v>7</v>
      </c>
    </row>
    <row r="10" spans="1:7" ht="14.25">
      <c r="A10" s="228" t="s">
        <v>47</v>
      </c>
      <c r="B10" s="229"/>
      <c r="C10" s="229"/>
      <c r="D10" s="229"/>
      <c r="E10" s="230"/>
      <c r="F10" s="138"/>
      <c r="G10" s="144">
        <v>0</v>
      </c>
    </row>
    <row r="11" spans="1:7" ht="17.25" customHeight="1">
      <c r="A11" s="55" t="s">
        <v>91</v>
      </c>
      <c r="B11" s="55" t="s">
        <v>92</v>
      </c>
      <c r="C11" s="55" t="s">
        <v>78</v>
      </c>
      <c r="D11" s="218" t="s">
        <v>86</v>
      </c>
      <c r="E11" s="219"/>
      <c r="F11" s="220"/>
      <c r="G11" s="177">
        <f>+G12</f>
        <v>144543.45000000001</v>
      </c>
    </row>
    <row r="12" spans="1:7" ht="15.75" customHeight="1">
      <c r="A12" s="140" t="s">
        <v>90</v>
      </c>
      <c r="B12" s="221" t="s">
        <v>83</v>
      </c>
      <c r="C12" s="222"/>
      <c r="D12" s="222"/>
      <c r="E12" s="222"/>
      <c r="F12" s="222"/>
      <c r="G12" s="139">
        <f>+G13+G15</f>
        <v>144543.45000000001</v>
      </c>
    </row>
    <row r="13" spans="1:7" ht="21" customHeight="1">
      <c r="A13" s="140" t="s">
        <v>29</v>
      </c>
      <c r="B13" s="141" t="s">
        <v>102</v>
      </c>
      <c r="C13" s="56"/>
      <c r="D13" s="56"/>
      <c r="E13" s="57"/>
      <c r="F13" s="58"/>
      <c r="G13" s="142">
        <f>+G14</f>
        <v>143553.45000000001</v>
      </c>
    </row>
    <row r="14" spans="1:7" ht="20.25" customHeight="1">
      <c r="A14" s="43" t="s">
        <v>146</v>
      </c>
      <c r="B14" s="141" t="s">
        <v>103</v>
      </c>
      <c r="C14" s="129" t="s">
        <v>104</v>
      </c>
      <c r="D14" s="129" t="s">
        <v>52</v>
      </c>
      <c r="E14" s="143">
        <v>0</v>
      </c>
      <c r="F14" s="144">
        <v>0</v>
      </c>
      <c r="G14" s="145">
        <v>143553.45000000001</v>
      </c>
    </row>
    <row r="15" spans="1:7" s="123" customFormat="1" ht="21" customHeight="1">
      <c r="A15" s="140" t="s">
        <v>29</v>
      </c>
      <c r="B15" s="141" t="s">
        <v>114</v>
      </c>
      <c r="C15" s="56"/>
      <c r="D15" s="56"/>
      <c r="E15" s="57" t="s">
        <v>29</v>
      </c>
      <c r="F15" s="58" t="s">
        <v>29</v>
      </c>
      <c r="G15" s="142">
        <f>+G16</f>
        <v>990</v>
      </c>
    </row>
    <row r="16" spans="1:7" s="123" customFormat="1" ht="16.5" customHeight="1">
      <c r="A16" s="43">
        <v>98111140</v>
      </c>
      <c r="B16" s="141" t="s">
        <v>116</v>
      </c>
      <c r="C16" s="129" t="s">
        <v>115</v>
      </c>
      <c r="D16" s="129" t="s">
        <v>52</v>
      </c>
      <c r="E16" s="145">
        <v>990000</v>
      </c>
      <c r="F16" s="145">
        <v>1</v>
      </c>
      <c r="G16" s="145">
        <f>+E16*F16/1000</f>
        <v>990</v>
      </c>
    </row>
    <row r="17" spans="1:7" s="168" customFormat="1" ht="29.25" customHeight="1">
      <c r="A17" s="140" t="s">
        <v>140</v>
      </c>
      <c r="B17" s="140" t="s">
        <v>124</v>
      </c>
      <c r="C17" s="140"/>
      <c r="D17" s="140"/>
      <c r="E17" s="140"/>
      <c r="F17" s="140"/>
      <c r="G17" s="140"/>
    </row>
    <row r="18" spans="1:7" s="168" customFormat="1" ht="17.25">
      <c r="A18" s="171" t="s">
        <v>29</v>
      </c>
      <c r="B18" s="141" t="s">
        <v>145</v>
      </c>
      <c r="C18" s="141"/>
      <c r="D18" s="141"/>
      <c r="E18" s="172" t="s">
        <v>29</v>
      </c>
      <c r="F18" s="172" t="s">
        <v>29</v>
      </c>
      <c r="G18" s="85">
        <f>+G19+G20</f>
        <v>-144543.5</v>
      </c>
    </row>
    <row r="19" spans="1:7" s="168" customFormat="1">
      <c r="A19" s="23" t="s">
        <v>141</v>
      </c>
      <c r="B19" s="175" t="s">
        <v>142</v>
      </c>
      <c r="C19" s="173" t="s">
        <v>143</v>
      </c>
      <c r="D19" s="174" t="s">
        <v>144</v>
      </c>
      <c r="E19" s="176"/>
      <c r="F19" s="176"/>
      <c r="G19" s="139">
        <v>-56543.5</v>
      </c>
    </row>
    <row r="20" spans="1:7" s="168" customFormat="1">
      <c r="A20" s="23" t="s">
        <v>148</v>
      </c>
      <c r="B20" s="175" t="s">
        <v>142</v>
      </c>
      <c r="C20" s="173" t="s">
        <v>147</v>
      </c>
      <c r="D20" s="174" t="s">
        <v>144</v>
      </c>
      <c r="E20" s="176"/>
      <c r="F20" s="176"/>
      <c r="G20" s="139">
        <f>'2'!E22</f>
        <v>-88000</v>
      </c>
    </row>
  </sheetData>
  <mergeCells count="14">
    <mergeCell ref="D11:F11"/>
    <mergeCell ref="B12:F12"/>
    <mergeCell ref="E1:G1"/>
    <mergeCell ref="E2:G2"/>
    <mergeCell ref="E3:G3"/>
    <mergeCell ref="E4:G4"/>
    <mergeCell ref="A5:G5"/>
    <mergeCell ref="F7:G7"/>
    <mergeCell ref="A10:E10"/>
    <mergeCell ref="A7:A8"/>
    <mergeCell ref="B7:B8"/>
    <mergeCell ref="C7:C8"/>
    <mergeCell ref="D7:D8"/>
    <mergeCell ref="E7:E8"/>
  </mergeCells>
  <pageMargins left="0" right="0" top="0" bottom="0" header="0" footer="0"/>
  <pageSetup paperSize="9" scale="75" fitToHeight="1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https://mul2.gov.am/tasks/1400437/oneclick?token=a5da7f2827965db8c95bcb343141591d</cp:keywords>
  <cp:lastModifiedBy>Arpine Martirosyan</cp:lastModifiedBy>
  <cp:lastPrinted>2026-10-15T09:34:56Z</cp:lastPrinted>
  <dcterms:created xsi:type="dcterms:W3CDTF">2018-09-30T11:43:43Z</dcterms:created>
  <dcterms:modified xsi:type="dcterms:W3CDTF">2026-10-15T09:34:58Z</dcterms:modified>
</cp:coreProperties>
</file>