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640" windowHeight="11760" activeTab="4"/>
  </bookViews>
  <sheets>
    <sheet name="Ծրագիր" sheetId="1" r:id="rId1"/>
    <sheet name="1-1" sheetId="9" r:id="rId2"/>
    <sheet name="1-2" sheetId="2" r:id="rId3"/>
    <sheet name="2" sheetId="3" r:id="rId4"/>
    <sheet name="3" sheetId="4" r:id="rId5"/>
    <sheet name="4" sheetId="5" r:id="rId6"/>
    <sheet name="5" sheetId="6" r:id="rId7"/>
    <sheet name="6" sheetId="7" r:id="rId8"/>
    <sheet name="7" sheetId="8" r:id="rId9"/>
  </sheets>
  <calcPr calcId="125725"/>
</workbook>
</file>

<file path=xl/calcChain.xml><?xml version="1.0" encoding="utf-8"?>
<calcChain xmlns="http://schemas.openxmlformats.org/spreadsheetml/2006/main">
  <c r="G14" i="8"/>
  <c r="G13" s="1"/>
  <c r="G12" s="1"/>
  <c r="G11" s="1"/>
  <c r="D31" i="4"/>
  <c r="D17" s="1"/>
  <c r="D14" s="1"/>
  <c r="D12" s="1"/>
  <c r="D10" s="1"/>
  <c r="G28" i="3"/>
  <c r="G27" s="1"/>
  <c r="G26" s="1"/>
  <c r="G25" s="1"/>
  <c r="G23" s="1"/>
  <c r="G38"/>
  <c r="G37" s="1"/>
  <c r="G32" s="1"/>
  <c r="G30" s="1"/>
  <c r="G39"/>
  <c r="G6" i="1"/>
  <c r="D26" i="9"/>
  <c r="D25" s="1"/>
  <c r="D12"/>
  <c r="D11" s="1"/>
  <c r="G22" i="8"/>
  <c r="G21"/>
  <c r="G20"/>
  <c r="G19"/>
  <c r="G18"/>
  <c r="G17"/>
  <c r="G16"/>
  <c r="G15"/>
  <c r="H101" i="5"/>
  <c r="H87"/>
  <c r="H76"/>
  <c r="H67"/>
  <c r="H55"/>
  <c r="H52"/>
  <c r="H45"/>
  <c r="H35"/>
  <c r="H22"/>
  <c r="H14"/>
  <c r="D29" i="2"/>
  <c r="G28"/>
  <c r="D28"/>
  <c r="D27"/>
  <c r="D26"/>
  <c r="D24" s="1"/>
  <c r="D25"/>
  <c r="G24"/>
  <c r="D23"/>
  <c r="D22"/>
  <c r="D21"/>
  <c r="G20"/>
  <c r="D20"/>
  <c r="D19"/>
  <c r="G18"/>
  <c r="D18"/>
  <c r="D17"/>
  <c r="G16"/>
  <c r="D16"/>
  <c r="H12"/>
  <c r="F12"/>
  <c r="F10" s="1"/>
  <c r="E12"/>
  <c r="H10"/>
  <c r="E10"/>
  <c r="I103" i="1"/>
  <c r="H103"/>
  <c r="G103"/>
  <c r="F103"/>
  <c r="E103"/>
  <c r="H94"/>
  <c r="G94"/>
  <c r="F94"/>
  <c r="I93"/>
  <c r="E93" s="1"/>
  <c r="I92"/>
  <c r="E92" s="1"/>
  <c r="I91"/>
  <c r="E91" s="1"/>
  <c r="I90"/>
  <c r="E90" s="1"/>
  <c r="I89"/>
  <c r="E89" s="1"/>
  <c r="I88"/>
  <c r="E88" s="1"/>
  <c r="I87"/>
  <c r="E87" s="1"/>
  <c r="I86"/>
  <c r="E86" s="1"/>
  <c r="I84"/>
  <c r="E84" s="1"/>
  <c r="I83"/>
  <c r="E83" s="1"/>
  <c r="I82"/>
  <c r="E82" s="1"/>
  <c r="I81"/>
  <c r="E81" s="1"/>
  <c r="I80"/>
  <c r="E80" s="1"/>
  <c r="I79"/>
  <c r="E79" s="1"/>
  <c r="I78"/>
  <c r="E78" s="1"/>
  <c r="I77"/>
  <c r="E77" s="1"/>
  <c r="I76"/>
  <c r="E76" s="1"/>
  <c r="I75"/>
  <c r="E75" s="1"/>
  <c r="I74"/>
  <c r="E74" s="1"/>
  <c r="I73"/>
  <c r="E73" s="1"/>
  <c r="I72"/>
  <c r="E72" s="1"/>
  <c r="I71"/>
  <c r="E71" s="1"/>
  <c r="I70"/>
  <c r="E70" s="1"/>
  <c r="I69"/>
  <c r="E69" s="1"/>
  <c r="I68"/>
  <c r="E68" s="1"/>
  <c r="I67"/>
  <c r="E67" s="1"/>
  <c r="I66"/>
  <c r="E66" s="1"/>
  <c r="I65"/>
  <c r="E65" s="1"/>
  <c r="I64"/>
  <c r="E64" s="1"/>
  <c r="I63"/>
  <c r="E63" s="1"/>
  <c r="I62"/>
  <c r="E62" s="1"/>
  <c r="I61"/>
  <c r="E61" s="1"/>
  <c r="I60"/>
  <c r="E60" s="1"/>
  <c r="I59"/>
  <c r="E59" s="1"/>
  <c r="I58"/>
  <c r="E58" s="1"/>
  <c r="I57"/>
  <c r="E57" s="1"/>
  <c r="I56"/>
  <c r="E56" s="1"/>
  <c r="I55"/>
  <c r="E55" s="1"/>
  <c r="I54"/>
  <c r="E54" s="1"/>
  <c r="I53"/>
  <c r="E53" s="1"/>
  <c r="I52"/>
  <c r="E52" s="1"/>
  <c r="I51"/>
  <c r="E51" s="1"/>
  <c r="I50"/>
  <c r="E50" s="1"/>
  <c r="I49"/>
  <c r="E49" s="1"/>
  <c r="I48"/>
  <c r="E48" s="1"/>
  <c r="I47"/>
  <c r="E47" s="1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7"/>
  <c r="I26"/>
  <c r="E26"/>
  <c r="I25"/>
  <c r="E25"/>
  <c r="I24"/>
  <c r="E24"/>
  <c r="I23"/>
  <c r="E23"/>
  <c r="I22"/>
  <c r="E22"/>
  <c r="I21"/>
  <c r="E21"/>
  <c r="E94" s="1"/>
  <c r="F19"/>
  <c r="F104" s="1"/>
  <c r="I18"/>
  <c r="H18"/>
  <c r="G18"/>
  <c r="E18" s="1"/>
  <c r="I17"/>
  <c r="H17"/>
  <c r="G17"/>
  <c r="I16"/>
  <c r="H16"/>
  <c r="G16"/>
  <c r="E16" s="1"/>
  <c r="I15"/>
  <c r="H15"/>
  <c r="G15"/>
  <c r="I14"/>
  <c r="H14"/>
  <c r="G14"/>
  <c r="E14" s="1"/>
  <c r="I13"/>
  <c r="H13"/>
  <c r="G13"/>
  <c r="I12"/>
  <c r="H12"/>
  <c r="G12"/>
  <c r="E12" s="1"/>
  <c r="I11"/>
  <c r="H11"/>
  <c r="G11"/>
  <c r="I10"/>
  <c r="H10"/>
  <c r="G10"/>
  <c r="E10" s="1"/>
  <c r="I9"/>
  <c r="H9"/>
  <c r="G9"/>
  <c r="I8"/>
  <c r="H8"/>
  <c r="G8"/>
  <c r="E8" s="1"/>
  <c r="I7"/>
  <c r="H7"/>
  <c r="G7"/>
  <c r="I6"/>
  <c r="I19" s="1"/>
  <c r="H6"/>
  <c r="E6" l="1"/>
  <c r="E19" s="1"/>
  <c r="E104" s="1"/>
  <c r="G19"/>
  <c r="G104" s="1"/>
  <c r="G14" i="2"/>
  <c r="G12" s="1"/>
  <c r="G10" s="1"/>
  <c r="D10" s="1"/>
  <c r="H12" i="5"/>
  <c r="H11" s="1"/>
  <c r="H10" s="1"/>
  <c r="H9" s="1"/>
  <c r="D14" i="2"/>
  <c r="D12" s="1"/>
  <c r="H19" i="1"/>
  <c r="H104" s="1"/>
  <c r="E7"/>
  <c r="E9"/>
  <c r="E11"/>
  <c r="E13"/>
  <c r="E15"/>
  <c r="E17"/>
  <c r="I94"/>
  <c r="I104" s="1"/>
  <c r="D10" i="9"/>
</calcChain>
</file>

<file path=xl/sharedStrings.xml><?xml version="1.0" encoding="utf-8"?>
<sst xmlns="http://schemas.openxmlformats.org/spreadsheetml/2006/main" count="727" uniqueCount="499">
  <si>
    <t>Ծ Ր Ա Գ Ի Ր</t>
  </si>
  <si>
    <t xml:space="preserve">Ոռոգման համակարգերի հիմնանորոգման </t>
  </si>
  <si>
    <t xml:space="preserve">հ/հ  </t>
  </si>
  <si>
    <t>Օբյեկտը շահագործող կազմակերպության անվանումը</t>
  </si>
  <si>
    <t>Օբյեկտի անվանումը</t>
  </si>
  <si>
    <t>Կատարվելիք աշխատանքների համառոտ բնութագիրը</t>
  </si>
  <si>
    <t>Ընդամենը գումարի չափը                                      (հազ. դրամ)</t>
  </si>
  <si>
    <t>այդ թվում</t>
  </si>
  <si>
    <t>Ակնկալվող արդյունքը</t>
  </si>
  <si>
    <t>Հիմնանորոգման աշխատանքների արժեքը</t>
  </si>
  <si>
    <t xml:space="preserve">Նախագծանախահաշվային փաստաթղթերի ձեռքբերման և փորձաքննության արժեքը  </t>
  </si>
  <si>
    <t xml:space="preserve">Հեղինակային հսկողության արժեքը  </t>
  </si>
  <si>
    <t xml:space="preserve">  Տեխ. հսկողության արժեքը  
</t>
  </si>
  <si>
    <t>1.Ոռոգման համակարգերում հրատապ լուծում պահանջող աշխատանքներ (բյուջետային ծախսերի տնտեսագիտական դասակարգման &lt;&lt;Շենքերի և շինությունների կապիտալ վերանորոգում&gt;&gt;  և &lt;&lt;Նախագծահետազոտական ծախսեր&gt;&gt; հոդվածներով)</t>
  </si>
  <si>
    <t>Ոռոգման ջրի հաշվառման հնարավորություն և կորուստների կրճատում</t>
  </si>
  <si>
    <t>&lt;&lt;Արտաշատ&gt;&gt;ՋՕԸ</t>
  </si>
  <si>
    <t>Քաղցրաշեն-1 պ/կ-ի  1-ին հերթի մղման ավազան</t>
  </si>
  <si>
    <t>d=500 մմ մետաղական խողովակների տեղադրում,                                                                     L=190 գծ.մ</t>
  </si>
  <si>
    <t>հնարավորություն կստեղծվի II հերթից I հերթ ջրի տեղափոխումը</t>
  </si>
  <si>
    <t>&lt;&lt;Եղեգնաձոր&gt;&gt; ՋՕԸ</t>
  </si>
  <si>
    <t>Շատին-Գետափ ջրանցք</t>
  </si>
  <si>
    <t>Շարքից դուրս եկած 400 գծ/մ LR-80 վաքերը փոխարինել նորով</t>
  </si>
  <si>
    <t>Կապահովվի Գետափի համայնքի շուրջ 60 հա հողատարածքների բնականոն ջրամատակարարումը և անվտանգ շահագործումը</t>
  </si>
  <si>
    <t>Մալիշկա-Եղեգնաձոր ջրանցքի վերանորոգում</t>
  </si>
  <si>
    <t xml:space="preserve">Ջրանցքի վերանորոգում (բետոնյա շաղախի տեղադրում 210մ3) </t>
  </si>
  <si>
    <t>Կապահովվի Մալիշկա համայնքի 45  հա և Եղեգնաձոր քաղաքի 18 հա հողատարածքների բնականոն ջրամատակարարումը և անվտանգ շահագործումը</t>
  </si>
  <si>
    <t>Հեր-Հերի ջրամբար</t>
  </si>
  <si>
    <t>Հեր-Հերի ջրամբարից ինքնահոս ջրատարի կառուցում</t>
  </si>
  <si>
    <t>12 համայնքներում 1626 հա հողերի ինքնահոս ոռոգման համակարգի ստեղծում</t>
  </si>
  <si>
    <t>&lt;&lt;Արմավիր&gt;&gt;  ՋՕԸ</t>
  </si>
  <si>
    <t>Շենավան  համայնք</t>
  </si>
  <si>
    <t>Շենավան համայնքի Վարդանյանի բաժանարարի խ/հ-ի վերականգնում</t>
  </si>
  <si>
    <t>Արմավիրի  մայր  ջրանցքի  բարձր հորիզոնից  ջրառ  իրականացնող  բաժանարարին  ապահովում  է  ոռոգման  ջրապահանջարկը</t>
  </si>
  <si>
    <t>Բամբակաշատ  համայնք</t>
  </si>
  <si>
    <t>Բամբակաշատ համայնքի գազի կալոնկա խ/հ-ի վերականգնում</t>
  </si>
  <si>
    <t>Լուծում է  ինքնահոս  ջրի  անբավարարության  խնդիրը,  ապահովում  ջրօգտագործողների  ջրապահանջարկը</t>
  </si>
  <si>
    <t>Գետաշեն   համայնք</t>
  </si>
  <si>
    <t>Գետաշեն համայնքի Բոզերի (Կոմսոմոլի այգի) խ/հ-ի վերականգնում</t>
  </si>
  <si>
    <t>1.9</t>
  </si>
  <si>
    <t>&lt;&lt; Շենիկ &gt;&gt;  ՋՕԸ</t>
  </si>
  <si>
    <t>Մյասնիկյան խորքային հոր</t>
  </si>
  <si>
    <t>Մյասնիկյան խորքային հորի հիմնանորոգում</t>
  </si>
  <si>
    <t>Ջրի կորուստների նվազեցում և ոռոգելի հողատարածքների ավելացում</t>
  </si>
  <si>
    <t>Ընդամենը 1-ին բաժին</t>
  </si>
  <si>
    <t>2.Ոռոգման համակարգերում հրատապ լուծում պահանջող աշխատանքներ (&lt;&lt;Այլ կապիտալ դրամաշնորհներ&gt;&gt; հոդվածով)</t>
  </si>
  <si>
    <t>&lt;&lt;Երևան&gt;&gt;  ՋՕԸ</t>
  </si>
  <si>
    <t>Մալաթիա տնտ.ն/ց</t>
  </si>
  <si>
    <t>L=0.342 կմ ԼՐ-40 ե/բ վաքերի և հենարանների կառուցում</t>
  </si>
  <si>
    <t xml:space="preserve">Կնվազեն կորուստները, կավելանա 5 հա </t>
  </si>
  <si>
    <t>Շենգավիթ տնտ.ն/ց</t>
  </si>
  <si>
    <t>L=0.120 կմ ԼՐ-40 ե/բ վաքերի և հենարանների կառուցում</t>
  </si>
  <si>
    <t>Կնվազեն կորուստները</t>
  </si>
  <si>
    <t>Ներքին Չարբախ տնտ.ն/ց</t>
  </si>
  <si>
    <t>Հաղթանակ տնտ.ն/ց</t>
  </si>
  <si>
    <t>Խարբերդ ԱԸ ն/ցանց</t>
  </si>
  <si>
    <t>L=0.66 կմ d=(57-159) մմ խողովակաշարի վերակառուցում</t>
  </si>
  <si>
    <t>Կնվազեն կորուստները, կապահովվի անխափան ջրամատակարարում</t>
  </si>
  <si>
    <t>գ.Այնթափ ն/ց</t>
  </si>
  <si>
    <t>L=0.162 կմ ԼՐ-60 ե/բ վաքերի և հենարանների կառուցում</t>
  </si>
  <si>
    <t>&lt;&lt;Արտաշատ&gt;&gt; ՋՕԸ</t>
  </si>
  <si>
    <t>Նարեկ համայնքի ներքին ցանց</t>
  </si>
  <si>
    <t>d=159 մմ  պոլիէթիլենային խողովակով ջրագծի նորոգում                                                       L=680 գծ.մ</t>
  </si>
  <si>
    <t>հնարավորություն կստեղծվի 40 հա հողատարածքի ոռոգման համար</t>
  </si>
  <si>
    <t>3</t>
  </si>
  <si>
    <t>&lt;&lt;Արարատ&gt;&gt;  ՋՕԸ</t>
  </si>
  <si>
    <t>&lt;&lt;Արազափ&gt;&gt; 1 x պոմպակայան</t>
  </si>
  <si>
    <t>Հին պոմպակայանի ագրեգատային փոխարինումը նորով:</t>
  </si>
  <si>
    <t>Կայուն ջրամատակարարում:</t>
  </si>
  <si>
    <t>&lt;&lt;Արմավիր&gt;&gt; ՋՕԸ</t>
  </si>
  <si>
    <t>Շենավան համայնքի Կարմիր խաչի խ/հ-ի վերականգնում</t>
  </si>
  <si>
    <t>&lt;&lt;Էջմիածին&gt;&gt;  ՋՕԸ</t>
  </si>
  <si>
    <t xml:space="preserve"> Ապագա համայնք</t>
  </si>
  <si>
    <t xml:space="preserve">d200 մմ մետաղական խողովակի անցկացում 220 գծմ </t>
  </si>
  <si>
    <t xml:space="preserve">  Լրացուցիչ կոռոգվի 30,0 հա</t>
  </si>
  <si>
    <t>Այգեշատ համայնք</t>
  </si>
  <si>
    <t xml:space="preserve">Ե/բ LR 40 ձեռքբերում և կառուցում  390 գծմ </t>
  </si>
  <si>
    <t xml:space="preserve"> Կապահովի հուսալի ջրամատակարարաում և լրացուցիչ 20,0 հա</t>
  </si>
  <si>
    <t>Էջմիածին Զվարթնոց համայնք</t>
  </si>
  <si>
    <t xml:space="preserve">d 250 մմ մետաղական խողովակի տեղադրում  350 գծմ </t>
  </si>
  <si>
    <t xml:space="preserve">  Լրացուցիչ կոռոգվի 22,0 հա</t>
  </si>
  <si>
    <t xml:space="preserve"> Շահումյանի թ/ֆ</t>
  </si>
  <si>
    <t xml:space="preserve">Ե/բ LR40 ձեռքբերում և կառուցում  400 գծմ </t>
  </si>
  <si>
    <t xml:space="preserve"> Կապահովի հուսալի ջրամատակարարաում և լրացուցիչ 18,0 հա</t>
  </si>
  <si>
    <t>Հովտամեջ համայնք</t>
  </si>
  <si>
    <t xml:space="preserve">Ե/բ LR 60 ձեռքբերում և կառուցում  355 գծմ </t>
  </si>
  <si>
    <t xml:space="preserve"> Կապահովի հուսալի ջրամատակարարաում և լրացուցիչ 22,0 հա</t>
  </si>
  <si>
    <t>Դողս համայնք</t>
  </si>
  <si>
    <t xml:space="preserve">Ե/բ LR60 ձեռքբերում և կառուցում  356 գծմ </t>
  </si>
  <si>
    <t xml:space="preserve">  Լրացուցիչ կոռոգվի 20,0 հա</t>
  </si>
  <si>
    <t>Արագած համայնք</t>
  </si>
  <si>
    <t xml:space="preserve">Ե/բ LR 40 ձեռքբերում և կառուցում 200 գծմ </t>
  </si>
  <si>
    <t xml:space="preserve"> Կապահովի հուսալի ջրամատակարարաում և լրացուցիչ 24,0 հա</t>
  </si>
  <si>
    <t>Ամբերդ համայնք</t>
  </si>
  <si>
    <t xml:space="preserve">  Լրացուցիչ կոռոգվի 26,0 հա</t>
  </si>
  <si>
    <t xml:space="preserve"> Ոսկեհատ համայնք</t>
  </si>
  <si>
    <t xml:space="preserve">Ե/բ LR60 ձեռքբերում և կառուցում  355 գծմ </t>
  </si>
  <si>
    <t xml:space="preserve"> Կապահովի հուսալի ջրամատակարարաում և լրացուցիչ 28.0 հա</t>
  </si>
  <si>
    <t>ԷՑՎ 12-160-100 խորքային պոմպի ձեռքբերում /2 կոմպլեկտ/</t>
  </si>
  <si>
    <t>ԷՑՎ 12-210-145 խորքային պոմպի ձեռքբերում /1 կոմպլեկտ/</t>
  </si>
  <si>
    <t>ԷՑՎ 12-160-140 խորքային պոմպի ձեռքբերում /1 կոմպլեկտ/</t>
  </si>
  <si>
    <t>ԷՑՎ 10-120-120 խորքային պոմպի ձեռքբերում /1 կոմպլեկտ/</t>
  </si>
  <si>
    <t>ԷՑՎ 8-65-125 խորքային պոմպի ձեռքբերում /1 կոմպլեկտ/</t>
  </si>
  <si>
    <t>Էլ.շարժիչի ձեռքբերում /1 կոմպլեկտ/</t>
  </si>
  <si>
    <t>&lt;&lt;Թալին» ՋՕԸ</t>
  </si>
  <si>
    <t>Գետափ Ջ/Կ</t>
  </si>
  <si>
    <t>75կվտ էլ.շարժիչի և 200 Դ-90 պոմպի ռոտորի նորոգում</t>
  </si>
  <si>
    <t>Վերանորոգումից հետո ակնկալվում է 9 հա ոռոգելի հողատարածքի ավելացում</t>
  </si>
  <si>
    <t>7-ի II-ին աստիճանի Արեգի Ջ/Կ</t>
  </si>
  <si>
    <t>Ճնշումային խողովակաշարի Դ400մմ խողովակների փոխում 48մ</t>
  </si>
  <si>
    <t>Վերանորոգումից հետո ակնկալվում է 11 հա ոռոգելի հողատարածքի ավելացում</t>
  </si>
  <si>
    <t xml:space="preserve">&lt;&lt;Կոտայք&gt;&gt; ՋՕԸ  </t>
  </si>
  <si>
    <t>Նոր Գեղի ներտնտ. համակարգ</t>
  </si>
  <si>
    <t xml:space="preserve">Դ-100մմ մետ. Խող. Փոխարինում- 200մ, 150 մմ մետ խող փոխարինում-250մ, 200 մմ մետ.խող.փոխարինում-700մ, 150 մմ մետ </t>
  </si>
  <si>
    <t>Կկրճատվի ոռոգման ջրի կորուստները և կբարելավի ոռոգվող տարածքների ջրամատակարարումը</t>
  </si>
  <si>
    <t>Եղվարդի ներտնտ. համակարգ</t>
  </si>
  <si>
    <t xml:space="preserve">100- 200մմ մետ խող փոխարինում-500մ, </t>
  </si>
  <si>
    <t>Արգելի ներտնտ. Համակարգ</t>
  </si>
  <si>
    <t xml:space="preserve"> 80 մմ մետ խող փոխարինում-60մ, 100 մմ մետ խող փոխարինում-55մ,150 մմ մետ խող փոխարինում-90մ, 250 մմ մետ խող փոխարինում-25մ,  </t>
  </si>
  <si>
    <t>Զովունիի ներտնտեսային ցանց</t>
  </si>
  <si>
    <t>Մետաղական խողովակների փոխարինում նորով:</t>
  </si>
  <si>
    <t>Կբարելավվի 20 հա ջրամատակարարում 30 ջրօգտագործող:</t>
  </si>
  <si>
    <t>Եղվարդի մայր առու</t>
  </si>
  <si>
    <t>Բետոնյա ջրանքցի վերանորոգում մոնոլիտ բետոնով</t>
  </si>
  <si>
    <t>Կկրճատվի ջրի կորուստները և բնակիչների սեփական տներին հսցվող վնասները:</t>
  </si>
  <si>
    <t>Գառնի-1</t>
  </si>
  <si>
    <t>Գառնի 1 պ/կ հիմնանորոգման աշխատանքներ</t>
  </si>
  <si>
    <t>կբարելավվի ջրամատակարարումը</t>
  </si>
  <si>
    <t>Գառնի-2</t>
  </si>
  <si>
    <t>Գառնի 2 պ/կ հիմնանորոգման աշխատանքներ</t>
  </si>
  <si>
    <t>Հրազդան-Սոլակ ջրանցք Հրազդան տեղամաս</t>
  </si>
  <si>
    <t>Դ-100, Դ-200 մմ մետաական խողովակների փոխարինում նորով</t>
  </si>
  <si>
    <t>ջրի  կորուստի պակասեցում ոռոգելի տարածքների ավելացում</t>
  </si>
  <si>
    <t xml:space="preserve">Զովքի N 2 դոտացիոն խ/հ                   </t>
  </si>
  <si>
    <t>ԷՑՎ 10-63-150 տիպի պոմպի ապամոնտաժում,                         ԷՑՎ 10-120-120 տիպի պոմպի ձեռք բերում և մոնտաժում, էլեկտրականության  կարգավորում</t>
  </si>
  <si>
    <t>կավելնա լրացուցիչ 10 հա ոռոգելի տարածք</t>
  </si>
  <si>
    <t>«Ռուսալ-Արմենալ» ՓԲԸ-ի մոտեցնող խողովակաշար</t>
  </si>
  <si>
    <t>Մետաղական խողովակաշարի անցկացում Փ-420մմ</t>
  </si>
  <si>
    <t>կապահովվի անխափան ջրամատակարարում</t>
  </si>
  <si>
    <t>Քանաքեռի ջ/կ</t>
  </si>
  <si>
    <t>Հին պոմպերի ապամոնտաժում և նորերի տեղադրում                 14-Դ-6 և 20-Դ-6 տիպերի</t>
  </si>
  <si>
    <t>կավելնա լրացուցիչ 20 հա ոռոգելի տարածք , կապահովվի անխափան ջրամատակարարում</t>
  </si>
  <si>
    <t xml:space="preserve">&lt;&lt;Գեղարքունիք&gt;&gt;  ՋՕԸ    </t>
  </si>
  <si>
    <t>Աստղաձորի ջ/կ</t>
  </si>
  <si>
    <t xml:space="preserve">Ջրընդունիչ ավազանի և ալիքապաշտպան պատնեշի կառուցում                           </t>
  </si>
  <si>
    <t xml:space="preserve">անխափան ջրամատակարարում,  </t>
  </si>
  <si>
    <t>Ծովինարի ջ/կ</t>
  </si>
  <si>
    <t>Տանիքի վերանորոգում իզոգամով</t>
  </si>
  <si>
    <t xml:space="preserve">անխափան ջրամատակարարում,ջ/կ-ի անվտանգ շահագործում  </t>
  </si>
  <si>
    <t>Արծվանիստի ջ/կ նորոգում</t>
  </si>
  <si>
    <t>ջրընդունիչի նորոգում</t>
  </si>
  <si>
    <t>Ծովինարի, Ձորագյուղի ջ/կ</t>
  </si>
  <si>
    <t>Ծովինարի, Ձորագյուղի ջ/կ-ների նորոգում</t>
  </si>
  <si>
    <t>Ոռոգման ջրի զգալի ավելացում</t>
  </si>
  <si>
    <t>,Երանոսի և Աստղաձորի ջ/կ</t>
  </si>
  <si>
    <t>Երանոսի և Աստղաձորի ջ/կ-ների նորոգում</t>
  </si>
  <si>
    <t>Շատվանի  և Լուսակունքի   խորքային հորեր</t>
  </si>
  <si>
    <t>Շատվանի և Լուսակունքի   խորքային հորերի պոմպերի  ձեռք բերում և տեղադրում</t>
  </si>
  <si>
    <t>Լանջաղբյուրի թիվ 3 խորքային հոր</t>
  </si>
  <si>
    <t>Լանջաղբյուրի թիվ 3 խորքային հորի ջրագծի կառուցում և պոմպի տեղադրում</t>
  </si>
  <si>
    <t>Ոռոգելի հեկտարների ավելացում</t>
  </si>
  <si>
    <t>Սարուխանի ջրահան կայան</t>
  </si>
  <si>
    <t>Սարուխանի պոմպակայանի մոտեցնող ջրանցքի հիմնանորոգում</t>
  </si>
  <si>
    <t>Ջրաղբյուրի ավելացում, կորուստների նվազում</t>
  </si>
  <si>
    <t>«Տավուշ» ՋՕԸ</t>
  </si>
  <si>
    <t>Զեյթուն-Հաղթանակ N 2 ջ/կ</t>
  </si>
  <si>
    <t>20Դ-6 պոմպի հիմնանորոգում  /насос 20Д-6/</t>
  </si>
  <si>
    <t xml:space="preserve">Ջրապահովվածության բարելավում, </t>
  </si>
  <si>
    <t>Նոյեմբերյանի բազմաստիճան N 1 ջ/կ</t>
  </si>
  <si>
    <t>Բարձր լարման համակարգչային բջիջների կարգաբերում</t>
  </si>
  <si>
    <t>Ջրապահովվածության բարելավում և անվտանգ շահագործում</t>
  </si>
  <si>
    <t>Նոյեմբերյանի բազմաստիճան N 3 ջ/կ</t>
  </si>
  <si>
    <t>Բարձր լարման բջիջների կարգաբերում, ռելեային պաշտպանություն  և 20Դ-6 պոմպի հիմնանորոգում                   /насос 20Д-6/</t>
  </si>
  <si>
    <t>Նոյեմբերյանի բազմաստիճան N 4 ջ/կ</t>
  </si>
  <si>
    <t>6կվ.  էլ.սնուցման գծի «ԷՀԳ»-ի հիմնանորոգում §ԷՀԳ-ի հիմնանորոգում</t>
  </si>
  <si>
    <t>Պտղավան N 2 ջ/կ</t>
  </si>
  <si>
    <t xml:space="preserve"> էլ.սնուցման գծի (օդային ԷՀԳ) հիմնանորոգում </t>
  </si>
  <si>
    <t>Զեյթուն N 1 ջ/կ</t>
  </si>
  <si>
    <t>Բարձր լարման թողարկման բջիջների,  2500 կվա տրանսֆորմատորի հիմնանորոգում</t>
  </si>
  <si>
    <t>«Դովեղի»  ջրհան կայան</t>
  </si>
  <si>
    <t>10կվ էլ. սնուցման նոր գծի հիմնանորոգում</t>
  </si>
  <si>
    <t>Ջրամատակարարման վերականգնում, 30հա նոր հողերի մշակում, անվտանգ շահագործում</t>
  </si>
  <si>
    <t>Ակնաղբյուր-Լուսաձոր պ/կ սնող 6 կՎտ օդային էլ. հաղորդման գիծ</t>
  </si>
  <si>
    <t>Փայտյա հենասյուները փտել են, անհրաժեշտ ք փոխարինել երկաթ բետոնյա հենասյուներով` 30 հատ</t>
  </si>
  <si>
    <t>կանոնավոր և անխափան էլ. մատակարարում</t>
  </si>
  <si>
    <t>Պառավաքարի վերին ջրանցք</t>
  </si>
  <si>
    <t>Լր-80 կիսախողովակների տեղադրում</t>
  </si>
  <si>
    <t>Ջրապահովվածության բարելավում, 20 հա ոռոգվող հողատարածքների ավելացում</t>
  </si>
  <si>
    <t>Այգեձորի մայր ջրանցքի Չինարիի ճյուղ</t>
  </si>
  <si>
    <t>Ջրանցքի հիմնանորոգում</t>
  </si>
  <si>
    <t>Կորուստների պակասեցում և ջրապահովվածության բարելավում</t>
  </si>
  <si>
    <t>&lt;&lt;Լոռի&gt;&gt; ՋՕԸ</t>
  </si>
  <si>
    <t>Կաթնաջուր համայնք</t>
  </si>
  <si>
    <t xml:space="preserve">Կաթնաջրի մեծ դյուկեռի՝ d= 426մմ մետ.խողովակի քայքայված հատվածի փոխարինում նորով մոտ. 84գծմ </t>
  </si>
  <si>
    <t>Ոռոգում առանց ընդհատումների, գյուղատնտեսական մեքենաների անխա-փան աշխատանք, ստացվող բերքի քանակի ավելացում:</t>
  </si>
  <si>
    <t>Ջրաշենի պ/կ</t>
  </si>
  <si>
    <t>Ջրաշենի պ/կ-ի d=275մմ մետ. Խողովակից կառուցված  ճնշումային խողովակաշարի դաշտամիջյան քայքայված հատվածի փոխարինում նորով մոտ.  105 գծմ:</t>
  </si>
  <si>
    <t>Նալբանդի մեծ ջրանցքի Մեծ Պարնիի տարածքի Զբրոսնոյի բաժանարար</t>
  </si>
  <si>
    <t>Նալբանդի մեծ ջրանցքի Մեծ Պարնիի տարածքի Զբրոսնոյի բաժանարարի d=275մմ մետաղական կիսախողովակից 260գծմ</t>
  </si>
  <si>
    <t>Արդյունավետ և անխափան ոռոգում:</t>
  </si>
  <si>
    <t xml:space="preserve">Էլ. Սարքավորումների ձեռք բերում`  </t>
  </si>
  <si>
    <t>Էլ. Սարքավորումների ձեռք բերում`  1.Կոնտակտոր 630ա-1 հատ     2.Ավտոմատ անջատիչ 630ա -1հատ</t>
  </si>
  <si>
    <t>160 կվտ շարժիչի հիմնական վերանորոգում</t>
  </si>
  <si>
    <t>Ճոճկան-1 պոմպակայան</t>
  </si>
  <si>
    <t>Պոմպակայանի շենքի քայքայված տանիքի  հիմնանորոգում</t>
  </si>
  <si>
    <t>շենքի փլուզման կանխարգելում</t>
  </si>
  <si>
    <t>Այրում-Ճոճկան պոմպակայան</t>
  </si>
  <si>
    <t xml:space="preserve">ՑՆ 400-210 պոմպի ապամոնտաժում և հիմնանորոգվածի տեղադրում </t>
  </si>
  <si>
    <t>անխափան աշխատանք և արդյունավետ ջրամատակարարում</t>
  </si>
  <si>
    <t xml:space="preserve">ՑՆ 1250-125 պոմպի ապամոնտաժում և հիմնանորոգվածի տեղադրում </t>
  </si>
  <si>
    <t>D=530մմ կոմպեսատորի նորոգում 4 հատ</t>
  </si>
  <si>
    <t>անվտագության ապահովում, ջրակորստի նվազեցում</t>
  </si>
  <si>
    <t>Պ/կ-ի երկաթյա դռների ձեռքբերում և տեղադրում 2 հատ</t>
  </si>
  <si>
    <t>Լոռու Մայր ջրանցք</t>
  </si>
  <si>
    <t>Մայր ջրանցքի գլխամասից Պկ 00-Պկ 07 հատվածի բետոնապատման  աշխատանքներ</t>
  </si>
  <si>
    <t>ջրակորստի նվազեցում</t>
  </si>
  <si>
    <t>Խնձորուտի պ/կայան</t>
  </si>
  <si>
    <t>Շարքից դուրս եկած 3k 90/85 պոմպի և 50 կվտ հզորությամբ էլ շարժիչի ձեռք բերում,տեղադրում</t>
  </si>
  <si>
    <t>Կապահովվի Խնձորուտի համայնքի շուրջ 30 հա հողատարածքների բնականոն ջրամատակարարումը և անվտանգ շահագործումը</t>
  </si>
  <si>
    <t>&lt;&lt;Սյունիք&gt;&gt;  ՋՕԸ</t>
  </si>
  <si>
    <t>Գեղի-Եղվարդ ջրատար Թեջադինի հատված</t>
  </si>
  <si>
    <t>D=530մմ խողովակաշարի կառուցում L=54մ</t>
  </si>
  <si>
    <t>Սողքային հատվածի շրջանցում,որը կապահովի անվտանգ շահագործումը</t>
  </si>
  <si>
    <t>Գեղի-Եղվարդ ջրատար Գիրաթաղի հատված</t>
  </si>
  <si>
    <t>D=530մմ խողովակաշարի կառուցում L=88մ</t>
  </si>
  <si>
    <t>Կապահովվի 2 համայնքների շուրջ 90 հա հողատարածքների բնականոն ջրամատակարարումը,անվտանգ շահագործումը:</t>
  </si>
  <si>
    <t>Նռնաձոր 2պ/կ</t>
  </si>
  <si>
    <t>D=219մմ խողովակների կառուցում  L=120մ</t>
  </si>
  <si>
    <t xml:space="preserve">Կապահովվի Նռնաձոր բնակավայրի 120հա հողերի անխափան ջրամատակարարումը: </t>
  </si>
  <si>
    <t>Դարբասի դերիվացիա</t>
  </si>
  <si>
    <t>D=325մմ խողովակների փոխարինում  L=190մ</t>
  </si>
  <si>
    <t xml:space="preserve">Կապահովի 2 բնակավայրի շուրջ 60հա հողատարածքների բնականոն ջրամատակարարումը: </t>
  </si>
  <si>
    <t>Որոտանի մայր ջրանցք</t>
  </si>
  <si>
    <r>
      <t>Ջրանցքի հատակի և պատերի բետոնապատում 100մ</t>
    </r>
    <r>
      <rPr>
        <sz val="10"/>
        <rFont val="Calibri"/>
        <family val="3"/>
      </rPr>
      <t>³</t>
    </r>
  </si>
  <si>
    <t>Ջրանցքի քայքայված հատվածներից ֆիլտրացիոն ջրերի նվազեցում, կապահովվի ջրանցքի բնականոն անխափան ջրամատակարարումը</t>
  </si>
  <si>
    <t>ԸՆԴԱՄԵՆԸ ՋՕԸ-եր</t>
  </si>
  <si>
    <t>3.Ոռոգման համակարգերում հրատապ լուծում պահանջող աշխատանքներ (&lt;&lt;Կապիտալ դրամաշնորհներ պետական և համայնքային առևտրային կազմակերպություններին&gt;&gt; հոդվածով)</t>
  </si>
  <si>
    <t>&lt;&lt;Ջրառ&gt;&gt; ՓԲԸ</t>
  </si>
  <si>
    <t>Ազատի ջրամբար</t>
  </si>
  <si>
    <t>Ազատի ջրամբարի հեղեղային ջրհեռի մարիչ ավազանի վթարված կառուցվածքների վերանախագծում և նախահաշիվների ամբողջական վերահաշվարկ</t>
  </si>
  <si>
    <t>Հեղեղաջրերի անվտանգ ուղղորդում, հարակից բնակավայրերին անվտանգության ապահովում</t>
  </si>
  <si>
    <t xml:space="preserve">Ազատի ջրամբարի հատակային ջրթողի d=1200մմ 3 հատ սկավառակային և d=1200մմ 1 հատ փականների ձեռքբերում </t>
  </si>
  <si>
    <t>Բավարար և անվտանգ շահագործման ապահովում</t>
  </si>
  <si>
    <t>Թավշուտի ջրամբար</t>
  </si>
  <si>
    <t>Թավշուտի ջրամբարի աջ ափային լծորդման հակաֆիլտրացիոն միջոցառումների իրականացման նախագծանախահաշվային փաստաթղթերի վերանախագծում</t>
  </si>
  <si>
    <t>Ջրամբարի անվտանգության բարձրացում և ֆիլտրացիոն կորուստների նվազեցում</t>
  </si>
  <si>
    <t>Մարմարիկի ջրամբար</t>
  </si>
  <si>
    <t>Մարմարիկի ջրամբարի ջրմարիչ-ջրծեծ հանգույցի վերակառուցման նախագծանախահաշվային փաստաթղթերի կազմում</t>
  </si>
  <si>
    <t>ՀՏԿ-ների նորմալ շահագործման և անվտանգության ապահովում</t>
  </si>
  <si>
    <t>Ախուրյանի ջրամբար</t>
  </si>
  <si>
    <t>Ախուրյանի ջրամբարի ջրմարիչ-ջրծեծ հոփրից հեռացնող d=5000մմ խողովակաշարի վերակառուցման նախագծանախահաշվային փաստաթղթերի կազմում</t>
  </si>
  <si>
    <t>Ապարանի ջրամբար</t>
  </si>
  <si>
    <t>Ապարանի ջրամբարի ճնշումային թունելի մետաղյա երեսպատվածքի վերականգնման նախագծանախահաշվային փաստաթղթերի կազմում</t>
  </si>
  <si>
    <t>Արտաշատի ջրանցք</t>
  </si>
  <si>
    <t>Արտաշատի ջրանցքի հիմնանորոգման աշխատանքների նախագծանախահաշվային փաստաթղթերի կազմում</t>
  </si>
  <si>
    <t>ԸՆԴԱՄԵՆԸ ՓԲԸ</t>
  </si>
  <si>
    <t>ԸՆԴԱՄԵՆԸ ԸՍՏ ԾՐԱԳՐԻ</t>
  </si>
  <si>
    <t>Հավելված N 1</t>
  </si>
  <si>
    <t>ՀՀ կառավարության 2019 թվականի</t>
  </si>
  <si>
    <t xml:space="preserve">                   -ի N        -Ն որոշման</t>
  </si>
  <si>
    <t>«ՀԱՅԱՍՏԱՆԻ ՀԱՆՐԱՊԵՏՈՒԹՅԱՆ 2019 ԹՎԱԿԱՆԻ ՊԵՏԱԿԱՆ ԲՅՈՒՋԵԻ ՄԱՍԻՆ» ՀՀ ՕՐԵՆՔԻ N 1 ՀԱՎԵԼՎԱԾԻ N 3 ԱՂՅՈՒՍԱԿՈՒՄ ԿԱՏԱՐՎՈՂ  ՓՈՓՈԽՈՒԹՅՈՒՆՆԵՐԸ ԵՎ ԼՐԱՑՈՒՄՆԵՐԸ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</si>
  <si>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</si>
  <si>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</si>
  <si>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(ավելացումները նշված են դրական նշանով, իսկ նվազեցումները՝ փակագծերում)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</si>
  <si>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</si>
  <si>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</si>
  <si>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</si>
  <si>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</si>
  <si>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</si>
  <si>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</si>
  <si>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</si>
  <si>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</si>
  <si>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</si>
  <si>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</si>
  <si>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</si>
  <si>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</si>
  <si>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Ոռոգման համակարգերի հիմնանորոգում</t>
  </si>
  <si>
    <t>«Արտաշատ» ՋՕԸ</t>
  </si>
  <si>
    <t>Քաղցրաշեն-1 պ/կ-ի  1-ին հերթի մղման ավազանի մետաղական խողովակների տեղադրում</t>
  </si>
  <si>
    <t>«Եղեգնաձոր» ՋՕԸ</t>
  </si>
  <si>
    <t>Շատին-Գետափ ջրանցքի վաքերի փոխարինում նորով</t>
  </si>
  <si>
    <t>«Արմավիր» ՋՕԸ</t>
  </si>
  <si>
    <t>«Շենիկ» ՋՕԸ</t>
  </si>
  <si>
    <t>Հավելված N 2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</si>
  <si>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</si>
  <si>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</si>
  <si>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</si>
  <si>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</si>
  <si>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</si>
  <si>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</si>
  <si>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</si>
  <si>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</si>
  <si>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ԸՆԴԱՄԵՆԸ ԾԱԽՍԵՐ</t>
  </si>
  <si>
    <t xml:space="preserve"> այդ թվում`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</si>
  <si>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</si>
  <si>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</si>
  <si>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</si>
  <si>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</si>
  <si>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</si>
  <si>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</si>
  <si>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</t>
  </si>
  <si>
    <t xml:space="preserve"> 31002</t>
  </si>
  <si>
    <t xml:space="preserve"> Ոռոգման համակարգերի հիմնանորոգում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</si>
  <si>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</si>
  <si>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</si>
  <si>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</si>
  <si>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</si>
  <si>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</si>
  <si>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</si>
  <si>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</si>
  <si>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ՀՀ  տարածքային կառավարման և ենթակառուցվածքների նախարարության ջրային կոմիտե</t>
  </si>
  <si>
    <t xml:space="preserve"> ԸՆԹԱՑԻԿ ԾԱԽՍԵՐ</t>
  </si>
  <si>
    <t>ԴՐԱՄԱՇՆՈՐՀՆԵՐ</t>
  </si>
  <si>
    <t xml:space="preserve"> - Կապիտալ դրամաշնորհներ պետական և համայնքային առևտրային կազմակերպություններին</t>
  </si>
  <si>
    <t xml:space="preserve"> - Այլ կապիտալ դրամաշնորհներ</t>
  </si>
  <si>
    <t xml:space="preserve"> - Նախագծահետազոտական ծախսեր</t>
  </si>
  <si>
    <t>Հավելված N 3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</si>
  <si>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</si>
  <si>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</si>
  <si>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այդ թվում` ըստ կատարողների</t>
  </si>
  <si>
    <t>ՀՀ կառավարություն</t>
  </si>
  <si>
    <t>ՀՀ տարածքային կառավարման և ենթակառուցվածքների նախարարության ջրային կոմիտե</t>
  </si>
  <si>
    <t>այդ թվում՝ ըստ ուղղությունների</t>
  </si>
  <si>
    <t>«Արտաշատ» ՋՕԸ, այդ թվում</t>
  </si>
  <si>
    <t>«Արմավիր» ՋՕԸ, այդ թվում</t>
  </si>
  <si>
    <t>«Շենիկ» ՋՕԸ, այդ թվում</t>
  </si>
  <si>
    <t>«Եղեգնաձոր» ՋՕԸ, այդ թվում</t>
  </si>
  <si>
    <t>Հավելված N 4</t>
  </si>
  <si>
    <t>Ծրագրային դասիչը</t>
  </si>
  <si>
    <t>ԸՆԴԱՄԵՆԸ</t>
  </si>
  <si>
    <t>ՀՀ տարածքային կառավարման և ենթակառուցվածքների նախարարություն</t>
  </si>
  <si>
    <t>Ոռոգման համակարգի առողջացում</t>
  </si>
  <si>
    <t>«Ջրառ» ՓԲԸ, այդ թվում</t>
  </si>
  <si>
    <t>Ապարանի ջրամբարի ճնշումային թունելի մետաղյա երեսպատվածքի վերականգնման նախագծանախահաշվային թաստաթղթերի կազմում</t>
  </si>
  <si>
    <t>«Երևան» ՋՕԸ, այդ թվում</t>
  </si>
  <si>
    <t>Մալաթիա տնտ.ն/ց-ի L=0.342 կմ ԼՐ-40 ե/բ վաքերի և հենարանների կառուցում</t>
  </si>
  <si>
    <t>Շենգավիթ տնտ.ն/ց-ի L=0.120 կմ ԼՐ-40 ե/բ վաքերի և հենարանների կառուցում</t>
  </si>
  <si>
    <t>Ներքին Չարբախ տնտ.ն/ց-ի L=0.342 կմ ԼՐ-40 ե/բ վաքերի և հենարանների կառուցում</t>
  </si>
  <si>
    <t>Հաղթանակ տնտ.ն/ց-ի L=0.342 կմ ԼՐ-40 ե/բ վաքերի և հենարանների կառուցում</t>
  </si>
  <si>
    <t>Խարբերդ ԱԸ ն/ցանցի L=0.66 կմ d=(57-159) մմ խողովակաշարի վերակառուցում</t>
  </si>
  <si>
    <t>գ.Այնթափ ն/ց-ի L=0.162 կմ ԼՐ-60 ե/բ վաքերի և հենարանների կառուցում</t>
  </si>
  <si>
    <t>Նարեկ համայնքի ներքին ցանցի d=159 մմ  պոլիէթիլենային խողովակով ջրագծի նորոգում                                                       L=680 գծ.մ</t>
  </si>
  <si>
    <t>«Արարատ» ՋՕԸ, այդ թվում</t>
  </si>
  <si>
    <t>«Արազափ» 1 պոմպակայանի ագրեգատի փոխարինում նորով</t>
  </si>
  <si>
    <t>«Էջմիածին» ՋՕԸ, այդ թվում</t>
  </si>
  <si>
    <t xml:space="preserve">Ապագա համայնքի d200 մմ մետաղական խողովակի անցկացում 220 գծմ </t>
  </si>
  <si>
    <t xml:space="preserve">Այգեշատ համայնքի Ե/բ LR 40 ձեռքբերում և կառուցում  390 գծմ </t>
  </si>
  <si>
    <t xml:space="preserve">Էջմիածին Զվարթնոց համայնքի d 250 մմ մետաղական խողովակի տեղադրում  350 գծմ </t>
  </si>
  <si>
    <t xml:space="preserve">Շահումյան թ/ֆ-ի Ե/բ LR40 ձեռքբերում և կառուցում  400 գծմ </t>
  </si>
  <si>
    <t xml:space="preserve">Հովտամեջ համայնքի Ե/բ LR 60 ձեռքբերում և կառուցում  355 գծմ </t>
  </si>
  <si>
    <t xml:space="preserve">Դողս համայնքի Ե/բ LR60 ձեռքբերում և կառուցում  356 գծմ </t>
  </si>
  <si>
    <t xml:space="preserve">Արագած համայնքի Ե/բ LR 40 ձեռքբերում և կառուցում 200 գծմ </t>
  </si>
  <si>
    <t xml:space="preserve">Ամբերդ համայնքի Ե/բ LR 40 ձեռքբերում և կառուցում  390 գծմ </t>
  </si>
  <si>
    <t xml:space="preserve">Ոսկեհատ համայնքի Ե/բ LR60 ձեռքբերում և կառուցում  355 գծմ </t>
  </si>
  <si>
    <t>«Թալին» ՋՕԸ, այդ թվում</t>
  </si>
  <si>
    <t>Գետափ Ջ/Կ 75կվտ էլ.շարժիչի և 200 Դ-90 պոմպի ռոտորի նորոգում</t>
  </si>
  <si>
    <t>7-ի II-ին աստիճանի Արեգի Ջ/Կ-ի ճնշումային խողովակաշարի Դ400մմ խողովակների փոխում 48մ</t>
  </si>
  <si>
    <t>«Կոտայք» ՋՕԸ, այդ թվում</t>
  </si>
  <si>
    <t>Նոր Գեղի ներտնտ. համակարգի նորոգում</t>
  </si>
  <si>
    <t>Եղվարդի ներտնտ. համակարգի նորոգում</t>
  </si>
  <si>
    <t>Արգելի ներտնտ. համակարգի նորոգում</t>
  </si>
  <si>
    <t>Զովունիի ներտնտեսային ցանցի նորոգում</t>
  </si>
  <si>
    <t>Եղվարդի մայր առվի նորոգում</t>
  </si>
  <si>
    <t>Գառնի 2 պ/կ, հիմնանորոգման աշխատանքներ</t>
  </si>
  <si>
    <t>Հրազդան-Սոլակ ջրանցք Հրազդան տեղամասի Դ-100, Դ-200 մմ մետաական խողովակների փոխարինում նորով</t>
  </si>
  <si>
    <t>Զովքի N 2 դոտացիոն խ/հ  նորոգում</t>
  </si>
  <si>
    <t>«Ռուսալ-Արմենալ» ՓԲԸ-ի մոտեցնող խողովակաշար մետաղական խողովակաշարի անցկացում Փ-420մմ</t>
  </si>
  <si>
    <t>Քանաքեռի ջ/կ հին պոմպերի ապամոնտաժում և նորերի տեղադրում                 14-Դ-6 և 20-Դ-6 տիպերի</t>
  </si>
  <si>
    <t>«Գեղարքունիք» ՋՕԸ, այդ թվում</t>
  </si>
  <si>
    <t xml:space="preserve">Աստղաձորի ջ/կ--ի նորոգում                  </t>
  </si>
  <si>
    <t xml:space="preserve">Ծովինար  ջ/կ--ի նորոգում                  </t>
  </si>
  <si>
    <t xml:space="preserve">Արծվանիստ  ջ/կ--ի նորոգում                  </t>
  </si>
  <si>
    <t>«Տավուշ» ՋՕԸ, այդ թվում</t>
  </si>
  <si>
    <t>Զեյթուն-Հաղթանակ N 2 ջ/կի հիմնանորոգում</t>
  </si>
  <si>
    <t>Նոյեմբերյանի բազմաստիճան N 1 ջ/կ-ի հիմնանորոգում</t>
  </si>
  <si>
    <t>Նոյեմբերյանի բազմաստիճան N 3 ջ/կ-ի հիմնանորոգում</t>
  </si>
  <si>
    <t>Նոյեմբերյանի բազմաստիճան N 4 ջ/կ-ի հիմնանորոգում</t>
  </si>
  <si>
    <t>Պտղավան N 2 ջ/կ-ի հիմնանորոգում</t>
  </si>
  <si>
    <t>Զեյթուն N 1 ջ/կ-ի հիմնանորոգում</t>
  </si>
  <si>
    <t>«Դովեղի»  ջրհան կայանի հիմնանորոգում</t>
  </si>
  <si>
    <t>Ակնաղբյուր-Լուսաձոր պ/կ սնող 6 կՎտ օդային էլ. հաղորդման գծի նորոգում</t>
  </si>
  <si>
    <t>Պառավաքարի վերին ջրանցքի նորոգում</t>
  </si>
  <si>
    <t>Այգեձորի մայր ջրանցքի Չինարիի ճյուղի նորոգում</t>
  </si>
  <si>
    <t>«Լոռի» ՋՕԸ, այդ թվում</t>
  </si>
  <si>
    <t>Կաթնաջուր համայնքի մեծ դյուկեռի նորոգում</t>
  </si>
  <si>
    <t>Ջրաշենի պ/կ նորոգում</t>
  </si>
  <si>
    <t>Նալբանդի մեծ ջրանցքի Մեծ Պարնիի տարածքի Զբրոսնոյի բաժանարարի նորոգում</t>
  </si>
  <si>
    <t>Ճոճկան-1 պոմպակայանի տանիքի հիմնանորոգում</t>
  </si>
  <si>
    <t>Այրում-Ճոճկան պոմպակայանի նորոգում</t>
  </si>
  <si>
    <t>Ճոճկան-1 պոմպակայան հիմնանորոգում</t>
  </si>
  <si>
    <t>Այրում-Ճոճկան պոմպակայանի դռների ձեռքբերում և տեղադրում</t>
  </si>
  <si>
    <t>Լոռու Մայր ջրանցքի նորոգում</t>
  </si>
  <si>
    <t>Խնձորուտի պ/կայանի նորոգում</t>
  </si>
  <si>
    <t>«Սյունիք» ՋՕԸ, այդ թվում</t>
  </si>
  <si>
    <t>Գեղի-Եղվարդ ջրատարի Թեջադինի հատվածի նորոգում</t>
  </si>
  <si>
    <t>Գեղի-Եղվարդ ջրատարի Գիրաթաղի հատվածի նորոգում</t>
  </si>
  <si>
    <t>Նռնաձոր 2պ/կ-ի նորոգում</t>
  </si>
  <si>
    <t>Դարբասի դերիվացիեն համակարգի նորոգում</t>
  </si>
  <si>
    <t>Որոտանի մայր ջրանցքի նորոգում</t>
  </si>
  <si>
    <t>Հավելված N 5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</si>
  <si>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</si>
  <si>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</si>
  <si>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</si>
  <si>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</si>
  <si>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1004 </t>
  </si>
  <si>
    <t xml:space="preserve"> Ոռոգման համակարգի առողջացում </t>
  </si>
  <si>
    <t xml:space="preserve"> Ծրագրի միջոցառումները </t>
  </si>
  <si>
    <t xml:space="preserve"> Ծրագրի դասիչը` </t>
  </si>
  <si>
    <t>Ցուցանիշների փոփոխությունը (ավելացումները նշված են դրական նշանով)</t>
  </si>
  <si>
    <t xml:space="preserve"> Միջոցառման դասիչը` </t>
  </si>
  <si>
    <t xml:space="preserve"> 31002 </t>
  </si>
  <si>
    <t xml:space="preserve"> Տարի </t>
  </si>
  <si>
    <t xml:space="preserve"> Միջոցառման անվանումը` </t>
  </si>
  <si>
    <t xml:space="preserve"> Ոռոգման համակարգերի հիմնանորոգում </t>
  </si>
  <si>
    <t xml:space="preserve"> Նկարագրությունը`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</si>
  <si>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</si>
  <si>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</si>
  <si>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</si>
  <si>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Արդյունքի չափորոշիչներ </t>
  </si>
  <si>
    <t>Նախագծանախահաշվային փաստաթղթերի քանակ, հատ</t>
  </si>
  <si>
    <t>Հիմնանորոգվող ոռոգման ցանցեր,կմ</t>
  </si>
  <si>
    <t xml:space="preserve"> Նոր կառուցվող ոռոգմանցանցերի երկարություն, կմ </t>
  </si>
  <si>
    <t xml:space="preserve"> Վերականգնվող խորքային հորեր, հատ </t>
  </si>
  <si>
    <t>Վաքերի և հենարանների կառուցում, հատ</t>
  </si>
  <si>
    <t>Պոմպակայանի նորոգում, հատ</t>
  </si>
  <si>
    <t>Պոմպերի ձեռքբերում , հատ</t>
  </si>
  <si>
    <t>Ջ/կ-ների վերանորոգում, հատ</t>
  </si>
  <si>
    <t>Ջրամբարների վերանորոգում, հատ</t>
  </si>
  <si>
    <t xml:space="preserve"> Միջոցառման վրա կատարվող ծախսը (հազար դրամ) </t>
  </si>
  <si>
    <t>Հավելված N 6</t>
  </si>
  <si>
    <t xml:space="preserve"> Աղյուսակ 11.1.31 </t>
  </si>
  <si>
    <t xml:space="preserve"> ՀՀ տարածքային կառավարման և ենթակառուցվածքների նախարարության ջրային կոմիտե </t>
  </si>
  <si>
    <t xml:space="preserve"> ՄԱՍ 1. ՊԵՏԱԿԱՆ ՄԱՐՄՆԻ ԳԾՈՎ ԱՐԴՅՈՒՆՔԱՅԻՆ (ԿԱՏԱՐՈՂԱԿԱՆ) ՑՈՒՑԱՆԻՇՆԵՐԸ </t>
  </si>
  <si>
    <t xml:space="preserve"> Աղյուսակ 11.1.66 </t>
  </si>
  <si>
    <t xml:space="preserve"> ՀՀ կառավարություն </t>
  </si>
  <si>
    <t xml:space="preserve"> «ՋՕԸ»- եր և «Ջրառ» ՓԲԸ </t>
  </si>
  <si>
    <t xml:space="preserve"> Հիմնանորոգվող ոռոգման ցանցերի երկարություն, կմ </t>
  </si>
  <si>
    <t xml:space="preserve"> Վերանորոգվող ջրամբար, հատ </t>
  </si>
  <si>
    <t xml:space="preserve"> Աշխատանքների ավարտվածության աստիճան, տոկոս </t>
  </si>
  <si>
    <t>Հավելված  N 7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</si>
  <si>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</si>
  <si>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</si>
  <si>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</si>
  <si>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</si>
  <si>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</si>
  <si>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</si>
  <si>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Ցուցանիշների փոփոխությունը (ավելացումները նշված են դրական նշանով)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</si>
  <si>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</si>
  <si>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</si>
  <si>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</si>
  <si>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Ծրագիր &lt;&lt;Ոռոգման համակարգի առողջացում&gt;&gt;
Միջոցառում &lt;&lt;Ոռոգման համակարգերի հիմնանորոգում&gt;&gt;
Բաժին N 04, Խումբ 02, Դաս 04 Ծրագիր 1004 Միջոցառում 31002</t>
  </si>
  <si>
    <t>ՄԱՍ II ԱՇԽԱՏԱՆՔՆԵՐ</t>
  </si>
  <si>
    <t>71241200/</t>
  </si>
  <si>
    <t>նախագծերի պատրաստում ծախսերի գնահատում</t>
  </si>
  <si>
    <t>ԳՀ</t>
  </si>
  <si>
    <t>դրամ</t>
  </si>
  <si>
    <t>71241200/507</t>
  </si>
  <si>
    <t>71241200/510</t>
  </si>
  <si>
    <t>71241200/511</t>
  </si>
  <si>
    <t>71241200/512</t>
  </si>
  <si>
    <t>71241200/513</t>
  </si>
  <si>
    <t>71241200/514</t>
  </si>
  <si>
    <t>71241200/515</t>
  </si>
  <si>
    <t>«ՀԱՅԱՍՏԱՆԻ ՀԱՆՐԱՊԵՏՈՒԹՅԱՆ 2019 ԹՎԱԿԱՆԻ ՊԵՏԱԿԱՆ ԲՅՈՒՋԵԻ ՄԱՍԻՆ» ՀՀ ՕՐԵՆՔԻ N 1 ՀԱՎԵԼՎԱԾԻ N 2 ԱՂՅՈՒՍԱԿՈՒՄ ԿԱՏԱՐՎՈՂ  ՎԵՐԱԲԱՇԽՈՒՄԸ ԵՎ ՀԱՅԱՍՏԱՆԻ ՀԱՆՐԱՊԵՏՈՒԹՅԱՆ ԿԱՌԱՎԱՐՈՒԹՅԱՆ 2018 ԹՎԱԿԱՆԻ ԴԵԿՏԵՄԲԵՐԻ 27-Ի N 1515-Ն ՈՐՈՇՄԱՆ N 5 ՀԱՎԵԼՎԱԾԻ N 1 ԱՂՅՈՒՍԱԿՈՒՄ ԿԱՏԱՐՎՈՂ  ՓՈՓՈԽՈՒԹՅՈՒՆՆԵՐԸ ԵՎ ԼՐԱՑՈՒՄՆԵՐԸ</t>
  </si>
  <si>
    <t>հազ.դրամ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</si>
  <si>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</si>
  <si>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</si>
  <si>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</si>
  <si>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</si>
  <si>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</si>
  <si>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</si>
  <si>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</si>
  <si>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</si>
  <si>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</si>
  <si>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</si>
  <si>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</si>
  <si>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</si>
  <si>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</si>
  <si>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</si>
  <si>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>Աղյուսակ 1</t>
  </si>
  <si>
    <t>Աղյուսակ2</t>
  </si>
  <si>
    <t>ՀԱՅԱՍՏԱՆԻ ՀԱՆՐԱՊԵՏՈՒԹՅԱՆ ԿԱՌԱՎԱՐՈՒԹՅԱՆ 2018 ԹՎԱԿԱՆԻ ԴԵԿՏԵՄԲԵՐԻ 27-Ի N 1515-Ն ՈՐՈՇՄԱՆ N 3 և N 4 ՀԱՎԵԼՎԱԾՆԵՐՈՒՄ ԿԱՏԱՐՎՈՂ ՓՈՓՈԽՈՒԹՅՈՒՆՆԵՐԸ ԵՎ ԼՐԱՑՈՒՄՆԵՐԸ</t>
  </si>
  <si>
    <t>ՀԱՅԱՍՏԱՆԻ ՀԱՆՐԱՊԵՏՈՒԹՅԱՆ ԿԱՌԱՎԱՐՈՒԹՅԱՆ 2018 ԹՎԱԿԱՆԻ ԴԵԿՏԵՄԲԵՐԻ 27-Ի N 1515-Ն ՈՐՈՇՄԱՆ N 5 ՀԱՎԵԼՎԱԾԻ N 2 ԱՂՅՈՒՍԱԿՈՒՄ ԿԱՏԱՐՎՈՂ  ՓՈՓՈԽՈՒԹՅՈՒՆՆԵՐԸ ԵՎ ԼՐԱՑՈՒՄՆԵՐԸ</t>
  </si>
  <si>
    <t>ՀԱՅԱՍՏԱՆԻ ՀԱՆՐԱՊԵՏՈՒԹՅԱՆ ԿԱՌԱՎԱՐՈՒԹՅԱՆ 2018 ԹՎԱԿԱՆԻ ԴԵԿՏԵՄԲԵՐԻ 27-Ի N 1515-Ն ՈՐՈՇՄԱՆ N 11 ՀԱՎԵԼՎԱԾԻ N 11.15 ԱՂՅՈՒՍԱԿՈՒՄ ԿԱՏԱՐՎՈՂ  ՓՈՓՈԽՈՒԹՅՈՒՆՆԵՐԸ ԵՎ ԼՐԱՑՈՒՄՆԵՐԸ</t>
  </si>
  <si>
    <t xml:space="preserve"> ՀԱՅԱՍՏԱՆԻ ՀԱՆՐԱՊԵՏՈՒԹՅԱՆ ԿԱՌԱՎԱՐՈՒԹՅԱՆ 2018 ԹՎԱԿԱՆԻ ԴԵԿՏԵՄԲԵՐԻ 27-Ի N 1515-Ն ՈՐՈՇՄԱՆ N 12 ՀԱՎԵԼՎԱԾՈՒՄ ԿԱՏԱՐՎՈՂ ԼՐԱՑՈՒՄՆԵՐԸ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</si>
  <si>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</si>
  <si>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 xml:space="preserve"> ՀԱՅԱՍՏԱՆԻ ՀԱՆՐԱՊԵՏՈՒԹՅԱՆ ԿԱՌԱՎԱՐՈՒԹՅԱՆ 2018 ԹՎԱԿԱՆԻ ԴԵԿՏԵՄԲԵՐԻ 27-Ի N 1515-Ն ՈՐՈՇՄԱՆ N 5 ՀԱՎԵԼՎԱԾԻ N 8 ԱՂՅՈՒՍԱԿՈՒՄ ԿԱՏԱՐՎՈՂ  ԼՐԱՑՈՒՄՆԵՐԸ</t>
  </si>
  <si>
    <t>Միջոցառումները կատարող պետական մարմինների և դրամաշնորհ ստացող տնտեսվարող սուբյեկտների անվանումները</t>
  </si>
  <si>
    <t>հազար  դրամ</t>
  </si>
  <si>
    <t>հազար դրամ</t>
  </si>
  <si>
    <t xml:space="preserve"> Միջոցառում</t>
  </si>
  <si>
    <t xml:space="preserve"> «ՋՕԸ»- եր և «Ջրառ»  ՓԲԸ</t>
  </si>
  <si>
    <t xml:space="preserve"> «ՋՕԸ»- եր  և «Ջրառ» ՓԲԸ</t>
  </si>
  <si>
    <t>ՀԱՅԱՍՏԱՆԻ ՀԱՆՐԱՊԵՏՈՒԹՅԱՆ ԿԱՌԱՎԱՐՈՒԹՅԱՆ 2018 ԹՎԱԿԱՆԻ ԴԵԿՏԵՄԲԵՐԻ 27-Ի N 1515-Ն ՈՐՈՇՄԱՆ N 11.1 ՀԱՎԵԼՎԱԾԻ N 11.1.31 ԵՎ N 11.1.66 ԱՂՅՈՒՍԱԿՆԵՐՈՒՄ ԿԱՏԱՐՎՈՂ  ԼՐԱՑՈՒՄՆԵՐԸ ԵՎ ՓՈՓՈԽՈՒԹՅՈՒՆՆԵՐԸ</t>
  </si>
  <si>
    <t>Ցուցանիշների փոփոխությունը (նվազեցումները նշված են փակագծերում)</t>
  </si>
  <si>
    <t>Ցուցանիշների փոփոխությունը   (ավելացումները նշված են դրական նշանով)</t>
  </si>
  <si>
    <t xml:space="preserve"> Ջրամբարների հատակային ջրթողի փականներ, հատ</t>
  </si>
  <si>
    <t>&lt;&lt;Սյունիք&gt;&gt;ՋՕԸ</t>
  </si>
  <si>
    <t>Որոտանի մայր ջրանցքի Հարթաշենի դյուկերի վթարված մոտ 60 գծմ երկարությամբ հատվածի վերականգնման աշխատանքներ</t>
  </si>
  <si>
    <t>«Սյունիք» ՋՕԸ</t>
  </si>
</sst>
</file>

<file path=xl/styles.xml><?xml version="1.0" encoding="utf-8"?>
<styleSheet xmlns="http://schemas.openxmlformats.org/spreadsheetml/2006/main">
  <numFmts count="11">
    <numFmt numFmtId="43" formatCode="_-* #,##0.00\ _դ_ր_._-;\-* #,##0.00\ _դ_ր_._-;_-* &quot;-&quot;??\ _դ_ր_._-;_-@_-"/>
    <numFmt numFmtId="164" formatCode="_(* #,##0.00_);_(* \(#,##0.00\);_(* &quot;-&quot;??_);_(@_)"/>
    <numFmt numFmtId="165" formatCode="##,##0.0;\(##,##0.0\);\-"/>
    <numFmt numFmtId="166" formatCode="0.0"/>
    <numFmt numFmtId="167" formatCode="#,##0.0"/>
    <numFmt numFmtId="168" formatCode="#,##0.0_);\(#,##0.0\)"/>
    <numFmt numFmtId="169" formatCode="#,##0.000"/>
    <numFmt numFmtId="170" formatCode="_(* #,##0.0_);_(* \(#,##0.0\);_(* &quot;-&quot;??_);_(@_)"/>
    <numFmt numFmtId="171" formatCode="_-* #,##0.0\ _դ_ր_._-;\-* #,##0.0\ _դ_ր_._-;_-* &quot;-&quot;??\ _դ_ր_._-;_-@_-"/>
    <numFmt numFmtId="172" formatCode="#,##0.000_);\(#,##0.000\)"/>
    <numFmt numFmtId="173" formatCode="#,##0_);\(#,##0\)"/>
  </numFmts>
  <fonts count="55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sz val="9"/>
      <name val="GHEA Grapalat"/>
      <family val="2"/>
    </font>
    <font>
      <sz val="11"/>
      <name val="GHEA Grapalat"/>
      <family val="3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sz val="11"/>
      <color indexed="8"/>
      <name val="GHEA Grapalat"/>
      <family val="3"/>
    </font>
    <font>
      <i/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0"/>
      <color indexed="8"/>
      <name val="GHEA Grapalat"/>
      <family val="3"/>
    </font>
    <font>
      <b/>
      <i/>
      <sz val="10"/>
      <color indexed="8"/>
      <name val="GHEA Grapalat"/>
      <family val="3"/>
    </font>
    <font>
      <sz val="10"/>
      <name val="GHEA Grapalat"/>
      <family val="2"/>
    </font>
    <font>
      <sz val="8"/>
      <name val="GHEA Grapalat"/>
      <family val="3"/>
    </font>
    <font>
      <sz val="10"/>
      <color indexed="8"/>
      <name val="Calibri"/>
      <family val="2"/>
      <charset val="1"/>
    </font>
    <font>
      <b/>
      <sz val="10"/>
      <name val="GHEA Grapalat"/>
      <family val="2"/>
    </font>
    <font>
      <sz val="9"/>
      <name val="GHEA Grapalat"/>
      <family val="3"/>
    </font>
    <font>
      <b/>
      <sz val="11"/>
      <name val="GHEA Grapalat"/>
      <family val="3"/>
    </font>
    <font>
      <b/>
      <u/>
      <sz val="12"/>
      <color indexed="8"/>
      <name val="GHEA Grapalat"/>
      <family val="3"/>
    </font>
    <font>
      <i/>
      <sz val="10"/>
      <name val="GHEA Grapalat"/>
      <family val="3"/>
    </font>
    <font>
      <b/>
      <i/>
      <sz val="10"/>
      <name val="GHEA Grapalat"/>
      <family val="3"/>
    </font>
    <font>
      <sz val="8"/>
      <color indexed="10"/>
      <name val="GHEA Grapalat"/>
      <family val="2"/>
    </font>
    <font>
      <b/>
      <i/>
      <sz val="12"/>
      <name val="GHEA Grapalat"/>
      <family val="3"/>
    </font>
    <font>
      <i/>
      <sz val="10"/>
      <color indexed="8"/>
      <name val="GHEA Grapalat"/>
      <family val="3"/>
    </font>
    <font>
      <sz val="11"/>
      <color indexed="8"/>
      <name val="GHEA Grapalat"/>
      <family val="3"/>
    </font>
    <font>
      <b/>
      <sz val="14"/>
      <name val="GHEA Grapalat"/>
      <family val="2"/>
    </font>
    <font>
      <i/>
      <sz val="8"/>
      <name val="GHEA Grapalat"/>
      <family val="3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sz val="10"/>
      <name val="Calibri"/>
      <family val="3"/>
    </font>
    <font>
      <b/>
      <sz val="8"/>
      <name val="GHEA Grapalat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4">
    <xf numFmtId="0" fontId="0" fillId="0" borderId="0">
      <alignment horizontal="left" vertical="top" wrapText="1"/>
    </xf>
    <xf numFmtId="43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0" fillId="0" borderId="0"/>
    <xf numFmtId="0" fontId="21" fillId="0" borderId="0"/>
    <xf numFmtId="0" fontId="19" fillId="0" borderId="0"/>
    <xf numFmtId="0" fontId="21" fillId="0" borderId="0"/>
    <xf numFmtId="165" fontId="18" fillId="0" borderId="0" applyFill="0" applyBorder="0" applyProtection="0">
      <alignment horizontal="right" vertical="top"/>
    </xf>
    <xf numFmtId="165" fontId="22" fillId="0" borderId="0" applyFill="0" applyBorder="0" applyProtection="0">
      <alignment horizontal="right" vertical="top"/>
    </xf>
    <xf numFmtId="0" fontId="21" fillId="0" borderId="0"/>
    <xf numFmtId="0" fontId="19" fillId="0" borderId="0"/>
    <xf numFmtId="0" fontId="19" fillId="0" borderId="0"/>
    <xf numFmtId="0" fontId="19" fillId="0" borderId="0"/>
  </cellStyleXfs>
  <cellXfs count="500">
    <xf numFmtId="0" fontId="0" fillId="0" borderId="0" xfId="0">
      <alignment horizontal="left" vertical="top" wrapText="1"/>
    </xf>
    <xf numFmtId="0" fontId="24" fillId="0" borderId="0" xfId="0" applyNumberFormat="1" applyFont="1" applyAlignment="1">
      <alignment horizontal="center" vertical="center" wrapText="1"/>
    </xf>
    <xf numFmtId="0" fontId="24" fillId="33" borderId="0" xfId="0" applyNumberFormat="1" applyFont="1" applyFill="1" applyAlignment="1">
      <alignment horizontal="center" vertical="center" wrapText="1"/>
    </xf>
    <xf numFmtId="0" fontId="23" fillId="0" borderId="0" xfId="0" applyNumberFormat="1" applyFont="1" applyAlignment="1">
      <alignment horizontal="center" vertical="center" wrapText="1"/>
    </xf>
    <xf numFmtId="0" fontId="23" fillId="33" borderId="0" xfId="0" applyNumberFormat="1" applyFont="1" applyFill="1" applyAlignment="1">
      <alignment horizontal="center" vertical="center" wrapText="1"/>
    </xf>
    <xf numFmtId="0" fontId="24" fillId="33" borderId="10" xfId="0" applyNumberFormat="1" applyFont="1" applyFill="1" applyBorder="1" applyAlignment="1">
      <alignment horizontal="center" vertical="center" wrapText="1"/>
    </xf>
    <xf numFmtId="0" fontId="33" fillId="0" borderId="0" xfId="0" applyNumberFormat="1" applyFont="1" applyAlignment="1"/>
    <xf numFmtId="0" fontId="33" fillId="33" borderId="0" xfId="0" applyNumberFormat="1" applyFont="1" applyFill="1" applyAlignment="1"/>
    <xf numFmtId="0" fontId="24" fillId="33" borderId="0" xfId="43" applyNumberFormat="1" applyFont="1" applyFill="1" applyAlignment="1">
      <alignment horizontal="center" vertical="center" wrapText="1"/>
    </xf>
    <xf numFmtId="0" fontId="24" fillId="33" borderId="10" xfId="43" applyNumberFormat="1" applyFont="1" applyFill="1" applyBorder="1" applyAlignment="1">
      <alignment horizontal="center" vertical="center" wrapText="1"/>
    </xf>
    <xf numFmtId="0" fontId="24" fillId="33" borderId="18" xfId="43" applyFont="1" applyFill="1" applyBorder="1" applyAlignment="1">
      <alignment horizontal="center" vertical="center" wrapText="1"/>
    </xf>
    <xf numFmtId="0" fontId="24" fillId="33" borderId="12" xfId="51" applyFont="1" applyFill="1" applyBorder="1" applyAlignment="1" applyProtection="1">
      <alignment vertical="center" wrapText="1"/>
      <protection hidden="1"/>
    </xf>
    <xf numFmtId="0" fontId="24" fillId="33" borderId="10" xfId="43" applyNumberFormat="1" applyFont="1" applyFill="1" applyBorder="1" applyAlignment="1">
      <alignment horizontal="left" vertical="center" wrapText="1"/>
    </xf>
    <xf numFmtId="167" fontId="24" fillId="33" borderId="10" xfId="43" applyNumberFormat="1" applyFont="1" applyFill="1" applyBorder="1" applyAlignment="1">
      <alignment horizontal="center" vertical="center" wrapText="1"/>
    </xf>
    <xf numFmtId="167" fontId="24" fillId="33" borderId="10" xfId="0" applyNumberFormat="1" applyFont="1" applyFill="1" applyBorder="1" applyAlignment="1">
      <alignment horizontal="center" vertical="center" wrapText="1"/>
    </xf>
    <xf numFmtId="166" fontId="24" fillId="33" borderId="10" xfId="0" applyNumberFormat="1" applyFont="1" applyFill="1" applyBorder="1" applyAlignment="1">
      <alignment horizontal="center" vertical="center" wrapText="1"/>
    </xf>
    <xf numFmtId="0" fontId="24" fillId="33" borderId="10" xfId="43" applyNumberFormat="1" applyFont="1" applyFill="1" applyBorder="1" applyAlignment="1">
      <alignment vertical="center" wrapText="1"/>
    </xf>
    <xf numFmtId="0" fontId="0" fillId="33" borderId="0" xfId="0" applyNumberFormat="1" applyFont="1" applyFill="1" applyAlignment="1"/>
    <xf numFmtId="0" fontId="24" fillId="33" borderId="10" xfId="51" applyFont="1" applyFill="1" applyBorder="1" applyAlignment="1" applyProtection="1">
      <alignment horizontal="center" vertical="center" wrapText="1"/>
      <protection hidden="1"/>
    </xf>
    <xf numFmtId="0" fontId="24" fillId="33" borderId="10" xfId="0" applyNumberFormat="1" applyFont="1" applyFill="1" applyBorder="1" applyAlignment="1">
      <alignment horizontal="left" vertical="center" wrapText="1"/>
    </xf>
    <xf numFmtId="169" fontId="24" fillId="33" borderId="10" xfId="0" applyNumberFormat="1" applyFont="1" applyFill="1" applyBorder="1" applyAlignment="1">
      <alignment horizontal="center" vertical="center" wrapText="1"/>
    </xf>
    <xf numFmtId="0" fontId="35" fillId="33" borderId="10" xfId="0" applyFont="1" applyFill="1" applyBorder="1" applyAlignment="1">
      <alignment horizontal="center" vertical="center" wrapText="1"/>
    </xf>
    <xf numFmtId="0" fontId="36" fillId="33" borderId="0" xfId="0" applyNumberFormat="1" applyFont="1" applyFill="1" applyAlignment="1">
      <alignment horizontal="center" vertical="center" wrapText="1"/>
    </xf>
    <xf numFmtId="0" fontId="24" fillId="33" borderId="16" xfId="51" applyFont="1" applyFill="1" applyBorder="1" applyAlignment="1" applyProtection="1">
      <alignment horizontal="center" vertical="center" wrapText="1"/>
      <protection hidden="1"/>
    </xf>
    <xf numFmtId="0" fontId="35" fillId="33" borderId="12" xfId="0" applyNumberFormat="1" applyFont="1" applyFill="1" applyBorder="1" applyAlignment="1">
      <alignment horizontal="left" vertical="center" wrapText="1"/>
    </xf>
    <xf numFmtId="169" fontId="35" fillId="33" borderId="12" xfId="0" applyNumberFormat="1" applyFont="1" applyFill="1" applyBorder="1" applyAlignment="1">
      <alignment horizontal="center" vertical="center" wrapText="1"/>
    </xf>
    <xf numFmtId="166" fontId="35" fillId="33" borderId="12" xfId="0" applyNumberFormat="1" applyFont="1" applyFill="1" applyBorder="1" applyAlignment="1">
      <alignment horizontal="center" vertical="center" wrapText="1"/>
    </xf>
    <xf numFmtId="0" fontId="35" fillId="33" borderId="12" xfId="0" applyNumberFormat="1" applyFont="1" applyFill="1" applyBorder="1" applyAlignment="1">
      <alignment horizontal="left" vertical="top" wrapText="1"/>
    </xf>
    <xf numFmtId="0" fontId="36" fillId="0" borderId="0" xfId="0" applyNumberFormat="1" applyFont="1" applyFill="1" applyAlignment="1">
      <alignment horizontal="center" vertical="center" wrapText="1"/>
    </xf>
    <xf numFmtId="0" fontId="24" fillId="0" borderId="10" xfId="43" applyNumberFormat="1" applyFont="1" applyFill="1" applyBorder="1" applyAlignment="1">
      <alignment horizontal="center" vertical="center" wrapText="1"/>
    </xf>
    <xf numFmtId="0" fontId="24" fillId="0" borderId="16" xfId="51" applyFont="1" applyFill="1" applyBorder="1" applyAlignment="1" applyProtection="1">
      <alignment horizontal="center" vertical="center" wrapText="1"/>
      <protection hidden="1"/>
    </xf>
    <xf numFmtId="0" fontId="35" fillId="0" borderId="12" xfId="0" applyNumberFormat="1" applyFont="1" applyFill="1" applyBorder="1" applyAlignment="1">
      <alignment horizontal="left" vertical="center" wrapText="1"/>
    </xf>
    <xf numFmtId="167" fontId="24" fillId="0" borderId="10" xfId="43" applyNumberFormat="1" applyFont="1" applyFill="1" applyBorder="1" applyAlignment="1">
      <alignment horizontal="center" vertical="center" wrapText="1"/>
    </xf>
    <xf numFmtId="169" fontId="35" fillId="0" borderId="12" xfId="0" applyNumberFormat="1" applyFont="1" applyFill="1" applyBorder="1" applyAlignment="1">
      <alignment horizontal="center" vertical="center" wrapText="1"/>
    </xf>
    <xf numFmtId="166" fontId="35" fillId="0" borderId="12" xfId="0" applyNumberFormat="1" applyFont="1" applyFill="1" applyBorder="1" applyAlignment="1">
      <alignment horizontal="center" vertical="center" wrapText="1"/>
    </xf>
    <xf numFmtId="166" fontId="24" fillId="0" borderId="10" xfId="0" applyNumberFormat="1" applyFont="1" applyFill="1" applyBorder="1" applyAlignment="1">
      <alignment horizontal="center" vertical="center" wrapText="1"/>
    </xf>
    <xf numFmtId="0" fontId="35" fillId="0" borderId="12" xfId="0" applyNumberFormat="1" applyFont="1" applyFill="1" applyBorder="1" applyAlignment="1">
      <alignment horizontal="left" vertical="top" wrapText="1"/>
    </xf>
    <xf numFmtId="0" fontId="33" fillId="33" borderId="10" xfId="0" applyFont="1" applyFill="1" applyBorder="1" applyAlignment="1">
      <alignment horizontal="left" vertical="center" wrapText="1"/>
    </xf>
    <xf numFmtId="169" fontId="33" fillId="33" borderId="10" xfId="1" applyNumberFormat="1" applyFont="1" applyFill="1" applyBorder="1" applyAlignment="1">
      <alignment horizontal="center" vertical="center" wrapText="1"/>
    </xf>
    <xf numFmtId="0" fontId="24" fillId="33" borderId="10" xfId="0" applyNumberFormat="1" applyFont="1" applyFill="1" applyBorder="1" applyAlignment="1">
      <alignment vertical="center" wrapText="1"/>
    </xf>
    <xf numFmtId="0" fontId="37" fillId="33" borderId="0" xfId="0" applyNumberFormat="1" applyFont="1" applyFill="1" applyAlignment="1"/>
    <xf numFmtId="39" fontId="33" fillId="33" borderId="10" xfId="1" applyNumberFormat="1" applyFont="1" applyFill="1" applyBorder="1" applyAlignment="1">
      <alignment horizontal="center" vertical="center" wrapText="1"/>
    </xf>
    <xf numFmtId="0" fontId="24" fillId="33" borderId="18" xfId="51" applyFont="1" applyFill="1" applyBorder="1" applyAlignment="1" applyProtection="1">
      <alignment horizontal="center" vertical="center" wrapText="1"/>
      <protection hidden="1"/>
    </xf>
    <xf numFmtId="0" fontId="33" fillId="33" borderId="12" xfId="0" applyFont="1" applyFill="1" applyBorder="1" applyAlignment="1">
      <alignment horizontal="left" vertical="center" wrapText="1"/>
    </xf>
    <xf numFmtId="167" fontId="24" fillId="33" borderId="12" xfId="0" applyNumberFormat="1" applyFont="1" applyFill="1" applyBorder="1" applyAlignment="1">
      <alignment horizontal="center" vertical="center" wrapText="1"/>
    </xf>
    <xf numFmtId="49" fontId="24" fillId="33" borderId="12" xfId="43" applyNumberFormat="1" applyFont="1" applyFill="1" applyBorder="1" applyAlignment="1">
      <alignment horizontal="center" vertical="center" wrapText="1"/>
    </xf>
    <xf numFmtId="0" fontId="24" fillId="33" borderId="12" xfId="0" applyNumberFormat="1" applyFont="1" applyFill="1" applyBorder="1" applyAlignment="1">
      <alignment vertical="center" wrapText="1"/>
    </xf>
    <xf numFmtId="0" fontId="24" fillId="33" borderId="12" xfId="51" applyFont="1" applyFill="1" applyBorder="1" applyAlignment="1" applyProtection="1">
      <alignment horizontal="center" vertical="center" wrapText="1"/>
      <protection hidden="1"/>
    </xf>
    <xf numFmtId="0" fontId="24" fillId="0" borderId="12" xfId="51" applyFont="1" applyFill="1" applyBorder="1" applyAlignment="1" applyProtection="1">
      <alignment horizontal="left" vertical="center" wrapText="1"/>
      <protection hidden="1"/>
    </xf>
    <xf numFmtId="167" fontId="24" fillId="33" borderId="12" xfId="43" applyNumberFormat="1" applyFont="1" applyFill="1" applyBorder="1" applyAlignment="1">
      <alignment horizontal="center" vertical="center" wrapText="1"/>
    </xf>
    <xf numFmtId="39" fontId="33" fillId="33" borderId="12" xfId="1" applyNumberFormat="1" applyFont="1" applyFill="1" applyBorder="1" applyAlignment="1">
      <alignment horizontal="center" vertical="center" wrapText="1"/>
    </xf>
    <xf numFmtId="169" fontId="33" fillId="33" borderId="18" xfId="1" applyNumberFormat="1" applyFont="1" applyFill="1" applyBorder="1" applyAlignment="1">
      <alignment horizontal="center" vertical="center" wrapText="1"/>
    </xf>
    <xf numFmtId="168" fontId="33" fillId="33" borderId="12" xfId="1" applyNumberFormat="1" applyFont="1" applyFill="1" applyBorder="1" applyAlignment="1">
      <alignment horizontal="center" vertical="center" wrapText="1"/>
    </xf>
    <xf numFmtId="166" fontId="24" fillId="33" borderId="12" xfId="0" applyNumberFormat="1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23" fillId="0" borderId="0" xfId="43" applyNumberFormat="1" applyFont="1" applyFill="1" applyAlignment="1">
      <alignment horizontal="center" vertical="center" wrapText="1"/>
    </xf>
    <xf numFmtId="0" fontId="23" fillId="0" borderId="10" xfId="43" applyNumberFormat="1" applyFont="1" applyFill="1" applyBorder="1" applyAlignment="1">
      <alignment horizontal="left" vertical="center" wrapText="1"/>
    </xf>
    <xf numFmtId="167" fontId="23" fillId="0" borderId="10" xfId="43" applyNumberFormat="1" applyFont="1" applyFill="1" applyBorder="1" applyAlignment="1">
      <alignment horizontal="center" vertical="center" wrapText="1"/>
    </xf>
    <xf numFmtId="0" fontId="23" fillId="0" borderId="10" xfId="43" applyNumberFormat="1" applyFont="1" applyFill="1" applyBorder="1" applyAlignment="1">
      <alignment vertical="center" wrapText="1"/>
    </xf>
    <xf numFmtId="0" fontId="23" fillId="33" borderId="0" xfId="43" applyNumberFormat="1" applyFont="1" applyFill="1" applyAlignment="1">
      <alignment horizontal="center" vertical="center" wrapText="1"/>
    </xf>
    <xf numFmtId="0" fontId="35" fillId="33" borderId="0" xfId="0" applyNumberFormat="1" applyFont="1" applyFill="1" applyAlignment="1">
      <alignment horizontal="center" vertical="center" wrapText="1"/>
    </xf>
    <xf numFmtId="0" fontId="35" fillId="33" borderId="10" xfId="0" applyNumberFormat="1" applyFont="1" applyFill="1" applyBorder="1" applyAlignment="1">
      <alignment horizontal="center" vertical="center" wrapText="1"/>
    </xf>
    <xf numFmtId="0" fontId="35" fillId="33" borderId="10" xfId="0" applyNumberFormat="1" applyFont="1" applyFill="1" applyBorder="1" applyAlignment="1">
      <alignment horizontal="left" vertical="top" wrapText="1"/>
    </xf>
    <xf numFmtId="166" fontId="35" fillId="33" borderId="10" xfId="0" applyNumberFormat="1" applyFont="1" applyFill="1" applyBorder="1" applyAlignment="1">
      <alignment horizontal="center" vertical="center" wrapText="1"/>
    </xf>
    <xf numFmtId="1" fontId="35" fillId="33" borderId="10" xfId="0" applyNumberFormat="1" applyFont="1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38" fillId="33" borderId="16" xfId="0" applyFont="1" applyFill="1" applyBorder="1" applyAlignment="1">
      <alignment vertical="center" wrapText="1"/>
    </xf>
    <xf numFmtId="0" fontId="24" fillId="33" borderId="13" xfId="0" applyNumberFormat="1" applyFont="1" applyFill="1" applyBorder="1" applyAlignment="1">
      <alignment horizontal="center" vertical="center" wrapText="1"/>
    </xf>
    <xf numFmtId="166" fontId="24" fillId="33" borderId="13" xfId="0" applyNumberFormat="1" applyFont="1" applyFill="1" applyBorder="1" applyAlignment="1">
      <alignment horizontal="center" vertical="center" wrapText="1"/>
    </xf>
    <xf numFmtId="49" fontId="24" fillId="33" borderId="10" xfId="43" applyNumberFormat="1" applyFont="1" applyFill="1" applyBorder="1" applyAlignment="1">
      <alignment horizontal="center" vertical="center" wrapText="1"/>
    </xf>
    <xf numFmtId="0" fontId="23" fillId="33" borderId="10" xfId="0" applyNumberFormat="1" applyFont="1" applyFill="1" applyBorder="1" applyAlignment="1">
      <alignment horizontal="center" vertical="center" wrapText="1"/>
    </xf>
    <xf numFmtId="169" fontId="33" fillId="33" borderId="16" xfId="1" applyNumberFormat="1" applyFont="1" applyFill="1" applyBorder="1" applyAlignment="1">
      <alignment horizontal="center" vertical="center" wrapText="1"/>
    </xf>
    <xf numFmtId="168" fontId="33" fillId="33" borderId="10" xfId="1" applyNumberFormat="1" applyFont="1" applyFill="1" applyBorder="1" applyAlignment="1">
      <alignment horizontal="center" vertical="center" wrapText="1"/>
    </xf>
    <xf numFmtId="0" fontId="24" fillId="33" borderId="21" xfId="0" applyNumberFormat="1" applyFont="1" applyFill="1" applyBorder="1" applyAlignment="1">
      <alignment horizontal="center" vertical="center" wrapText="1"/>
    </xf>
    <xf numFmtId="0" fontId="23" fillId="33" borderId="10" xfId="0" applyNumberFormat="1" applyFont="1" applyFill="1" applyBorder="1" applyAlignment="1">
      <alignment vertical="center" wrapText="1"/>
    </xf>
    <xf numFmtId="167" fontId="24" fillId="33" borderId="13" xfId="0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6" fillId="33" borderId="0" xfId="0" applyNumberFormat="1" applyFont="1" applyFill="1" applyAlignment="1">
      <alignment horizontal="center" vertical="center" wrapText="1"/>
    </xf>
    <xf numFmtId="0" fontId="24" fillId="0" borderId="10" xfId="0" applyNumberFormat="1" applyFont="1" applyFill="1" applyBorder="1" applyAlignment="1">
      <alignment horizontal="center" vertical="center" wrapText="1"/>
    </xf>
    <xf numFmtId="0" fontId="24" fillId="0" borderId="10" xfId="51" applyFont="1" applyFill="1" applyBorder="1" applyAlignment="1" applyProtection="1">
      <alignment horizontal="left" vertical="center" wrapText="1"/>
      <protection hidden="1"/>
    </xf>
    <xf numFmtId="0" fontId="34" fillId="0" borderId="10" xfId="0" applyFont="1" applyBorder="1" applyAlignment="1">
      <alignment horizontal="center" vertical="center" wrapText="1"/>
    </xf>
    <xf numFmtId="167" fontId="24" fillId="0" borderId="10" xfId="0" applyNumberFormat="1" applyFont="1" applyFill="1" applyBorder="1" applyAlignment="1">
      <alignment horizontal="center" vertical="center" wrapText="1"/>
    </xf>
    <xf numFmtId="0" fontId="37" fillId="0" borderId="0" xfId="0" applyNumberFormat="1" applyFont="1" applyAlignment="1"/>
    <xf numFmtId="0" fontId="35" fillId="33" borderId="10" xfId="0" applyNumberFormat="1" applyFont="1" applyFill="1" applyBorder="1" applyAlignment="1">
      <alignment horizontal="left" vertical="center" wrapText="1"/>
    </xf>
    <xf numFmtId="3" fontId="35" fillId="33" borderId="10" xfId="0" applyNumberFormat="1" applyFont="1" applyFill="1" applyBorder="1" applyAlignment="1">
      <alignment horizontal="center" vertical="center" wrapText="1"/>
    </xf>
    <xf numFmtId="167" fontId="35" fillId="33" borderId="10" xfId="0" applyNumberFormat="1" applyFont="1" applyFill="1" applyBorder="1" applyAlignment="1">
      <alignment horizontal="center" vertical="center" wrapText="1"/>
    </xf>
    <xf numFmtId="0" fontId="35" fillId="33" borderId="10" xfId="51" applyFont="1" applyFill="1" applyBorder="1" applyAlignment="1" applyProtection="1">
      <alignment horizontal="left" vertical="top" wrapText="1"/>
      <protection hidden="1"/>
    </xf>
    <xf numFmtId="0" fontId="24" fillId="33" borderId="10" xfId="0" applyFont="1" applyFill="1" applyBorder="1" applyAlignment="1" applyProtection="1">
      <alignment horizontal="left" vertical="center" wrapText="1"/>
      <protection hidden="1"/>
    </xf>
    <xf numFmtId="0" fontId="24" fillId="33" borderId="10" xfId="52" applyFont="1" applyFill="1" applyBorder="1" applyAlignment="1" applyProtection="1">
      <alignment horizontal="center" vertical="top" wrapText="1"/>
      <protection hidden="1"/>
    </xf>
    <xf numFmtId="0" fontId="24" fillId="33" borderId="10" xfId="0" applyFont="1" applyFill="1" applyBorder="1" applyAlignment="1" applyProtection="1">
      <alignment horizontal="center" vertical="center" wrapText="1"/>
      <protection hidden="1"/>
    </xf>
    <xf numFmtId="0" fontId="24" fillId="33" borderId="13" xfId="0" applyFont="1" applyFill="1" applyBorder="1" applyAlignment="1" applyProtection="1">
      <alignment horizontal="center" vertical="center" wrapText="1"/>
      <protection hidden="1"/>
    </xf>
    <xf numFmtId="0" fontId="24" fillId="33" borderId="10" xfId="52" applyFont="1" applyFill="1" applyBorder="1" applyAlignment="1" applyProtection="1">
      <alignment horizontal="left" vertical="top" wrapText="1"/>
      <protection hidden="1"/>
    </xf>
    <xf numFmtId="0" fontId="36" fillId="35" borderId="0" xfId="0" applyNumberFormat="1" applyFont="1" applyFill="1" applyAlignment="1">
      <alignment horizontal="center" vertical="center" wrapText="1"/>
    </xf>
    <xf numFmtId="0" fontId="24" fillId="33" borderId="10" xfId="0" quotePrefix="1" applyNumberFormat="1" applyFont="1" applyFill="1" applyBorder="1" applyAlignment="1">
      <alignment horizontal="center" vertical="center" wrapText="1"/>
    </xf>
    <xf numFmtId="0" fontId="24" fillId="33" borderId="13" xfId="0" applyNumberFormat="1" applyFont="1" applyFill="1" applyBorder="1" applyAlignment="1">
      <alignment horizontal="center" vertical="top" wrapText="1"/>
    </xf>
    <xf numFmtId="0" fontId="24" fillId="33" borderId="10" xfId="51" applyFont="1" applyFill="1" applyBorder="1" applyAlignment="1" applyProtection="1">
      <alignment horizontal="left" vertical="top" wrapText="1"/>
      <protection hidden="1"/>
    </xf>
    <xf numFmtId="0" fontId="36" fillId="34" borderId="0" xfId="0" applyNumberFormat="1" applyFont="1" applyFill="1" applyAlignment="1">
      <alignment horizontal="center" vertical="center" wrapText="1"/>
    </xf>
    <xf numFmtId="0" fontId="24" fillId="33" borderId="13" xfId="51" applyFont="1" applyFill="1" applyBorder="1" applyAlignment="1" applyProtection="1">
      <alignment horizontal="center" vertical="center" wrapText="1"/>
      <protection hidden="1"/>
    </xf>
    <xf numFmtId="0" fontId="24" fillId="33" borderId="15" xfId="0" applyNumberFormat="1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24" fillId="33" borderId="10" xfId="0" applyFont="1" applyFill="1" applyBorder="1" applyAlignment="1" applyProtection="1">
      <alignment vertical="center" wrapText="1"/>
      <protection hidden="1"/>
    </xf>
    <xf numFmtId="167" fontId="23" fillId="34" borderId="10" xfId="0" applyNumberFormat="1" applyFont="1" applyFill="1" applyBorder="1" applyAlignment="1">
      <alignment horizontal="center" vertical="center" wrapText="1"/>
    </xf>
    <xf numFmtId="167" fontId="23" fillId="33" borderId="10" xfId="0" applyNumberFormat="1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left" vertical="center" wrapText="1"/>
    </xf>
    <xf numFmtId="0" fontId="24" fillId="33" borderId="16" xfId="0" applyFont="1" applyFill="1" applyBorder="1" applyAlignment="1" applyProtection="1">
      <alignment vertical="center" wrapText="1"/>
      <protection hidden="1"/>
    </xf>
    <xf numFmtId="0" fontId="24" fillId="0" borderId="10" xfId="53" applyFont="1" applyFill="1" applyBorder="1" applyAlignment="1" applyProtection="1">
      <alignment horizontal="left" vertical="center" wrapText="1"/>
      <protection hidden="1"/>
    </xf>
    <xf numFmtId="0" fontId="24" fillId="33" borderId="18" xfId="0" applyFont="1" applyFill="1" applyBorder="1" applyAlignment="1" applyProtection="1">
      <alignment vertical="center" wrapText="1"/>
      <protection hidden="1"/>
    </xf>
    <xf numFmtId="0" fontId="24" fillId="33" borderId="12" xfId="0" applyFont="1" applyFill="1" applyBorder="1" applyAlignment="1">
      <alignment horizontal="left" vertical="center" wrapText="1"/>
    </xf>
    <xf numFmtId="167" fontId="24" fillId="0" borderId="12" xfId="43" applyNumberFormat="1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left" vertical="center" wrapText="1"/>
    </xf>
    <xf numFmtId="167" fontId="24" fillId="0" borderId="16" xfId="43" applyNumberFormat="1" applyFont="1" applyFill="1" applyBorder="1" applyAlignment="1">
      <alignment horizontal="center" vertical="center" wrapText="1"/>
    </xf>
    <xf numFmtId="0" fontId="24" fillId="0" borderId="0" xfId="0" applyNumberFormat="1" applyFont="1" applyFill="1" applyAlignment="1">
      <alignment horizontal="center" vertical="center" wrapText="1"/>
    </xf>
    <xf numFmtId="0" fontId="24" fillId="0" borderId="13" xfId="0" applyFont="1" applyFill="1" applyBorder="1" applyAlignment="1" applyProtection="1">
      <alignment horizontal="left" vertical="center" wrapText="1"/>
      <protection hidden="1"/>
    </xf>
    <xf numFmtId="167" fontId="23" fillId="34" borderId="13" xfId="0" applyNumberFormat="1" applyFont="1" applyFill="1" applyBorder="1" applyAlignment="1">
      <alignment horizontal="center" vertical="center" wrapText="1"/>
    </xf>
    <xf numFmtId="167" fontId="23" fillId="0" borderId="10" xfId="0" applyNumberFormat="1" applyFont="1" applyFill="1" applyBorder="1" applyAlignment="1">
      <alignment horizontal="center" vertical="center" wrapText="1"/>
    </xf>
    <xf numFmtId="0" fontId="24" fillId="34" borderId="10" xfId="0" applyFont="1" applyFill="1" applyBorder="1" applyAlignment="1" applyProtection="1">
      <alignment horizontal="left" vertical="center" wrapText="1"/>
      <protection hidden="1"/>
    </xf>
    <xf numFmtId="167" fontId="24" fillId="34" borderId="10" xfId="0" applyNumberFormat="1" applyFont="1" applyFill="1" applyBorder="1" applyAlignment="1">
      <alignment horizontal="center" vertical="center" wrapText="1"/>
    </xf>
    <xf numFmtId="167" fontId="24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39" fillId="0" borderId="0" xfId="0" applyFont="1" applyFill="1" applyAlignment="1">
      <alignment vertical="center" wrapText="1"/>
    </xf>
    <xf numFmtId="0" fontId="40" fillId="0" borderId="0" xfId="44" applyFont="1" applyFill="1" applyAlignment="1">
      <alignment vertical="center"/>
    </xf>
    <xf numFmtId="0" fontId="40" fillId="0" borderId="0" xfId="0" applyNumberFormat="1" applyFont="1" applyFill="1" applyAlignment="1">
      <alignment horizontal="center" vertical="center" wrapText="1"/>
    </xf>
    <xf numFmtId="0" fontId="40" fillId="0" borderId="0" xfId="0" applyNumberFormat="1" applyFont="1" applyFill="1" applyAlignment="1">
      <alignment vertical="center" wrapText="1"/>
    </xf>
    <xf numFmtId="0" fontId="32" fillId="0" borderId="0" xfId="0" applyFont="1" applyAlignment="1">
      <alignment vertical="center" wrapText="1"/>
    </xf>
    <xf numFmtId="49" fontId="23" fillId="0" borderId="0" xfId="0" applyNumberFormat="1" applyFont="1" applyFill="1" applyAlignment="1">
      <alignment horizontal="center" vertical="center" wrapText="1"/>
    </xf>
    <xf numFmtId="168" fontId="23" fillId="0" borderId="0" xfId="0" applyNumberFormat="1" applyFont="1" applyFill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168" fontId="27" fillId="0" borderId="10" xfId="0" applyNumberFormat="1" applyFont="1" applyFill="1" applyBorder="1" applyAlignment="1">
      <alignment horizontal="center" vertical="center" wrapText="1"/>
    </xf>
    <xf numFmtId="49" fontId="27" fillId="0" borderId="10" xfId="0" applyNumberFormat="1" applyFont="1" applyFill="1" applyBorder="1" applyAlignment="1">
      <alignment horizontal="center" vertical="center" textRotation="90" wrapText="1"/>
    </xf>
    <xf numFmtId="0" fontId="32" fillId="0" borderId="0" xfId="0" applyFont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textRotation="90" wrapText="1"/>
    </xf>
    <xf numFmtId="0" fontId="28" fillId="0" borderId="10" xfId="0" applyNumberFormat="1" applyFont="1" applyFill="1" applyBorder="1" applyAlignment="1">
      <alignment horizontal="center" vertical="center" wrapText="1"/>
    </xf>
    <xf numFmtId="168" fontId="28" fillId="0" borderId="13" xfId="0" applyNumberFormat="1" applyFont="1" applyFill="1" applyBorder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41" fillId="33" borderId="10" xfId="0" applyFont="1" applyFill="1" applyBorder="1" applyAlignment="1">
      <alignment horizontal="center" vertical="center" wrapText="1"/>
    </xf>
    <xf numFmtId="168" fontId="28" fillId="33" borderId="10" xfId="0" applyNumberFormat="1" applyFont="1" applyFill="1" applyBorder="1" applyAlignment="1">
      <alignment horizontal="center" vertical="center" wrapText="1"/>
    </xf>
    <xf numFmtId="168" fontId="32" fillId="33" borderId="10" xfId="0" applyNumberFormat="1" applyFont="1" applyFill="1" applyBorder="1" applyAlignment="1">
      <alignment horizontal="center" vertical="center" wrapText="1"/>
    </xf>
    <xf numFmtId="0" fontId="31" fillId="33" borderId="0" xfId="0" applyFont="1" applyFill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left" vertical="center" wrapText="1"/>
    </xf>
    <xf numFmtId="168" fontId="31" fillId="33" borderId="10" xfId="0" applyNumberFormat="1" applyFont="1" applyFill="1" applyBorder="1" applyAlignment="1">
      <alignment horizontal="center" vertical="center" wrapText="1"/>
    </xf>
    <xf numFmtId="0" fontId="32" fillId="33" borderId="0" xfId="0" applyFont="1" applyFill="1" applyAlignment="1">
      <alignment vertical="center" wrapText="1"/>
    </xf>
    <xf numFmtId="166" fontId="23" fillId="33" borderId="10" xfId="0" applyNumberFormat="1" applyFont="1" applyFill="1" applyBorder="1" applyAlignment="1">
      <alignment horizontal="center" vertical="center" wrapText="1"/>
    </xf>
    <xf numFmtId="0" fontId="42" fillId="33" borderId="10" xfId="0" applyFont="1" applyFill="1" applyBorder="1" applyAlignment="1">
      <alignment horizontal="left" vertical="center" wrapText="1"/>
    </xf>
    <xf numFmtId="166" fontId="42" fillId="33" borderId="10" xfId="0" applyNumberFormat="1" applyFont="1" applyFill="1" applyBorder="1" applyAlignment="1">
      <alignment horizontal="center" vertical="center" wrapText="1"/>
    </xf>
    <xf numFmtId="166" fontId="43" fillId="33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left" vertical="center" wrapText="1"/>
    </xf>
    <xf numFmtId="166" fontId="42" fillId="0" borderId="10" xfId="0" applyNumberFormat="1" applyFont="1" applyFill="1" applyBorder="1" applyAlignment="1">
      <alignment horizontal="center" vertical="center" wrapText="1"/>
    </xf>
    <xf numFmtId="168" fontId="32" fillId="0" borderId="10" xfId="0" applyNumberFormat="1" applyFont="1" applyFill="1" applyBorder="1" applyAlignment="1">
      <alignment horizontal="center" vertical="center" wrapText="1"/>
    </xf>
    <xf numFmtId="0" fontId="36" fillId="0" borderId="0" xfId="0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top" wrapText="1"/>
    </xf>
    <xf numFmtId="0" fontId="0" fillId="0" borderId="10" xfId="0" applyBorder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165" fontId="22" fillId="0" borderId="10" xfId="49" applyNumberFormat="1" applyFont="1" applyBorder="1" applyAlignment="1">
      <alignment horizontal="right" vertical="top"/>
    </xf>
    <xf numFmtId="0" fontId="0" fillId="0" borderId="10" xfId="0" applyFont="1" applyBorder="1" applyAlignment="1">
      <alignment horizontal="left" vertical="top" wrapText="1"/>
    </xf>
    <xf numFmtId="0" fontId="0" fillId="33" borderId="0" xfId="0" applyFont="1" applyFill="1" applyAlignment="1">
      <alignment horizontal="left" vertical="top" wrapText="1"/>
    </xf>
    <xf numFmtId="0" fontId="0" fillId="33" borderId="0" xfId="0" applyFill="1">
      <alignment horizontal="left" vertical="top" wrapText="1"/>
    </xf>
    <xf numFmtId="0" fontId="0" fillId="33" borderId="10" xfId="0" applyFill="1" applyBorder="1">
      <alignment horizontal="left" vertical="top" wrapText="1"/>
    </xf>
    <xf numFmtId="0" fontId="22" fillId="33" borderId="10" xfId="0" applyFont="1" applyFill="1" applyBorder="1" applyAlignment="1">
      <alignment horizontal="left" vertical="top" wrapText="1"/>
    </xf>
    <xf numFmtId="165" fontId="22" fillId="33" borderId="10" xfId="49" applyNumberFormat="1" applyFont="1" applyFill="1" applyBorder="1" applyAlignment="1">
      <alignment horizontal="right" vertical="top"/>
    </xf>
    <xf numFmtId="0" fontId="0" fillId="33" borderId="10" xfId="0" applyFont="1" applyFill="1" applyBorder="1" applyAlignment="1">
      <alignment horizontal="left" vertical="top" wrapText="1"/>
    </xf>
    <xf numFmtId="165" fontId="18" fillId="33" borderId="10" xfId="48" applyNumberFormat="1" applyFont="1" applyFill="1" applyBorder="1" applyAlignment="1">
      <alignment horizontal="right" vertical="top"/>
    </xf>
    <xf numFmtId="0" fontId="0" fillId="33" borderId="12" xfId="0" applyFill="1" applyBorder="1">
      <alignment horizontal="left" vertical="top" wrapText="1"/>
    </xf>
    <xf numFmtId="0" fontId="0" fillId="33" borderId="12" xfId="0" applyFont="1" applyFill="1" applyBorder="1" applyAlignment="1">
      <alignment horizontal="left" vertical="top" wrapText="1"/>
    </xf>
    <xf numFmtId="0" fontId="0" fillId="33" borderId="15" xfId="0" applyFill="1" applyBorder="1">
      <alignment horizontal="left" vertical="top" wrapText="1"/>
    </xf>
    <xf numFmtId="0" fontId="30" fillId="33" borderId="10" xfId="0" applyFont="1" applyFill="1" applyBorder="1" applyAlignment="1">
      <alignment horizontal="left" vertical="top" wrapText="1"/>
    </xf>
    <xf numFmtId="0" fontId="0" fillId="33" borderId="14" xfId="0" applyFill="1" applyBorder="1">
      <alignment horizontal="left" vertical="top" wrapText="1"/>
    </xf>
    <xf numFmtId="0" fontId="0" fillId="0" borderId="15" xfId="0" applyBorder="1">
      <alignment horizontal="left" vertical="top" wrapText="1"/>
    </xf>
    <xf numFmtId="0" fontId="44" fillId="33" borderId="0" xfId="0" applyFont="1" applyFill="1">
      <alignment horizontal="left" vertical="top" wrapText="1"/>
    </xf>
    <xf numFmtId="0" fontId="44" fillId="33" borderId="10" xfId="0" applyFont="1" applyFill="1" applyBorder="1">
      <alignment horizontal="left" vertical="top" wrapText="1"/>
    </xf>
    <xf numFmtId="0" fontId="44" fillId="33" borderId="15" xfId="0" applyFont="1" applyFill="1" applyBorder="1">
      <alignment horizontal="left" vertical="top" wrapText="1"/>
    </xf>
    <xf numFmtId="0" fontId="25" fillId="33" borderId="12" xfId="0" applyFont="1" applyFill="1" applyBorder="1" applyAlignment="1">
      <alignment horizontal="left" vertical="top" wrapText="1"/>
    </xf>
    <xf numFmtId="0" fontId="44" fillId="33" borderId="12" xfId="0" applyFont="1" applyFill="1" applyBorder="1">
      <alignment horizontal="left" vertical="top" wrapText="1"/>
    </xf>
    <xf numFmtId="0" fontId="44" fillId="33" borderId="14" xfId="0" applyFont="1" applyFill="1" applyBorder="1">
      <alignment horizontal="left" vertical="top" wrapText="1"/>
    </xf>
    <xf numFmtId="165" fontId="18" fillId="33" borderId="16" xfId="48" applyNumberFormat="1" applyFont="1" applyFill="1" applyBorder="1" applyAlignment="1">
      <alignment horizontal="right" vertical="top"/>
    </xf>
    <xf numFmtId="0" fontId="0" fillId="33" borderId="10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165" fontId="18" fillId="0" borderId="10" xfId="48" applyNumberFormat="1" applyFont="1" applyFill="1" applyBorder="1" applyAlignment="1">
      <alignment horizontal="right" vertical="top"/>
    </xf>
    <xf numFmtId="0" fontId="0" fillId="33" borderId="13" xfId="0" applyFont="1" applyFill="1" applyBorder="1" applyAlignment="1">
      <alignment horizontal="left" vertical="top" wrapText="1"/>
    </xf>
    <xf numFmtId="0" fontId="44" fillId="0" borderId="0" xfId="0" applyFont="1">
      <alignment horizontal="left" vertical="top" wrapText="1"/>
    </xf>
    <xf numFmtId="0" fontId="44" fillId="0" borderId="10" xfId="0" applyFont="1" applyBorder="1">
      <alignment horizontal="left" vertical="top" wrapText="1"/>
    </xf>
    <xf numFmtId="0" fontId="44" fillId="0" borderId="15" xfId="0" applyFont="1" applyBorder="1">
      <alignment horizontal="left" vertical="top" wrapText="1"/>
    </xf>
    <xf numFmtId="168" fontId="32" fillId="0" borderId="0" xfId="0" applyNumberFormat="1" applyFont="1" applyAlignment="1">
      <alignment vertical="center" wrapText="1"/>
    </xf>
    <xf numFmtId="164" fontId="32" fillId="0" borderId="0" xfId="1" applyNumberFormat="1" applyFont="1" applyAlignment="1">
      <alignment vertical="center" wrapText="1"/>
    </xf>
    <xf numFmtId="164" fontId="39" fillId="0" borderId="0" xfId="1" applyNumberFormat="1" applyFont="1" applyFill="1" applyAlignment="1">
      <alignment vertical="center" wrapText="1"/>
    </xf>
    <xf numFmtId="164" fontId="24" fillId="0" borderId="0" xfId="1" applyNumberFormat="1" applyFont="1" applyAlignment="1">
      <alignment horizontal="center" vertical="center" wrapText="1"/>
    </xf>
    <xf numFmtId="164" fontId="32" fillId="0" borderId="0" xfId="1" applyNumberFormat="1" applyFont="1" applyAlignment="1">
      <alignment horizontal="center" vertical="center" wrapText="1"/>
    </xf>
    <xf numFmtId="168" fontId="28" fillId="0" borderId="10" xfId="0" applyNumberFormat="1" applyFont="1" applyFill="1" applyBorder="1" applyAlignment="1">
      <alignment horizontal="center" vertical="center" wrapText="1"/>
    </xf>
    <xf numFmtId="164" fontId="32" fillId="33" borderId="0" xfId="1" applyNumberFormat="1" applyFont="1" applyFill="1" applyAlignment="1">
      <alignment horizontal="center" vertical="center" wrapText="1"/>
    </xf>
    <xf numFmtId="164" fontId="31" fillId="33" borderId="0" xfId="1" applyNumberFormat="1" applyFont="1" applyFill="1" applyAlignment="1">
      <alignment vertical="center" wrapText="1"/>
    </xf>
    <xf numFmtId="0" fontId="45" fillId="33" borderId="0" xfId="0" applyFont="1" applyFill="1" applyAlignment="1">
      <alignment vertical="center" wrapText="1"/>
    </xf>
    <xf numFmtId="164" fontId="45" fillId="33" borderId="0" xfId="1" applyNumberFormat="1" applyFont="1" applyFill="1" applyAlignment="1">
      <alignment vertical="center" wrapText="1"/>
    </xf>
    <xf numFmtId="0" fontId="45" fillId="33" borderId="10" xfId="0" applyFont="1" applyFill="1" applyBorder="1" applyAlignment="1">
      <alignment horizontal="center" vertical="center" wrapText="1"/>
    </xf>
    <xf numFmtId="0" fontId="45" fillId="33" borderId="10" xfId="0" applyFont="1" applyFill="1" applyBorder="1" applyAlignment="1">
      <alignment horizontal="left" vertical="center" wrapText="1"/>
    </xf>
    <xf numFmtId="168" fontId="45" fillId="33" borderId="10" xfId="0" applyNumberFormat="1" applyFont="1" applyFill="1" applyBorder="1" applyAlignment="1">
      <alignment horizontal="center" vertical="center" wrapText="1"/>
    </xf>
    <xf numFmtId="164" fontId="32" fillId="33" borderId="0" xfId="1" applyNumberFormat="1" applyFont="1" applyFill="1" applyAlignment="1">
      <alignment vertical="center" wrapText="1"/>
    </xf>
    <xf numFmtId="0" fontId="32" fillId="33" borderId="12" xfId="0" applyFont="1" applyFill="1" applyBorder="1" applyAlignment="1">
      <alignment horizontal="center" vertical="center" wrapText="1"/>
    </xf>
    <xf numFmtId="168" fontId="32" fillId="33" borderId="12" xfId="0" applyNumberFormat="1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4" fillId="33" borderId="17" xfId="0" applyFont="1" applyFill="1" applyBorder="1" applyAlignment="1">
      <alignment wrapText="1"/>
    </xf>
    <xf numFmtId="168" fontId="34" fillId="33" borderId="10" xfId="0" applyNumberFormat="1" applyFont="1" applyFill="1" applyBorder="1" applyAlignment="1">
      <alignment horizontal="center" vertical="center" wrapText="1"/>
    </xf>
    <xf numFmtId="168" fontId="46" fillId="33" borderId="10" xfId="0" applyNumberFormat="1" applyFont="1" applyFill="1" applyBorder="1" applyAlignment="1">
      <alignment horizontal="center" vertical="center" wrapText="1"/>
    </xf>
    <xf numFmtId="0" fontId="33" fillId="33" borderId="17" xfId="0" applyFont="1" applyFill="1" applyBorder="1" applyAlignment="1">
      <alignment horizontal="left" vertical="center" wrapText="1"/>
    </xf>
    <xf numFmtId="0" fontId="34" fillId="33" borderId="10" xfId="0" applyFont="1" applyFill="1" applyBorder="1" applyAlignment="1">
      <alignment wrapText="1"/>
    </xf>
    <xf numFmtId="0" fontId="24" fillId="33" borderId="10" xfId="51" applyFont="1" applyFill="1" applyBorder="1" applyAlignment="1" applyProtection="1">
      <alignment horizontal="left" vertical="center" wrapText="1"/>
      <protection hidden="1"/>
    </xf>
    <xf numFmtId="168" fontId="46" fillId="0" borderId="10" xfId="0" applyNumberFormat="1" applyFont="1" applyFill="1" applyBorder="1" applyAlignment="1">
      <alignment horizontal="center" vertical="center" wrapText="1"/>
    </xf>
    <xf numFmtId="166" fontId="34" fillId="33" borderId="12" xfId="0" applyNumberFormat="1" applyFont="1" applyFill="1" applyBorder="1" applyAlignment="1">
      <alignment horizontal="center" vertical="center" wrapText="1"/>
    </xf>
    <xf numFmtId="166" fontId="24" fillId="33" borderId="10" xfId="51" applyNumberFormat="1" applyFont="1" applyFill="1" applyBorder="1" applyAlignment="1" applyProtection="1">
      <alignment horizontal="center" vertical="center" wrapText="1"/>
      <protection hidden="1"/>
    </xf>
    <xf numFmtId="0" fontId="32" fillId="0" borderId="0" xfId="0" applyFont="1" applyBorder="1" applyAlignment="1">
      <alignment vertical="center" wrapText="1"/>
    </xf>
    <xf numFmtId="164" fontId="32" fillId="0" borderId="0" xfId="1" applyNumberFormat="1" applyFont="1" applyBorder="1" applyAlignment="1">
      <alignment vertical="center" wrapText="1"/>
    </xf>
    <xf numFmtId="0" fontId="24" fillId="33" borderId="0" xfId="0" applyFont="1" applyFill="1" applyAlignment="1">
      <alignment vertical="top"/>
    </xf>
    <xf numFmtId="0" fontId="24" fillId="33" borderId="0" xfId="0" applyFont="1" applyFill="1" applyAlignment="1">
      <alignment vertical="center"/>
    </xf>
    <xf numFmtId="0" fontId="24" fillId="33" borderId="0" xfId="0" applyFont="1" applyFill="1" applyAlignment="1">
      <alignment horizontal="center" vertical="center"/>
    </xf>
    <xf numFmtId="168" fontId="23" fillId="0" borderId="0" xfId="0" applyNumberFormat="1" applyFont="1" applyFill="1" applyAlignment="1">
      <alignment horizontal="right" wrapText="1"/>
    </xf>
    <xf numFmtId="0" fontId="24" fillId="33" borderId="0" xfId="0" applyFont="1" applyFill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/>
    </xf>
    <xf numFmtId="0" fontId="23" fillId="33" borderId="0" xfId="0" applyFont="1" applyFill="1" applyAlignment="1">
      <alignment vertical="top"/>
    </xf>
    <xf numFmtId="0" fontId="23" fillId="33" borderId="10" xfId="0" applyFont="1" applyFill="1" applyBorder="1" applyAlignment="1">
      <alignment vertical="center"/>
    </xf>
    <xf numFmtId="170" fontId="31" fillId="33" borderId="10" xfId="0" applyNumberFormat="1" applyFont="1" applyFill="1" applyBorder="1" applyAlignment="1">
      <alignment horizontal="center" vertical="center"/>
    </xf>
    <xf numFmtId="164" fontId="23" fillId="33" borderId="0" xfId="0" applyNumberFormat="1" applyFont="1" applyFill="1" applyAlignment="1">
      <alignment vertical="top"/>
    </xf>
    <xf numFmtId="0" fontId="24" fillId="33" borderId="10" xfId="0" applyFont="1" applyFill="1" applyBorder="1" applyAlignment="1">
      <alignment vertical="center" wrapText="1"/>
    </xf>
    <xf numFmtId="168" fontId="28" fillId="33" borderId="10" xfId="0" applyNumberFormat="1" applyFont="1" applyFill="1" applyBorder="1" applyAlignment="1">
      <alignment horizontal="center" vertical="center"/>
    </xf>
    <xf numFmtId="168" fontId="24" fillId="33" borderId="0" xfId="0" applyNumberFormat="1" applyFont="1" applyFill="1" applyAlignment="1">
      <alignment vertical="top"/>
    </xf>
    <xf numFmtId="0" fontId="29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 wrapText="1"/>
    </xf>
    <xf numFmtId="168" fontId="40" fillId="33" borderId="10" xfId="0" applyNumberFormat="1" applyFont="1" applyFill="1" applyBorder="1" applyAlignment="1">
      <alignment horizontal="center" vertical="center"/>
    </xf>
    <xf numFmtId="0" fontId="47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left" vertical="center" wrapText="1"/>
    </xf>
    <xf numFmtId="171" fontId="23" fillId="33" borderId="10" xfId="1" applyNumberFormat="1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7" fillId="0" borderId="10" xfId="0" applyFont="1" applyFill="1" applyBorder="1" applyAlignment="1">
      <alignment horizontal="center" vertical="center" wrapText="1"/>
    </xf>
    <xf numFmtId="168" fontId="23" fillId="0" borderId="10" xfId="0" applyNumberFormat="1" applyFont="1" applyFill="1" applyBorder="1" applyAlignment="1">
      <alignment horizontal="center" vertical="center"/>
    </xf>
    <xf numFmtId="0" fontId="33" fillId="33" borderId="10" xfId="0" applyFont="1" applyFill="1" applyBorder="1" applyAlignment="1">
      <alignment horizontal="center" vertical="center"/>
    </xf>
    <xf numFmtId="0" fontId="33" fillId="33" borderId="10" xfId="0" applyFont="1" applyFill="1" applyBorder="1" applyAlignment="1">
      <alignment vertical="center"/>
    </xf>
    <xf numFmtId="0" fontId="34" fillId="0" borderId="10" xfId="0" applyFont="1" applyFill="1" applyBorder="1" applyAlignment="1">
      <alignment vertical="center" wrapText="1"/>
    </xf>
    <xf numFmtId="0" fontId="34" fillId="0" borderId="10" xfId="0" applyFont="1" applyFill="1" applyBorder="1" applyAlignment="1">
      <alignment wrapText="1"/>
    </xf>
    <xf numFmtId="168" fontId="43" fillId="0" borderId="10" xfId="0" applyNumberFormat="1" applyFont="1" applyFill="1" applyBorder="1" applyAlignment="1">
      <alignment horizontal="center" vertical="center"/>
    </xf>
    <xf numFmtId="0" fontId="24" fillId="33" borderId="10" xfId="0" applyFont="1" applyFill="1" applyBorder="1" applyAlignment="1">
      <alignment vertical="center"/>
    </xf>
    <xf numFmtId="0" fontId="34" fillId="33" borderId="10" xfId="0" applyFont="1" applyFill="1" applyBorder="1" applyAlignment="1">
      <alignment vertical="center" wrapText="1"/>
    </xf>
    <xf numFmtId="168" fontId="43" fillId="33" borderId="10" xfId="0" applyNumberFormat="1" applyFont="1" applyFill="1" applyBorder="1" applyAlignment="1">
      <alignment horizontal="center" vertical="center"/>
    </xf>
    <xf numFmtId="168" fontId="42" fillId="33" borderId="10" xfId="0" applyNumberFormat="1" applyFont="1" applyFill="1" applyBorder="1" applyAlignment="1">
      <alignment horizontal="center" vertical="center"/>
    </xf>
    <xf numFmtId="0" fontId="35" fillId="0" borderId="10" xfId="0" applyNumberFormat="1" applyFont="1" applyFill="1" applyBorder="1" applyAlignment="1">
      <alignment horizontal="left" vertical="top" wrapText="1"/>
    </xf>
    <xf numFmtId="0" fontId="24" fillId="33" borderId="13" xfId="0" applyFont="1" applyFill="1" applyBorder="1" applyAlignment="1" applyProtection="1">
      <alignment horizontal="left" vertical="center" wrapText="1"/>
      <protection hidden="1"/>
    </xf>
    <xf numFmtId="0" fontId="24" fillId="33" borderId="13" xfId="0" applyNumberFormat="1" applyFont="1" applyFill="1" applyBorder="1" applyAlignment="1">
      <alignment horizontal="left" vertical="center" wrapText="1"/>
    </xf>
    <xf numFmtId="0" fontId="24" fillId="33" borderId="12" xfId="51" applyFont="1" applyFill="1" applyBorder="1" applyAlignment="1" applyProtection="1">
      <alignment horizontal="left" vertical="center" wrapText="1"/>
      <protection hidden="1"/>
    </xf>
    <xf numFmtId="0" fontId="24" fillId="33" borderId="15" xfId="0" applyFont="1" applyFill="1" applyBorder="1" applyAlignment="1">
      <alignment vertical="center"/>
    </xf>
    <xf numFmtId="168" fontId="42" fillId="33" borderId="16" xfId="0" applyNumberFormat="1" applyFont="1" applyFill="1" applyBorder="1" applyAlignment="1">
      <alignment horizontal="center" vertical="center"/>
    </xf>
    <xf numFmtId="0" fontId="24" fillId="33" borderId="13" xfId="51" applyFont="1" applyFill="1" applyBorder="1" applyAlignment="1" applyProtection="1">
      <alignment horizontal="left" vertical="center" wrapText="1"/>
      <protection hidden="1"/>
    </xf>
    <xf numFmtId="0" fontId="46" fillId="33" borderId="10" xfId="0" applyFont="1" applyFill="1" applyBorder="1" applyAlignment="1">
      <alignment wrapText="1"/>
    </xf>
    <xf numFmtId="168" fontId="23" fillId="0" borderId="0" xfId="0" applyNumberFormat="1" applyFont="1" applyFill="1" applyAlignment="1">
      <alignment vertical="center" wrapText="1"/>
    </xf>
    <xf numFmtId="0" fontId="40" fillId="0" borderId="0" xfId="0" applyNumberFormat="1" applyFont="1" applyFill="1" applyBorder="1" applyAlignment="1">
      <alignment vertical="center" wrapText="1"/>
    </xf>
    <xf numFmtId="0" fontId="0" fillId="33" borderId="10" xfId="0" applyFont="1" applyFill="1" applyBorder="1" applyAlignment="1">
      <alignment horizontal="center" vertical="top" wrapText="1"/>
    </xf>
    <xf numFmtId="0" fontId="30" fillId="33" borderId="10" xfId="0" applyFont="1" applyFill="1" applyBorder="1" applyAlignment="1">
      <alignment horizontal="right" vertical="top" wrapText="1"/>
    </xf>
    <xf numFmtId="167" fontId="49" fillId="33" borderId="10" xfId="43" applyNumberFormat="1" applyFont="1" applyFill="1" applyBorder="1" applyAlignment="1">
      <alignment horizontal="right" vertical="center" wrapText="1"/>
    </xf>
    <xf numFmtId="167" fontId="49" fillId="0" borderId="10" xfId="43" applyNumberFormat="1" applyFont="1" applyFill="1" applyBorder="1" applyAlignment="1">
      <alignment horizontal="right" vertical="center" wrapText="1"/>
    </xf>
    <xf numFmtId="37" fontId="30" fillId="33" borderId="10" xfId="0" applyNumberFormat="1" applyFont="1" applyFill="1" applyBorder="1" applyAlignment="1">
      <alignment horizontal="right" vertical="top" wrapText="1"/>
    </xf>
    <xf numFmtId="165" fontId="30" fillId="33" borderId="10" xfId="0" applyNumberFormat="1" applyFont="1" applyFill="1" applyBorder="1" applyAlignment="1">
      <alignment horizontal="right" vertical="top" wrapText="1"/>
    </xf>
    <xf numFmtId="0" fontId="32" fillId="33" borderId="0" xfId="45" applyFont="1" applyFill="1" applyAlignment="1">
      <alignment vertical="center"/>
    </xf>
    <xf numFmtId="0" fontId="32" fillId="33" borderId="0" xfId="46" applyFont="1" applyFill="1" applyAlignment="1">
      <alignment horizontal="right" vertical="center"/>
    </xf>
    <xf numFmtId="0" fontId="32" fillId="33" borderId="0" xfId="46" applyFont="1" applyFill="1" applyAlignment="1">
      <alignment horizontal="center" vertical="center"/>
    </xf>
    <xf numFmtId="0" fontId="50" fillId="33" borderId="0" xfId="45" applyFont="1" applyFill="1" applyAlignment="1">
      <alignment vertical="center"/>
    </xf>
    <xf numFmtId="0" fontId="50" fillId="33" borderId="0" xfId="45" applyFont="1" applyFill="1" applyAlignment="1">
      <alignment horizontal="center" vertical="center"/>
    </xf>
    <xf numFmtId="0" fontId="51" fillId="33" borderId="0" xfId="45" applyFont="1" applyFill="1" applyAlignment="1">
      <alignment vertical="center"/>
    </xf>
    <xf numFmtId="0" fontId="32" fillId="33" borderId="10" xfId="46" applyFont="1" applyFill="1" applyBorder="1" applyAlignment="1">
      <alignment horizontal="center" vertical="center"/>
    </xf>
    <xf numFmtId="0" fontId="32" fillId="33" borderId="10" xfId="46" applyFont="1" applyFill="1" applyBorder="1" applyAlignment="1">
      <alignment horizontal="center" vertical="center" wrapText="1"/>
    </xf>
    <xf numFmtId="0" fontId="52" fillId="33" borderId="0" xfId="45" applyFont="1" applyFill="1" applyAlignment="1">
      <alignment vertical="center"/>
    </xf>
    <xf numFmtId="168" fontId="31" fillId="33" borderId="10" xfId="46" applyNumberFormat="1" applyFont="1" applyFill="1" applyBorder="1" applyAlignment="1">
      <alignment horizontal="center" vertical="center"/>
    </xf>
    <xf numFmtId="167" fontId="32" fillId="33" borderId="10" xfId="47" applyNumberFormat="1" applyFont="1" applyFill="1" applyBorder="1" applyAlignment="1">
      <alignment horizontal="center" vertical="center" wrapText="1"/>
    </xf>
    <xf numFmtId="0" fontId="32" fillId="33" borderId="15" xfId="46" applyFont="1" applyFill="1" applyBorder="1" applyAlignment="1">
      <alignment horizontal="left" vertical="center"/>
    </xf>
    <xf numFmtId="0" fontId="31" fillId="33" borderId="15" xfId="50" applyFont="1" applyFill="1" applyBorder="1" applyAlignment="1"/>
    <xf numFmtId="0" fontId="31" fillId="33" borderId="17" xfId="50" applyFont="1" applyFill="1" applyBorder="1" applyAlignment="1"/>
    <xf numFmtId="0" fontId="32" fillId="33" borderId="17" xfId="46" applyFont="1" applyFill="1" applyBorder="1" applyAlignment="1">
      <alignment horizontal="left" vertical="center"/>
    </xf>
    <xf numFmtId="167" fontId="31" fillId="33" borderId="16" xfId="47" applyNumberFormat="1" applyFont="1" applyFill="1" applyBorder="1" applyAlignment="1">
      <alignment horizontal="center" vertical="center" wrapText="1"/>
    </xf>
    <xf numFmtId="0" fontId="26" fillId="0" borderId="24" xfId="0" applyFont="1" applyBorder="1" applyAlignment="1">
      <alignment horizontal="left" vertical="center" wrapText="1"/>
    </xf>
    <xf numFmtId="0" fontId="26" fillId="33" borderId="10" xfId="46" applyFont="1" applyFill="1" applyBorder="1" applyAlignment="1">
      <alignment horizontal="center" vertical="center"/>
    </xf>
    <xf numFmtId="0" fontId="26" fillId="33" borderId="10" xfId="46" applyFont="1" applyFill="1" applyBorder="1" applyAlignment="1">
      <alignment horizontal="center" vertical="center" wrapText="1"/>
    </xf>
    <xf numFmtId="3" fontId="26" fillId="0" borderId="12" xfId="46" applyNumberFormat="1" applyFont="1" applyFill="1" applyBorder="1" applyAlignment="1">
      <alignment horizontal="center" vertical="center"/>
    </xf>
    <xf numFmtId="0" fontId="26" fillId="0" borderId="10" xfId="46" applyFont="1" applyFill="1" applyBorder="1" applyAlignment="1">
      <alignment horizontal="center" vertical="center"/>
    </xf>
    <xf numFmtId="167" fontId="26" fillId="0" borderId="16" xfId="47" applyNumberFormat="1" applyFont="1" applyFill="1" applyBorder="1" applyAlignment="1">
      <alignment horizontal="center" vertical="center" wrapText="1"/>
    </xf>
    <xf numFmtId="3" fontId="26" fillId="0" borderId="10" xfId="46" applyNumberFormat="1" applyFont="1" applyFill="1" applyBorder="1" applyAlignment="1">
      <alignment horizontal="center" vertical="center"/>
    </xf>
    <xf numFmtId="0" fontId="26" fillId="0" borderId="25" xfId="0" applyFont="1" applyBorder="1" applyAlignment="1">
      <alignment horizontal="left" vertical="center" wrapText="1"/>
    </xf>
    <xf numFmtId="0" fontId="26" fillId="0" borderId="25" xfId="0" applyFont="1" applyFill="1" applyBorder="1" applyAlignment="1">
      <alignment horizontal="left" vertical="center" wrapText="1"/>
    </xf>
    <xf numFmtId="0" fontId="26" fillId="0" borderId="10" xfId="46" applyFont="1" applyFill="1" applyBorder="1" applyAlignment="1">
      <alignment horizontal="center" vertical="center" wrapText="1"/>
    </xf>
    <xf numFmtId="0" fontId="0" fillId="33" borderId="16" xfId="0" applyFont="1" applyFill="1" applyBorder="1" applyAlignment="1">
      <alignment horizontal="center" vertical="top" wrapText="1"/>
    </xf>
    <xf numFmtId="168" fontId="24" fillId="0" borderId="22" xfId="0" applyNumberFormat="1" applyFont="1" applyFill="1" applyBorder="1" applyAlignment="1">
      <alignment horizontal="right" vertical="center" wrapText="1"/>
    </xf>
    <xf numFmtId="0" fontId="23" fillId="0" borderId="0" xfId="0" applyFont="1" applyAlignment="1">
      <alignment horizontal="right" vertical="top" wrapText="1"/>
    </xf>
    <xf numFmtId="0" fontId="40" fillId="0" borderId="0" xfId="44" applyFont="1" applyFill="1" applyAlignment="1">
      <alignment horizontal="right" vertical="center"/>
    </xf>
    <xf numFmtId="0" fontId="0" fillId="0" borderId="0" xfId="0" applyAlignment="1">
      <alignment horizontal="right" vertical="top" wrapText="1"/>
    </xf>
    <xf numFmtId="0" fontId="23" fillId="0" borderId="32" xfId="0" applyFont="1" applyBorder="1" applyAlignment="1">
      <alignment horizontal="left" vertical="center" wrapText="1"/>
    </xf>
    <xf numFmtId="165" fontId="23" fillId="0" borderId="32" xfId="48" applyNumberFormat="1" applyFont="1" applyBorder="1" applyAlignment="1">
      <alignment horizontal="right" vertical="center"/>
    </xf>
    <xf numFmtId="0" fontId="23" fillId="0" borderId="0" xfId="0" applyFont="1" applyAlignment="1">
      <alignment horizontal="left" vertical="center" wrapText="1"/>
    </xf>
    <xf numFmtId="0" fontId="0" fillId="33" borderId="32" xfId="0" applyFill="1" applyBorder="1">
      <alignment horizontal="left" vertical="top" wrapText="1"/>
    </xf>
    <xf numFmtId="0" fontId="22" fillId="33" borderId="32" xfId="0" applyFont="1" applyFill="1" applyBorder="1" applyAlignment="1">
      <alignment horizontal="left" vertical="top" wrapText="1"/>
    </xf>
    <xf numFmtId="165" fontId="22" fillId="33" borderId="32" xfId="49" applyNumberFormat="1" applyFont="1" applyFill="1" applyBorder="1" applyAlignment="1">
      <alignment horizontal="right" vertical="top"/>
    </xf>
    <xf numFmtId="0" fontId="0" fillId="33" borderId="32" xfId="0" applyFont="1" applyFill="1" applyBorder="1" applyAlignment="1">
      <alignment horizontal="left" vertical="top" wrapText="1"/>
    </xf>
    <xf numFmtId="0" fontId="30" fillId="33" borderId="32" xfId="0" applyFont="1" applyFill="1" applyBorder="1">
      <alignment horizontal="left" vertical="top" wrapText="1"/>
    </xf>
    <xf numFmtId="165" fontId="18" fillId="33" borderId="32" xfId="48" applyNumberFormat="1" applyFont="1" applyFill="1" applyBorder="1" applyAlignment="1">
      <alignment horizontal="right" vertical="top"/>
    </xf>
    <xf numFmtId="0" fontId="0" fillId="0" borderId="32" xfId="0" applyBorder="1">
      <alignment horizontal="left" vertical="top" wrapText="1"/>
    </xf>
    <xf numFmtId="0" fontId="22" fillId="0" borderId="32" xfId="0" applyFont="1" applyBorder="1" applyAlignment="1">
      <alignment horizontal="left" vertical="top" wrapText="1"/>
    </xf>
    <xf numFmtId="165" fontId="22" fillId="0" borderId="32" xfId="49" applyNumberFormat="1" applyFont="1" applyBorder="1" applyAlignment="1">
      <alignment horizontal="right" vertical="top"/>
    </xf>
    <xf numFmtId="0" fontId="0" fillId="36" borderId="0" xfId="0" applyFont="1" applyFill="1" applyAlignment="1">
      <alignment horizontal="left" vertical="top" wrapText="1"/>
    </xf>
    <xf numFmtId="0" fontId="0" fillId="36" borderId="32" xfId="0" applyFont="1" applyFill="1" applyBorder="1" applyAlignment="1">
      <alignment horizontal="left" vertical="top" wrapText="1"/>
    </xf>
    <xf numFmtId="172" fontId="30" fillId="33" borderId="10" xfId="0" applyNumberFormat="1" applyFont="1" applyFill="1" applyBorder="1" applyAlignment="1">
      <alignment horizontal="right" vertical="top" wrapText="1"/>
    </xf>
    <xf numFmtId="0" fontId="0" fillId="33" borderId="16" xfId="0" applyFill="1" applyBorder="1" applyAlignment="1">
      <alignment horizontal="center" vertical="top" wrapText="1"/>
    </xf>
    <xf numFmtId="0" fontId="0" fillId="0" borderId="32" xfId="0" applyBorder="1" applyAlignment="1">
      <alignment horizontal="center" vertical="center" wrapText="1"/>
    </xf>
    <xf numFmtId="168" fontId="23" fillId="0" borderId="16" xfId="0" applyNumberFormat="1" applyFont="1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/>
    </xf>
    <xf numFmtId="0" fontId="54" fillId="0" borderId="32" xfId="0" applyFont="1" applyBorder="1" applyAlignment="1">
      <alignment horizontal="center" vertical="center" wrapText="1"/>
    </xf>
    <xf numFmtId="173" fontId="30" fillId="33" borderId="10" xfId="0" applyNumberFormat="1" applyFont="1" applyFill="1" applyBorder="1" applyAlignment="1">
      <alignment horizontal="right" vertical="top" wrapText="1"/>
    </xf>
    <xf numFmtId="0" fontId="24" fillId="33" borderId="18" xfId="43" applyFont="1" applyFill="1" applyBorder="1" applyAlignment="1">
      <alignment horizontal="center" vertical="center" wrapText="1"/>
    </xf>
    <xf numFmtId="167" fontId="23" fillId="36" borderId="10" xfId="43" applyNumberFormat="1" applyFont="1" applyFill="1" applyBorder="1" applyAlignment="1">
      <alignment horizontal="center" vertical="center" wrapText="1"/>
    </xf>
    <xf numFmtId="3" fontId="26" fillId="36" borderId="12" xfId="46" applyNumberFormat="1" applyFont="1" applyFill="1" applyBorder="1" applyAlignment="1">
      <alignment horizontal="center" vertical="center"/>
    </xf>
    <xf numFmtId="0" fontId="26" fillId="36" borderId="10" xfId="46" applyFont="1" applyFill="1" applyBorder="1" applyAlignment="1">
      <alignment horizontal="center" vertical="center"/>
    </xf>
    <xf numFmtId="167" fontId="26" fillId="36" borderId="16" xfId="47" applyNumberFormat="1" applyFont="1" applyFill="1" applyBorder="1" applyAlignment="1">
      <alignment horizontal="center" vertical="center" wrapText="1"/>
    </xf>
    <xf numFmtId="0" fontId="23" fillId="0" borderId="0" xfId="0" applyNumberFormat="1" applyFont="1" applyAlignment="1">
      <alignment horizontal="center" vertical="center" wrapText="1"/>
    </xf>
    <xf numFmtId="0" fontId="23" fillId="0" borderId="0" xfId="0" applyNumberFormat="1" applyFont="1" applyBorder="1" applyAlignment="1">
      <alignment horizontal="center" vertical="center" wrapText="1"/>
    </xf>
    <xf numFmtId="0" fontId="24" fillId="33" borderId="12" xfId="0" applyNumberFormat="1" applyFont="1" applyFill="1" applyBorder="1" applyAlignment="1">
      <alignment horizontal="center" vertical="center" wrapText="1"/>
    </xf>
    <xf numFmtId="0" fontId="24" fillId="33" borderId="13" xfId="0" applyNumberFormat="1" applyFont="1" applyFill="1" applyBorder="1" applyAlignment="1">
      <alignment horizontal="center" vertical="center" wrapText="1"/>
    </xf>
    <xf numFmtId="0" fontId="24" fillId="33" borderId="15" xfId="0" applyNumberFormat="1" applyFont="1" applyFill="1" applyBorder="1" applyAlignment="1">
      <alignment horizontal="center" vertical="center" wrapText="1"/>
    </xf>
    <xf numFmtId="0" fontId="24" fillId="33" borderId="17" xfId="0" applyNumberFormat="1" applyFont="1" applyFill="1" applyBorder="1" applyAlignment="1">
      <alignment horizontal="center" vertical="center" wrapText="1"/>
    </xf>
    <xf numFmtId="0" fontId="24" fillId="33" borderId="16" xfId="0" applyNumberFormat="1" applyFont="1" applyFill="1" applyBorder="1" applyAlignment="1">
      <alignment horizontal="center" vertical="center" wrapText="1"/>
    </xf>
    <xf numFmtId="0" fontId="24" fillId="0" borderId="19" xfId="0" applyNumberFormat="1" applyFont="1" applyFill="1" applyBorder="1" applyAlignment="1">
      <alignment horizontal="center" vertical="center" wrapText="1"/>
    </xf>
    <xf numFmtId="0" fontId="24" fillId="0" borderId="13" xfId="0" applyNumberFormat="1" applyFont="1" applyFill="1" applyBorder="1" applyAlignment="1">
      <alignment horizontal="center" vertical="center" wrapText="1"/>
    </xf>
    <xf numFmtId="0" fontId="23" fillId="33" borderId="19" xfId="0" applyNumberFormat="1" applyFont="1" applyFill="1" applyBorder="1" applyAlignment="1">
      <alignment horizontal="center" vertical="center" wrapText="1"/>
    </xf>
    <xf numFmtId="0" fontId="23" fillId="33" borderId="13" xfId="0" applyNumberFormat="1" applyFont="1" applyFill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24" fillId="33" borderId="12" xfId="43" applyFont="1" applyFill="1" applyBorder="1" applyAlignment="1">
      <alignment horizontal="center" vertical="center" wrapText="1"/>
    </xf>
    <xf numFmtId="0" fontId="24" fillId="33" borderId="19" xfId="43" applyFont="1" applyFill="1" applyBorder="1" applyAlignment="1">
      <alignment horizontal="center" vertical="center" wrapText="1"/>
    </xf>
    <xf numFmtId="0" fontId="24" fillId="33" borderId="13" xfId="43" applyFont="1" applyFill="1" applyBorder="1" applyAlignment="1">
      <alignment horizontal="center" vertical="center" wrapText="1"/>
    </xf>
    <xf numFmtId="0" fontId="24" fillId="33" borderId="18" xfId="43" applyFont="1" applyFill="1" applyBorder="1" applyAlignment="1">
      <alignment horizontal="center" vertical="center" wrapText="1"/>
    </xf>
    <xf numFmtId="0" fontId="24" fillId="33" borderId="20" xfId="43" applyFont="1" applyFill="1" applyBorder="1" applyAlignment="1">
      <alignment horizontal="center" vertical="center" wrapText="1"/>
    </xf>
    <xf numFmtId="0" fontId="23" fillId="0" borderId="15" xfId="43" applyNumberFormat="1" applyFont="1" applyFill="1" applyBorder="1" applyAlignment="1">
      <alignment horizontal="center" vertical="center" wrapText="1"/>
    </xf>
    <xf numFmtId="0" fontId="23" fillId="0" borderId="17" xfId="43" applyNumberFormat="1" applyFont="1" applyFill="1" applyBorder="1" applyAlignment="1">
      <alignment horizontal="center" vertical="center" wrapText="1"/>
    </xf>
    <xf numFmtId="0" fontId="23" fillId="0" borderId="16" xfId="43" applyNumberFormat="1" applyFont="1" applyFill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49" fontId="0" fillId="33" borderId="12" xfId="0" applyNumberFormat="1" applyFill="1" applyBorder="1" applyAlignment="1">
      <alignment horizontal="center" vertical="center" wrapText="1"/>
    </xf>
    <xf numFmtId="49" fontId="0" fillId="33" borderId="19" xfId="0" applyNumberFormat="1" applyFill="1" applyBorder="1" applyAlignment="1">
      <alignment horizontal="center" vertical="center" wrapText="1"/>
    </xf>
    <xf numFmtId="0" fontId="23" fillId="33" borderId="18" xfId="0" applyNumberFormat="1" applyFont="1" applyFill="1" applyBorder="1" applyAlignment="1">
      <alignment horizontal="center" vertical="center" wrapText="1"/>
    </xf>
    <xf numFmtId="0" fontId="23" fillId="33" borderId="20" xfId="0" applyNumberFormat="1" applyFont="1" applyFill="1" applyBorder="1" applyAlignment="1">
      <alignment horizontal="center" vertical="center" wrapText="1"/>
    </xf>
    <xf numFmtId="0" fontId="23" fillId="33" borderId="23" xfId="0" applyNumberFormat="1" applyFont="1" applyFill="1" applyBorder="1" applyAlignment="1">
      <alignment horizontal="center" vertical="center" wrapText="1"/>
    </xf>
    <xf numFmtId="0" fontId="26" fillId="33" borderId="12" xfId="0" applyNumberFormat="1" applyFont="1" applyFill="1" applyBorder="1" applyAlignment="1">
      <alignment horizontal="center" vertical="center" wrapText="1"/>
    </xf>
    <xf numFmtId="0" fontId="26" fillId="33" borderId="19" xfId="0" applyNumberFormat="1" applyFont="1" applyFill="1" applyBorder="1" applyAlignment="1">
      <alignment horizontal="center" vertical="center" wrapText="1"/>
    </xf>
    <xf numFmtId="0" fontId="26" fillId="33" borderId="13" xfId="0" applyNumberFormat="1" applyFont="1" applyFill="1" applyBorder="1" applyAlignment="1">
      <alignment horizontal="center" vertical="center" wrapText="1"/>
    </xf>
    <xf numFmtId="0" fontId="23" fillId="33" borderId="12" xfId="0" applyFont="1" applyFill="1" applyBorder="1" applyAlignment="1">
      <alignment horizontal="center" vertical="center" wrapText="1"/>
    </xf>
    <xf numFmtId="0" fontId="23" fillId="33" borderId="19" xfId="0" applyFont="1" applyFill="1" applyBorder="1" applyAlignment="1">
      <alignment horizontal="center" vertical="center" wrapText="1"/>
    </xf>
    <xf numFmtId="0" fontId="23" fillId="33" borderId="13" xfId="0" applyFont="1" applyFill="1" applyBorder="1" applyAlignment="1">
      <alignment horizontal="center" vertical="center" wrapText="1"/>
    </xf>
    <xf numFmtId="0" fontId="24" fillId="0" borderId="12" xfId="0" applyNumberFormat="1" applyFont="1" applyFill="1" applyBorder="1" applyAlignment="1">
      <alignment horizontal="center" vertical="center" wrapText="1"/>
    </xf>
    <xf numFmtId="0" fontId="23" fillId="33" borderId="12" xfId="0" applyNumberFormat="1" applyFont="1" applyFill="1" applyBorder="1" applyAlignment="1">
      <alignment horizontal="center" vertical="center" wrapText="1"/>
    </xf>
    <xf numFmtId="0" fontId="24" fillId="33" borderId="12" xfId="51" applyFont="1" applyFill="1" applyBorder="1" applyAlignment="1" applyProtection="1">
      <alignment horizontal="center" vertical="center" wrapText="1"/>
      <protection hidden="1"/>
    </xf>
    <xf numFmtId="0" fontId="24" fillId="33" borderId="19" xfId="51" applyFont="1" applyFill="1" applyBorder="1" applyAlignment="1" applyProtection="1">
      <alignment horizontal="center" vertical="center" wrapText="1"/>
      <protection hidden="1"/>
    </xf>
    <xf numFmtId="0" fontId="24" fillId="33" borderId="13" xfId="51" applyFont="1" applyFill="1" applyBorder="1" applyAlignment="1" applyProtection="1">
      <alignment horizontal="center" vertical="center" wrapText="1"/>
      <protection hidden="1"/>
    </xf>
    <xf numFmtId="0" fontId="0" fillId="33" borderId="12" xfId="0" applyFill="1" applyBorder="1" applyAlignment="1">
      <alignment horizontal="center" vertical="center" wrapText="1"/>
    </xf>
    <xf numFmtId="0" fontId="0" fillId="33" borderId="19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24" fillId="33" borderId="19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6" fontId="24" fillId="33" borderId="12" xfId="0" applyNumberFormat="1" applyFont="1" applyFill="1" applyBorder="1" applyAlignment="1">
      <alignment horizontal="center" vertical="center" wrapText="1"/>
    </xf>
    <xf numFmtId="166" fontId="24" fillId="33" borderId="13" xfId="0" applyNumberFormat="1" applyFont="1" applyFill="1" applyBorder="1" applyAlignment="1">
      <alignment horizontal="center" vertical="center" wrapText="1"/>
    </xf>
    <xf numFmtId="0" fontId="25" fillId="33" borderId="12" xfId="0" applyFont="1" applyFill="1" applyBorder="1" applyAlignment="1">
      <alignment horizontal="center" vertical="center" wrapText="1"/>
    </xf>
    <xf numFmtId="0" fontId="25" fillId="33" borderId="19" xfId="0" applyFont="1" applyFill="1" applyBorder="1" applyAlignment="1">
      <alignment horizontal="center" vertical="center" wrapText="1"/>
    </xf>
    <xf numFmtId="0" fontId="25" fillId="33" borderId="13" xfId="0" applyFont="1" applyFill="1" applyBorder="1" applyAlignment="1">
      <alignment horizontal="center" vertical="center" wrapText="1"/>
    </xf>
    <xf numFmtId="167" fontId="24" fillId="33" borderId="12" xfId="0" applyNumberFormat="1" applyFont="1" applyFill="1" applyBorder="1" applyAlignment="1">
      <alignment horizontal="center" vertical="center" wrapText="1"/>
    </xf>
    <xf numFmtId="167" fontId="24" fillId="33" borderId="13" xfId="0" applyNumberFormat="1" applyFont="1" applyFill="1" applyBorder="1" applyAlignment="1">
      <alignment horizontal="center" vertical="center" wrapText="1"/>
    </xf>
    <xf numFmtId="0" fontId="23" fillId="34" borderId="15" xfId="0" applyNumberFormat="1" applyFont="1" applyFill="1" applyBorder="1" applyAlignment="1">
      <alignment horizontal="center" vertical="center" wrapText="1"/>
    </xf>
    <xf numFmtId="0" fontId="23" fillId="34" borderId="17" xfId="0" applyNumberFormat="1" applyFont="1" applyFill="1" applyBorder="1" applyAlignment="1">
      <alignment horizontal="center" vertical="center" wrapText="1"/>
    </xf>
    <xf numFmtId="0" fontId="23" fillId="34" borderId="16" xfId="0" applyNumberFormat="1" applyFont="1" applyFill="1" applyBorder="1" applyAlignment="1">
      <alignment horizontal="center" vertical="center" wrapText="1"/>
    </xf>
    <xf numFmtId="0" fontId="23" fillId="33" borderId="15" xfId="0" applyNumberFormat="1" applyFont="1" applyFill="1" applyBorder="1" applyAlignment="1">
      <alignment horizontal="center" vertical="center" wrapText="1"/>
    </xf>
    <xf numFmtId="0" fontId="23" fillId="33" borderId="17" xfId="0" applyNumberFormat="1" applyFont="1" applyFill="1" applyBorder="1" applyAlignment="1">
      <alignment horizontal="center" vertical="center" wrapText="1"/>
    </xf>
    <xf numFmtId="0" fontId="23" fillId="33" borderId="16" xfId="0" applyNumberFormat="1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9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4" fillId="33" borderId="18" xfId="0" applyFont="1" applyFill="1" applyBorder="1" applyAlignment="1" applyProtection="1">
      <alignment horizontal="left" vertical="center" wrapText="1"/>
      <protection hidden="1"/>
    </xf>
    <xf numFmtId="0" fontId="24" fillId="33" borderId="23" xfId="0" applyFont="1" applyFill="1" applyBorder="1" applyAlignment="1" applyProtection="1">
      <alignment horizontal="left" vertical="center" wrapText="1"/>
      <protection hidden="1"/>
    </xf>
    <xf numFmtId="0" fontId="23" fillId="0" borderId="21" xfId="0" applyNumberFormat="1" applyFont="1" applyFill="1" applyBorder="1" applyAlignment="1">
      <alignment horizontal="center" vertical="center" wrapText="1"/>
    </xf>
    <xf numFmtId="0" fontId="23" fillId="0" borderId="22" xfId="0" applyNumberFormat="1" applyFont="1" applyFill="1" applyBorder="1" applyAlignment="1">
      <alignment horizontal="center" vertical="center" wrapText="1"/>
    </xf>
    <xf numFmtId="0" fontId="23" fillId="0" borderId="23" xfId="0" applyNumberFormat="1" applyFont="1" applyFill="1" applyBorder="1" applyAlignment="1">
      <alignment horizontal="center" vertical="center" wrapText="1"/>
    </xf>
    <xf numFmtId="0" fontId="0" fillId="33" borderId="33" xfId="0" applyFont="1" applyFill="1" applyBorder="1" applyAlignment="1">
      <alignment horizontal="center" vertical="top" wrapText="1"/>
    </xf>
    <xf numFmtId="0" fontId="0" fillId="33" borderId="34" xfId="0" applyFont="1" applyFill="1" applyBorder="1" applyAlignment="1">
      <alignment horizontal="center" vertical="top" wrapText="1"/>
    </xf>
    <xf numFmtId="0" fontId="0" fillId="33" borderId="35" xfId="0" applyFont="1" applyFill="1" applyBorder="1" applyAlignment="1">
      <alignment horizontal="center" vertical="top" wrapText="1"/>
    </xf>
    <xf numFmtId="0" fontId="23" fillId="0" borderId="0" xfId="0" applyFont="1" applyAlignment="1">
      <alignment horizontal="right" vertical="top" wrapText="1"/>
    </xf>
    <xf numFmtId="0" fontId="40" fillId="0" borderId="0" xfId="44" applyFont="1" applyFill="1" applyAlignment="1">
      <alignment horizontal="right" vertical="center"/>
    </xf>
    <xf numFmtId="0" fontId="40" fillId="0" borderId="0" xfId="0" applyNumberFormat="1" applyFont="1" applyFill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49" fontId="27" fillId="0" borderId="14" xfId="0" applyNumberFormat="1" applyFont="1" applyFill="1" applyBorder="1" applyAlignment="1">
      <alignment horizontal="center" vertical="center" wrapText="1"/>
    </xf>
    <xf numFmtId="49" fontId="27" fillId="0" borderId="18" xfId="0" applyNumberFormat="1" applyFont="1" applyFill="1" applyBorder="1" applyAlignment="1">
      <alignment horizontal="center" vertical="center" wrapText="1"/>
    </xf>
    <xf numFmtId="49" fontId="27" fillId="0" borderId="21" xfId="0" applyNumberFormat="1" applyFont="1" applyFill="1" applyBorder="1" applyAlignment="1">
      <alignment horizontal="center" vertical="center" wrapText="1"/>
    </xf>
    <xf numFmtId="49" fontId="27" fillId="0" borderId="23" xfId="0" applyNumberFormat="1" applyFont="1" applyFill="1" applyBorder="1" applyAlignment="1">
      <alignment horizontal="center" vertical="center" wrapText="1"/>
    </xf>
    <xf numFmtId="0" fontId="27" fillId="0" borderId="12" xfId="0" applyNumberFormat="1" applyFont="1" applyFill="1" applyBorder="1" applyAlignment="1">
      <alignment horizontal="center" vertical="center" wrapText="1"/>
    </xf>
    <xf numFmtId="0" fontId="27" fillId="0" borderId="19" xfId="0" applyNumberFormat="1" applyFont="1" applyFill="1" applyBorder="1" applyAlignment="1">
      <alignment horizontal="center" vertical="center" wrapText="1"/>
    </xf>
    <xf numFmtId="0" fontId="27" fillId="0" borderId="13" xfId="0" applyNumberFormat="1" applyFont="1" applyFill="1" applyBorder="1" applyAlignment="1">
      <alignment horizontal="center" vertical="center" wrapText="1"/>
    </xf>
    <xf numFmtId="168" fontId="23" fillId="33" borderId="15" xfId="0" applyNumberFormat="1" applyFont="1" applyFill="1" applyBorder="1" applyAlignment="1">
      <alignment horizontal="center" vertical="center" wrapText="1"/>
    </xf>
    <xf numFmtId="168" fontId="23" fillId="33" borderId="17" xfId="0" applyNumberFormat="1" applyFont="1" applyFill="1" applyBorder="1" applyAlignment="1">
      <alignment horizontal="center" vertical="center" wrapText="1"/>
    </xf>
    <xf numFmtId="168" fontId="23" fillId="33" borderId="16" xfId="0" applyNumberFormat="1" applyFont="1" applyFill="1" applyBorder="1" applyAlignment="1">
      <alignment horizontal="center" vertical="center" wrapText="1"/>
    </xf>
    <xf numFmtId="168" fontId="27" fillId="0" borderId="18" xfId="0" applyNumberFormat="1" applyFont="1" applyFill="1" applyBorder="1" applyAlignment="1">
      <alignment horizontal="center" vertical="center" wrapText="1"/>
    </xf>
    <xf numFmtId="168" fontId="27" fillId="0" borderId="23" xfId="0" applyNumberFormat="1" applyFont="1" applyFill="1" applyBorder="1" applyAlignment="1">
      <alignment horizontal="center" vertical="center" wrapText="1"/>
    </xf>
    <xf numFmtId="168" fontId="27" fillId="0" borderId="15" xfId="0" applyNumberFormat="1" applyFont="1" applyFill="1" applyBorder="1" applyAlignment="1">
      <alignment horizontal="center" vertical="center" wrapText="1"/>
    </xf>
    <xf numFmtId="168" fontId="27" fillId="0" borderId="17" xfId="0" applyNumberFormat="1" applyFont="1" applyFill="1" applyBorder="1" applyAlignment="1">
      <alignment horizontal="center" vertical="center" wrapText="1"/>
    </xf>
    <xf numFmtId="168" fontId="27" fillId="0" borderId="16" xfId="0" applyNumberFormat="1" applyFont="1" applyFill="1" applyBorder="1" applyAlignment="1">
      <alignment horizontal="center" vertical="center" wrapText="1"/>
    </xf>
    <xf numFmtId="168" fontId="24" fillId="0" borderId="0" xfId="0" applyNumberFormat="1" applyFont="1" applyFill="1" applyBorder="1" applyAlignment="1">
      <alignment horizontal="right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top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NumberFormat="1" applyFont="1" applyFill="1" applyBorder="1" applyAlignment="1">
      <alignment horizontal="center" vertical="center" wrapText="1"/>
    </xf>
    <xf numFmtId="168" fontId="28" fillId="0" borderId="20" xfId="0" applyNumberFormat="1" applyFont="1" applyFill="1" applyBorder="1" applyAlignment="1">
      <alignment horizontal="center" vertical="center" wrapText="1"/>
    </xf>
    <xf numFmtId="168" fontId="28" fillId="0" borderId="23" xfId="0" applyNumberFormat="1" applyFont="1" applyFill="1" applyBorder="1" applyAlignment="1">
      <alignment horizontal="center" vertical="center" wrapText="1"/>
    </xf>
    <xf numFmtId="168" fontId="23" fillId="0" borderId="0" xfId="0" applyNumberFormat="1" applyFont="1" applyFill="1" applyAlignment="1">
      <alignment horizontal="right" vertical="center" wrapText="1"/>
    </xf>
    <xf numFmtId="0" fontId="40" fillId="0" borderId="0" xfId="0" applyNumberFormat="1" applyFont="1" applyFill="1" applyBorder="1" applyAlignment="1">
      <alignment horizontal="center" vertical="center" wrapText="1"/>
    </xf>
    <xf numFmtId="168" fontId="23" fillId="0" borderId="0" xfId="0" applyNumberFormat="1" applyFont="1" applyFill="1" applyAlignment="1">
      <alignment horizontal="right" wrapText="1"/>
    </xf>
    <xf numFmtId="0" fontId="23" fillId="33" borderId="15" xfId="0" applyFont="1" applyFill="1" applyBorder="1" applyAlignment="1">
      <alignment horizontal="center" vertical="center" wrapText="1"/>
    </xf>
    <xf numFmtId="0" fontId="23" fillId="33" borderId="16" xfId="0" applyFont="1" applyFill="1" applyBorder="1" applyAlignment="1">
      <alignment horizontal="center" vertical="center" wrapText="1"/>
    </xf>
    <xf numFmtId="0" fontId="23" fillId="33" borderId="14" xfId="0" applyFont="1" applyFill="1" applyBorder="1" applyAlignment="1">
      <alignment horizontal="center" vertical="center" wrapText="1"/>
    </xf>
    <xf numFmtId="0" fontId="23" fillId="33" borderId="11" xfId="0" applyFont="1" applyFill="1" applyBorder="1" applyAlignment="1">
      <alignment horizontal="center" vertical="center" wrapText="1"/>
    </xf>
    <xf numFmtId="0" fontId="23" fillId="33" borderId="18" xfId="0" applyFont="1" applyFill="1" applyBorder="1" applyAlignment="1">
      <alignment horizontal="center" vertical="center" wrapText="1"/>
    </xf>
    <xf numFmtId="0" fontId="23" fillId="33" borderId="21" xfId="0" applyFont="1" applyFill="1" applyBorder="1" applyAlignment="1">
      <alignment horizontal="center" vertical="center" wrapText="1"/>
    </xf>
    <xf numFmtId="0" fontId="23" fillId="33" borderId="22" xfId="0" applyFont="1" applyFill="1" applyBorder="1" applyAlignment="1">
      <alignment horizontal="center" vertical="center" wrapText="1"/>
    </xf>
    <xf numFmtId="0" fontId="23" fillId="33" borderId="23" xfId="0" applyFont="1" applyFill="1" applyBorder="1" applyAlignment="1">
      <alignment horizontal="center" vertical="center" wrapText="1"/>
    </xf>
    <xf numFmtId="0" fontId="23" fillId="33" borderId="12" xfId="0" applyFont="1" applyFill="1" applyBorder="1" applyAlignment="1">
      <alignment horizontal="left" vertical="center" wrapText="1"/>
    </xf>
    <xf numFmtId="0" fontId="23" fillId="33" borderId="13" xfId="0" applyFont="1" applyFill="1" applyBorder="1" applyAlignment="1">
      <alignment horizontal="left" vertical="center" wrapText="1"/>
    </xf>
    <xf numFmtId="0" fontId="23" fillId="33" borderId="15" xfId="0" applyFont="1" applyFill="1" applyBorder="1" applyAlignment="1">
      <alignment vertical="center"/>
    </xf>
    <xf numFmtId="0" fontId="23" fillId="33" borderId="17" xfId="0" applyFont="1" applyFill="1" applyBorder="1" applyAlignment="1">
      <alignment vertical="center"/>
    </xf>
    <xf numFmtId="0" fontId="23" fillId="33" borderId="16" xfId="0" applyFont="1" applyFill="1" applyBorder="1" applyAlignment="1">
      <alignment vertical="center"/>
    </xf>
    <xf numFmtId="0" fontId="28" fillId="33" borderId="15" xfId="0" applyFont="1" applyFill="1" applyBorder="1" applyAlignment="1">
      <alignment horizontal="center" vertical="center" wrapText="1"/>
    </xf>
    <xf numFmtId="0" fontId="28" fillId="33" borderId="17" xfId="0" applyFont="1" applyFill="1" applyBorder="1" applyAlignment="1">
      <alignment horizontal="center" vertical="center" wrapText="1"/>
    </xf>
    <xf numFmtId="0" fontId="28" fillId="33" borderId="16" xfId="0" applyFont="1" applyFill="1" applyBorder="1" applyAlignment="1">
      <alignment horizontal="center" vertical="center" wrapText="1"/>
    </xf>
    <xf numFmtId="0" fontId="29" fillId="33" borderId="15" xfId="0" applyFont="1" applyFill="1" applyBorder="1" applyAlignment="1">
      <alignment horizontal="left" vertical="center" wrapText="1"/>
    </xf>
    <xf numFmtId="0" fontId="29" fillId="33" borderId="17" xfId="0" applyFont="1" applyFill="1" applyBorder="1" applyAlignment="1">
      <alignment horizontal="left" vertical="center" wrapText="1"/>
    </xf>
    <xf numFmtId="0" fontId="29" fillId="33" borderId="16" xfId="0" applyFont="1" applyFill="1" applyBorder="1" applyAlignment="1">
      <alignment horizontal="left" vertical="center" wrapText="1"/>
    </xf>
    <xf numFmtId="0" fontId="27" fillId="33" borderId="15" xfId="0" applyFont="1" applyFill="1" applyBorder="1" applyAlignment="1">
      <alignment horizontal="left" vertical="center" wrapText="1"/>
    </xf>
    <xf numFmtId="0" fontId="27" fillId="33" borderId="17" xfId="0" applyFont="1" applyFill="1" applyBorder="1" applyAlignment="1">
      <alignment horizontal="left" vertical="center" wrapText="1"/>
    </xf>
    <xf numFmtId="0" fontId="27" fillId="33" borderId="16" xfId="0" applyFont="1" applyFill="1" applyBorder="1" applyAlignment="1">
      <alignment horizontal="left" vertical="center" wrapText="1"/>
    </xf>
    <xf numFmtId="0" fontId="24" fillId="0" borderId="15" xfId="0" applyFont="1" applyFill="1" applyBorder="1" applyAlignment="1">
      <alignment vertical="center"/>
    </xf>
    <xf numFmtId="0" fontId="24" fillId="0" borderId="16" xfId="0" applyFont="1" applyFill="1" applyBorder="1" applyAlignment="1">
      <alignment vertical="center"/>
    </xf>
    <xf numFmtId="0" fontId="22" fillId="33" borderId="0" xfId="0" applyFont="1" applyFill="1" applyAlignment="1">
      <alignment horizontal="left" vertical="top" wrapText="1"/>
    </xf>
    <xf numFmtId="0" fontId="48" fillId="33" borderId="0" xfId="0" applyFont="1" applyFill="1" applyAlignment="1">
      <alignment horizontal="center" vertical="top"/>
    </xf>
    <xf numFmtId="0" fontId="30" fillId="33" borderId="15" xfId="0" applyFont="1" applyFill="1" applyBorder="1" applyAlignment="1">
      <alignment horizontal="left" vertical="top" wrapText="1"/>
    </xf>
    <xf numFmtId="0" fontId="30" fillId="33" borderId="16" xfId="0" applyFont="1" applyFill="1" applyBorder="1" applyAlignment="1">
      <alignment horizontal="left" vertical="top" wrapText="1"/>
    </xf>
    <xf numFmtId="0" fontId="22" fillId="33" borderId="15" xfId="0" applyFont="1" applyFill="1" applyBorder="1" applyAlignment="1">
      <alignment horizontal="left" vertical="top" wrapText="1"/>
    </xf>
    <xf numFmtId="0" fontId="22" fillId="33" borderId="16" xfId="0" applyFont="1" applyFill="1" applyBorder="1" applyAlignment="1">
      <alignment horizontal="left" vertical="top" wrapText="1"/>
    </xf>
    <xf numFmtId="0" fontId="0" fillId="33" borderId="15" xfId="0" applyFill="1" applyBorder="1" applyAlignment="1">
      <alignment horizontal="center" vertical="top" wrapText="1"/>
    </xf>
    <xf numFmtId="0" fontId="0" fillId="33" borderId="17" xfId="0" applyFill="1" applyBorder="1" applyAlignment="1">
      <alignment horizontal="center" vertical="top" wrapText="1"/>
    </xf>
    <xf numFmtId="0" fontId="0" fillId="33" borderId="16" xfId="0" applyFill="1" applyBorder="1" applyAlignment="1">
      <alignment horizontal="center" vertical="top" wrapText="1"/>
    </xf>
    <xf numFmtId="0" fontId="22" fillId="33" borderId="17" xfId="0" applyFont="1" applyFill="1" applyBorder="1" applyAlignment="1">
      <alignment horizontal="left" vertical="top" wrapText="1"/>
    </xf>
    <xf numFmtId="0" fontId="0" fillId="33" borderId="12" xfId="0" applyFont="1" applyFill="1" applyBorder="1" applyAlignment="1">
      <alignment horizontal="left" vertical="center" wrapText="1"/>
    </xf>
    <xf numFmtId="0" fontId="0" fillId="33" borderId="13" xfId="0" applyFont="1" applyFill="1" applyBorder="1" applyAlignment="1">
      <alignment horizontal="left" vertical="center" wrapText="1"/>
    </xf>
    <xf numFmtId="0" fontId="30" fillId="33" borderId="12" xfId="0" applyFont="1" applyFill="1" applyBorder="1" applyAlignment="1">
      <alignment horizontal="left" vertical="center" wrapText="1"/>
    </xf>
    <xf numFmtId="0" fontId="30" fillId="33" borderId="13" xfId="0" applyFont="1" applyFill="1" applyBorder="1" applyAlignment="1">
      <alignment horizontal="left" vertical="center" wrapText="1"/>
    </xf>
    <xf numFmtId="0" fontId="0" fillId="33" borderId="12" xfId="0" applyFont="1" applyFill="1" applyBorder="1" applyAlignment="1">
      <alignment horizontal="center" vertical="top" wrapText="1"/>
    </xf>
    <xf numFmtId="0" fontId="0" fillId="33" borderId="19" xfId="0" applyFont="1" applyFill="1" applyBorder="1" applyAlignment="1">
      <alignment horizontal="center" vertical="top" wrapText="1"/>
    </xf>
    <xf numFmtId="0" fontId="0" fillId="33" borderId="13" xfId="0" applyFont="1" applyFill="1" applyBorder="1" applyAlignment="1">
      <alignment horizontal="center" vertical="top" wrapText="1"/>
    </xf>
    <xf numFmtId="0" fontId="0" fillId="33" borderId="14" xfId="0" applyFont="1" applyFill="1" applyBorder="1" applyAlignment="1">
      <alignment horizontal="center" vertical="top" wrapText="1"/>
    </xf>
    <xf numFmtId="0" fontId="0" fillId="33" borderId="18" xfId="0" applyFont="1" applyFill="1" applyBorder="1" applyAlignment="1">
      <alignment horizontal="center" vertical="top" wrapText="1"/>
    </xf>
    <xf numFmtId="0" fontId="0" fillId="33" borderId="15" xfId="0" applyFont="1" applyFill="1" applyBorder="1" applyAlignment="1">
      <alignment horizontal="left" vertical="top" wrapText="1"/>
    </xf>
    <xf numFmtId="0" fontId="0" fillId="33" borderId="16" xfId="0" applyFont="1" applyFill="1" applyBorder="1" applyAlignment="1">
      <alignment horizontal="left" vertical="top" wrapText="1"/>
    </xf>
    <xf numFmtId="0" fontId="48" fillId="33" borderId="0" xfId="0" applyFont="1" applyFill="1" applyAlignment="1">
      <alignment horizontal="center" vertical="top" wrapText="1"/>
    </xf>
    <xf numFmtId="0" fontId="0" fillId="33" borderId="12" xfId="0" applyFont="1" applyFill="1" applyBorder="1" applyAlignment="1">
      <alignment horizontal="left" vertical="top" wrapText="1"/>
    </xf>
    <xf numFmtId="0" fontId="0" fillId="33" borderId="13" xfId="0" applyFont="1" applyFill="1" applyBorder="1" applyAlignment="1">
      <alignment horizontal="left" vertical="top" wrapText="1"/>
    </xf>
    <xf numFmtId="0" fontId="30" fillId="33" borderId="12" xfId="0" applyFont="1" applyFill="1" applyBorder="1" applyAlignment="1">
      <alignment horizontal="left" vertical="top" wrapText="1"/>
    </xf>
    <xf numFmtId="0" fontId="30" fillId="33" borderId="13" xfId="0" applyFont="1" applyFill="1" applyBorder="1" applyAlignment="1">
      <alignment horizontal="left" vertical="top" wrapText="1"/>
    </xf>
    <xf numFmtId="0" fontId="0" fillId="33" borderId="15" xfId="0" applyFont="1" applyFill="1" applyBorder="1" applyAlignment="1">
      <alignment horizontal="center" vertical="top" wrapText="1"/>
    </xf>
    <xf numFmtId="0" fontId="0" fillId="33" borderId="16" xfId="0" applyFont="1" applyFill="1" applyBorder="1" applyAlignment="1">
      <alignment horizontal="center" vertical="top" wrapText="1"/>
    </xf>
    <xf numFmtId="0" fontId="31" fillId="33" borderId="15" xfId="46" applyFont="1" applyFill="1" applyBorder="1" applyAlignment="1">
      <alignment horizontal="left" vertical="center" wrapText="1"/>
    </xf>
    <xf numFmtId="0" fontId="31" fillId="33" borderId="17" xfId="46" applyFont="1" applyFill="1" applyBorder="1" applyAlignment="1">
      <alignment horizontal="left" vertical="center" wrapText="1"/>
    </xf>
    <xf numFmtId="0" fontId="31" fillId="33" borderId="16" xfId="46" applyFont="1" applyFill="1" applyBorder="1" applyAlignment="1">
      <alignment horizontal="left" vertical="center" wrapText="1"/>
    </xf>
    <xf numFmtId="0" fontId="32" fillId="33" borderId="15" xfId="46" applyFont="1" applyFill="1" applyBorder="1" applyAlignment="1">
      <alignment horizontal="left" vertical="center" wrapText="1"/>
    </xf>
    <xf numFmtId="0" fontId="32" fillId="33" borderId="17" xfId="46" applyFont="1" applyFill="1" applyBorder="1" applyAlignment="1">
      <alignment horizontal="left" vertical="center" wrapText="1"/>
    </xf>
    <xf numFmtId="0" fontId="32" fillId="33" borderId="16" xfId="46" applyFont="1" applyFill="1" applyBorder="1" applyAlignment="1">
      <alignment horizontal="left" vertical="center" wrapText="1"/>
    </xf>
    <xf numFmtId="0" fontId="31" fillId="33" borderId="0" xfId="46" applyFont="1" applyFill="1" applyAlignment="1">
      <alignment horizontal="right" vertical="center"/>
    </xf>
    <xf numFmtId="0" fontId="31" fillId="0" borderId="0" xfId="46" applyFont="1" applyFill="1" applyAlignment="1">
      <alignment horizontal="center" vertical="center" wrapText="1"/>
    </xf>
    <xf numFmtId="0" fontId="32" fillId="33" borderId="12" xfId="45" applyFont="1" applyFill="1" applyBorder="1" applyAlignment="1">
      <alignment horizontal="center" vertical="center"/>
    </xf>
    <xf numFmtId="0" fontId="32" fillId="33" borderId="13" xfId="45" applyFont="1" applyFill="1" applyBorder="1" applyAlignment="1">
      <alignment horizontal="center" vertical="center"/>
    </xf>
    <xf numFmtId="0" fontId="32" fillId="33" borderId="12" xfId="46" applyFont="1" applyFill="1" applyBorder="1" applyAlignment="1">
      <alignment horizontal="center" vertical="center"/>
    </xf>
    <xf numFmtId="0" fontId="32" fillId="33" borderId="13" xfId="46" applyFont="1" applyFill="1" applyBorder="1" applyAlignment="1">
      <alignment horizontal="center" vertical="center"/>
    </xf>
    <xf numFmtId="0" fontId="32" fillId="33" borderId="12" xfId="46" applyFont="1" applyFill="1" applyBorder="1" applyAlignment="1">
      <alignment horizontal="center" vertical="center" wrapText="1"/>
    </xf>
    <xf numFmtId="0" fontId="32" fillId="33" borderId="13" xfId="46" applyFont="1" applyFill="1" applyBorder="1" applyAlignment="1">
      <alignment horizontal="center" vertical="center" wrapText="1"/>
    </xf>
    <xf numFmtId="0" fontId="32" fillId="33" borderId="15" xfId="46" applyFont="1" applyFill="1" applyBorder="1" applyAlignment="1">
      <alignment horizontal="center" vertical="center" wrapText="1"/>
    </xf>
    <xf numFmtId="0" fontId="32" fillId="33" borderId="16" xfId="46" applyFont="1" applyFill="1" applyBorder="1" applyAlignment="1">
      <alignment horizontal="center" vertical="center" wrapText="1"/>
    </xf>
  </cellXfs>
  <cellStyles count="5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2 2" xfId="43"/>
    <cellStyle name="Normal 2 3" xfId="44"/>
    <cellStyle name="Normal 2_IV-ՀՐԱՏԱՊ ՓՈՒԼԵՐՈՎ" xfId="45"/>
    <cellStyle name="Normal 5 2" xfId="46"/>
    <cellStyle name="Normal 6 2" xfId="47"/>
    <cellStyle name="Note" xfId="16" builtinId="10" customBuiltin="1"/>
    <cellStyle name="Output" xfId="11" builtinId="21" customBuiltin="1"/>
    <cellStyle name="SN_241" xfId="48"/>
    <cellStyle name="SN_b" xfId="49"/>
    <cellStyle name="Title" xfId="2" builtinId="15" customBuiltin="1"/>
    <cellStyle name="Total" xfId="18" builtinId="25" customBuiltin="1"/>
    <cellStyle name="Warning Text" xfId="15" builtinId="11" customBuiltin="1"/>
    <cellStyle name="Обычный 2 2" xfId="50"/>
    <cellStyle name="Обычный_+JRVEG-DZOR" xfId="51"/>
    <cellStyle name="Обычный_+MERDZAPNYA _C+" xfId="52"/>
    <cellStyle name="Обычный_+MERDZAPNYA _C+ 2" xf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9"/>
  </sheetPr>
  <dimension ref="A1:CF106"/>
  <sheetViews>
    <sheetView topLeftCell="A13" zoomScale="85" workbookViewId="0">
      <selection activeCell="G19" sqref="G19"/>
    </sheetView>
  </sheetViews>
  <sheetFormatPr defaultColWidth="9" defaultRowHeight="13.5" customHeight="1"/>
  <cols>
    <col min="1" max="1" width="5.5703125" style="1" customWidth="1"/>
    <col min="2" max="2" width="19" style="1" customWidth="1"/>
    <col min="3" max="3" width="18.7109375" style="1" customWidth="1"/>
    <col min="4" max="4" width="49.28515625" style="1" bestFit="1" customWidth="1"/>
    <col min="5" max="5" width="15.85546875" style="1" customWidth="1"/>
    <col min="6" max="6" width="15.42578125" style="1" customWidth="1"/>
    <col min="7" max="7" width="18.85546875" style="1" customWidth="1"/>
    <col min="8" max="8" width="15.28515625" style="1" customWidth="1"/>
    <col min="9" max="9" width="15" style="1" customWidth="1"/>
    <col min="10" max="10" width="28.85546875" style="1" customWidth="1"/>
    <col min="11" max="84" width="9" style="2"/>
    <col min="85" max="235" width="9" style="1"/>
    <col min="236" max="236" width="5" style="1" customWidth="1"/>
    <col min="237" max="237" width="21.140625" style="1" customWidth="1"/>
    <col min="238" max="238" width="18.140625" style="1" customWidth="1"/>
    <col min="239" max="239" width="23.42578125" style="1" customWidth="1"/>
    <col min="240" max="240" width="18.85546875" style="1" customWidth="1"/>
    <col min="241" max="241" width="16.42578125" style="1" customWidth="1"/>
    <col min="242" max="242" width="20.85546875" style="1" customWidth="1"/>
    <col min="243" max="243" width="15.28515625" style="1" customWidth="1"/>
    <col min="244" max="244" width="15" style="1" customWidth="1"/>
    <col min="245" max="245" width="25.42578125" style="1" bestFit="1" customWidth="1"/>
    <col min="246" max="491" width="9" style="1"/>
    <col min="492" max="492" width="5" style="1" customWidth="1"/>
    <col min="493" max="493" width="21.140625" style="1" customWidth="1"/>
    <col min="494" max="494" width="18.140625" style="1" customWidth="1"/>
    <col min="495" max="495" width="23.42578125" style="1" customWidth="1"/>
    <col min="496" max="496" width="18.85546875" style="1" customWidth="1"/>
    <col min="497" max="497" width="16.42578125" style="1" customWidth="1"/>
    <col min="498" max="498" width="20.85546875" style="1" customWidth="1"/>
    <col min="499" max="499" width="15.28515625" style="1" customWidth="1"/>
    <col min="500" max="500" width="15" style="1" customWidth="1"/>
    <col min="501" max="501" width="25.42578125" style="1" bestFit="1" customWidth="1"/>
    <col min="502" max="747" width="9" style="1"/>
    <col min="748" max="748" width="5" style="1" customWidth="1"/>
    <col min="749" max="749" width="21.140625" style="1" customWidth="1"/>
    <col min="750" max="750" width="18.140625" style="1" customWidth="1"/>
    <col min="751" max="751" width="23.42578125" style="1" customWidth="1"/>
    <col min="752" max="752" width="18.85546875" style="1" customWidth="1"/>
    <col min="753" max="753" width="16.42578125" style="1" customWidth="1"/>
    <col min="754" max="754" width="20.85546875" style="1" customWidth="1"/>
    <col min="755" max="755" width="15.28515625" style="1" customWidth="1"/>
    <col min="756" max="756" width="15" style="1" customWidth="1"/>
    <col min="757" max="757" width="25.42578125" style="1" bestFit="1" customWidth="1"/>
    <col min="758" max="1003" width="9" style="1"/>
    <col min="1004" max="1004" width="5" style="1" customWidth="1"/>
    <col min="1005" max="1005" width="21.140625" style="1" customWidth="1"/>
    <col min="1006" max="1006" width="18.140625" style="1" customWidth="1"/>
    <col min="1007" max="1007" width="23.42578125" style="1" customWidth="1"/>
    <col min="1008" max="1008" width="18.85546875" style="1" customWidth="1"/>
    <col min="1009" max="1009" width="16.42578125" style="1" customWidth="1"/>
    <col min="1010" max="1010" width="20.85546875" style="1" customWidth="1"/>
    <col min="1011" max="1011" width="15.28515625" style="1" customWidth="1"/>
    <col min="1012" max="1012" width="15" style="1" customWidth="1"/>
    <col min="1013" max="1013" width="25.42578125" style="1" bestFit="1" customWidth="1"/>
    <col min="1014" max="1259" width="9" style="1"/>
    <col min="1260" max="1260" width="5" style="1" customWidth="1"/>
    <col min="1261" max="1261" width="21.140625" style="1" customWidth="1"/>
    <col min="1262" max="1262" width="18.140625" style="1" customWidth="1"/>
    <col min="1263" max="1263" width="23.42578125" style="1" customWidth="1"/>
    <col min="1264" max="1264" width="18.85546875" style="1" customWidth="1"/>
    <col min="1265" max="1265" width="16.42578125" style="1" customWidth="1"/>
    <col min="1266" max="1266" width="20.85546875" style="1" customWidth="1"/>
    <col min="1267" max="1267" width="15.28515625" style="1" customWidth="1"/>
    <col min="1268" max="1268" width="15" style="1" customWidth="1"/>
    <col min="1269" max="1269" width="25.42578125" style="1" bestFit="1" customWidth="1"/>
    <col min="1270" max="1515" width="9" style="1"/>
    <col min="1516" max="1516" width="5" style="1" customWidth="1"/>
    <col min="1517" max="1517" width="21.140625" style="1" customWidth="1"/>
    <col min="1518" max="1518" width="18.140625" style="1" customWidth="1"/>
    <col min="1519" max="1519" width="23.42578125" style="1" customWidth="1"/>
    <col min="1520" max="1520" width="18.85546875" style="1" customWidth="1"/>
    <col min="1521" max="1521" width="16.42578125" style="1" customWidth="1"/>
    <col min="1522" max="1522" width="20.85546875" style="1" customWidth="1"/>
    <col min="1523" max="1523" width="15.28515625" style="1" customWidth="1"/>
    <col min="1524" max="1524" width="15" style="1" customWidth="1"/>
    <col min="1525" max="1525" width="25.42578125" style="1" bestFit="1" customWidth="1"/>
    <col min="1526" max="1771" width="9" style="1"/>
    <col min="1772" max="1772" width="5" style="1" customWidth="1"/>
    <col min="1773" max="1773" width="21.140625" style="1" customWidth="1"/>
    <col min="1774" max="1774" width="18.140625" style="1" customWidth="1"/>
    <col min="1775" max="1775" width="23.42578125" style="1" customWidth="1"/>
    <col min="1776" max="1776" width="18.85546875" style="1" customWidth="1"/>
    <col min="1777" max="1777" width="16.42578125" style="1" customWidth="1"/>
    <col min="1778" max="1778" width="20.85546875" style="1" customWidth="1"/>
    <col min="1779" max="1779" width="15.28515625" style="1" customWidth="1"/>
    <col min="1780" max="1780" width="15" style="1" customWidth="1"/>
    <col min="1781" max="1781" width="25.42578125" style="1" bestFit="1" customWidth="1"/>
    <col min="1782" max="2027" width="9" style="1"/>
    <col min="2028" max="2028" width="5" style="1" customWidth="1"/>
    <col min="2029" max="2029" width="21.140625" style="1" customWidth="1"/>
    <col min="2030" max="2030" width="18.140625" style="1" customWidth="1"/>
    <col min="2031" max="2031" width="23.42578125" style="1" customWidth="1"/>
    <col min="2032" max="2032" width="18.85546875" style="1" customWidth="1"/>
    <col min="2033" max="2033" width="16.42578125" style="1" customWidth="1"/>
    <col min="2034" max="2034" width="20.85546875" style="1" customWidth="1"/>
    <col min="2035" max="2035" width="15.28515625" style="1" customWidth="1"/>
    <col min="2036" max="2036" width="15" style="1" customWidth="1"/>
    <col min="2037" max="2037" width="25.42578125" style="1" bestFit="1" customWidth="1"/>
    <col min="2038" max="2283" width="9" style="1"/>
    <col min="2284" max="2284" width="5" style="1" customWidth="1"/>
    <col min="2285" max="2285" width="21.140625" style="1" customWidth="1"/>
    <col min="2286" max="2286" width="18.140625" style="1" customWidth="1"/>
    <col min="2287" max="2287" width="23.42578125" style="1" customWidth="1"/>
    <col min="2288" max="2288" width="18.85546875" style="1" customWidth="1"/>
    <col min="2289" max="2289" width="16.42578125" style="1" customWidth="1"/>
    <col min="2290" max="2290" width="20.85546875" style="1" customWidth="1"/>
    <col min="2291" max="2291" width="15.28515625" style="1" customWidth="1"/>
    <col min="2292" max="2292" width="15" style="1" customWidth="1"/>
    <col min="2293" max="2293" width="25.42578125" style="1" bestFit="1" customWidth="1"/>
    <col min="2294" max="2539" width="9" style="1"/>
    <col min="2540" max="2540" width="5" style="1" customWidth="1"/>
    <col min="2541" max="2541" width="21.140625" style="1" customWidth="1"/>
    <col min="2542" max="2542" width="18.140625" style="1" customWidth="1"/>
    <col min="2543" max="2543" width="23.42578125" style="1" customWidth="1"/>
    <col min="2544" max="2544" width="18.85546875" style="1" customWidth="1"/>
    <col min="2545" max="2545" width="16.42578125" style="1" customWidth="1"/>
    <col min="2546" max="2546" width="20.85546875" style="1" customWidth="1"/>
    <col min="2547" max="2547" width="15.28515625" style="1" customWidth="1"/>
    <col min="2548" max="2548" width="15" style="1" customWidth="1"/>
    <col min="2549" max="2549" width="25.42578125" style="1" bestFit="1" customWidth="1"/>
    <col min="2550" max="2795" width="9" style="1"/>
    <col min="2796" max="2796" width="5" style="1" customWidth="1"/>
    <col min="2797" max="2797" width="21.140625" style="1" customWidth="1"/>
    <col min="2798" max="2798" width="18.140625" style="1" customWidth="1"/>
    <col min="2799" max="2799" width="23.42578125" style="1" customWidth="1"/>
    <col min="2800" max="2800" width="18.85546875" style="1" customWidth="1"/>
    <col min="2801" max="2801" width="16.42578125" style="1" customWidth="1"/>
    <col min="2802" max="2802" width="20.85546875" style="1" customWidth="1"/>
    <col min="2803" max="2803" width="15.28515625" style="1" customWidth="1"/>
    <col min="2804" max="2804" width="15" style="1" customWidth="1"/>
    <col min="2805" max="2805" width="25.42578125" style="1" bestFit="1" customWidth="1"/>
    <col min="2806" max="3051" width="9" style="1"/>
    <col min="3052" max="3052" width="5" style="1" customWidth="1"/>
    <col min="3053" max="3053" width="21.140625" style="1" customWidth="1"/>
    <col min="3054" max="3054" width="18.140625" style="1" customWidth="1"/>
    <col min="3055" max="3055" width="23.42578125" style="1" customWidth="1"/>
    <col min="3056" max="3056" width="18.85546875" style="1" customWidth="1"/>
    <col min="3057" max="3057" width="16.42578125" style="1" customWidth="1"/>
    <col min="3058" max="3058" width="20.85546875" style="1" customWidth="1"/>
    <col min="3059" max="3059" width="15.28515625" style="1" customWidth="1"/>
    <col min="3060" max="3060" width="15" style="1" customWidth="1"/>
    <col min="3061" max="3061" width="25.42578125" style="1" bestFit="1" customWidth="1"/>
    <col min="3062" max="3307" width="9" style="1"/>
    <col min="3308" max="3308" width="5" style="1" customWidth="1"/>
    <col min="3309" max="3309" width="21.140625" style="1" customWidth="1"/>
    <col min="3310" max="3310" width="18.140625" style="1" customWidth="1"/>
    <col min="3311" max="3311" width="23.42578125" style="1" customWidth="1"/>
    <col min="3312" max="3312" width="18.85546875" style="1" customWidth="1"/>
    <col min="3313" max="3313" width="16.42578125" style="1" customWidth="1"/>
    <col min="3314" max="3314" width="20.85546875" style="1" customWidth="1"/>
    <col min="3315" max="3315" width="15.28515625" style="1" customWidth="1"/>
    <col min="3316" max="3316" width="15" style="1" customWidth="1"/>
    <col min="3317" max="3317" width="25.42578125" style="1" bestFit="1" customWidth="1"/>
    <col min="3318" max="3563" width="9" style="1"/>
    <col min="3564" max="3564" width="5" style="1" customWidth="1"/>
    <col min="3565" max="3565" width="21.140625" style="1" customWidth="1"/>
    <col min="3566" max="3566" width="18.140625" style="1" customWidth="1"/>
    <col min="3567" max="3567" width="23.42578125" style="1" customWidth="1"/>
    <col min="3568" max="3568" width="18.85546875" style="1" customWidth="1"/>
    <col min="3569" max="3569" width="16.42578125" style="1" customWidth="1"/>
    <col min="3570" max="3570" width="20.85546875" style="1" customWidth="1"/>
    <col min="3571" max="3571" width="15.28515625" style="1" customWidth="1"/>
    <col min="3572" max="3572" width="15" style="1" customWidth="1"/>
    <col min="3573" max="3573" width="25.42578125" style="1" bestFit="1" customWidth="1"/>
    <col min="3574" max="3819" width="9" style="1"/>
    <col min="3820" max="3820" width="5" style="1" customWidth="1"/>
    <col min="3821" max="3821" width="21.140625" style="1" customWidth="1"/>
    <col min="3822" max="3822" width="18.140625" style="1" customWidth="1"/>
    <col min="3823" max="3823" width="23.42578125" style="1" customWidth="1"/>
    <col min="3824" max="3824" width="18.85546875" style="1" customWidth="1"/>
    <col min="3825" max="3825" width="16.42578125" style="1" customWidth="1"/>
    <col min="3826" max="3826" width="20.85546875" style="1" customWidth="1"/>
    <col min="3827" max="3827" width="15.28515625" style="1" customWidth="1"/>
    <col min="3828" max="3828" width="15" style="1" customWidth="1"/>
    <col min="3829" max="3829" width="25.42578125" style="1" bestFit="1" customWidth="1"/>
    <col min="3830" max="4075" width="9" style="1"/>
    <col min="4076" max="4076" width="5" style="1" customWidth="1"/>
    <col min="4077" max="4077" width="21.140625" style="1" customWidth="1"/>
    <col min="4078" max="4078" width="18.140625" style="1" customWidth="1"/>
    <col min="4079" max="4079" width="23.42578125" style="1" customWidth="1"/>
    <col min="4080" max="4080" width="18.85546875" style="1" customWidth="1"/>
    <col min="4081" max="4081" width="16.42578125" style="1" customWidth="1"/>
    <col min="4082" max="4082" width="20.85546875" style="1" customWidth="1"/>
    <col min="4083" max="4083" width="15.28515625" style="1" customWidth="1"/>
    <col min="4084" max="4084" width="15" style="1" customWidth="1"/>
    <col min="4085" max="4085" width="25.42578125" style="1" bestFit="1" customWidth="1"/>
    <col min="4086" max="4331" width="9" style="1"/>
    <col min="4332" max="4332" width="5" style="1" customWidth="1"/>
    <col min="4333" max="4333" width="21.140625" style="1" customWidth="1"/>
    <col min="4334" max="4334" width="18.140625" style="1" customWidth="1"/>
    <col min="4335" max="4335" width="23.42578125" style="1" customWidth="1"/>
    <col min="4336" max="4336" width="18.85546875" style="1" customWidth="1"/>
    <col min="4337" max="4337" width="16.42578125" style="1" customWidth="1"/>
    <col min="4338" max="4338" width="20.85546875" style="1" customWidth="1"/>
    <col min="4339" max="4339" width="15.28515625" style="1" customWidth="1"/>
    <col min="4340" max="4340" width="15" style="1" customWidth="1"/>
    <col min="4341" max="4341" width="25.42578125" style="1" bestFit="1" customWidth="1"/>
    <col min="4342" max="4587" width="9" style="1"/>
    <col min="4588" max="4588" width="5" style="1" customWidth="1"/>
    <col min="4589" max="4589" width="21.140625" style="1" customWidth="1"/>
    <col min="4590" max="4590" width="18.140625" style="1" customWidth="1"/>
    <col min="4591" max="4591" width="23.42578125" style="1" customWidth="1"/>
    <col min="4592" max="4592" width="18.85546875" style="1" customWidth="1"/>
    <col min="4593" max="4593" width="16.42578125" style="1" customWidth="1"/>
    <col min="4594" max="4594" width="20.85546875" style="1" customWidth="1"/>
    <col min="4595" max="4595" width="15.28515625" style="1" customWidth="1"/>
    <col min="4596" max="4596" width="15" style="1" customWidth="1"/>
    <col min="4597" max="4597" width="25.42578125" style="1" bestFit="1" customWidth="1"/>
    <col min="4598" max="4843" width="9" style="1"/>
    <col min="4844" max="4844" width="5" style="1" customWidth="1"/>
    <col min="4845" max="4845" width="21.140625" style="1" customWidth="1"/>
    <col min="4846" max="4846" width="18.140625" style="1" customWidth="1"/>
    <col min="4847" max="4847" width="23.42578125" style="1" customWidth="1"/>
    <col min="4848" max="4848" width="18.85546875" style="1" customWidth="1"/>
    <col min="4849" max="4849" width="16.42578125" style="1" customWidth="1"/>
    <col min="4850" max="4850" width="20.85546875" style="1" customWidth="1"/>
    <col min="4851" max="4851" width="15.28515625" style="1" customWidth="1"/>
    <col min="4852" max="4852" width="15" style="1" customWidth="1"/>
    <col min="4853" max="4853" width="25.42578125" style="1" bestFit="1" customWidth="1"/>
    <col min="4854" max="5099" width="9" style="1"/>
    <col min="5100" max="5100" width="5" style="1" customWidth="1"/>
    <col min="5101" max="5101" width="21.140625" style="1" customWidth="1"/>
    <col min="5102" max="5102" width="18.140625" style="1" customWidth="1"/>
    <col min="5103" max="5103" width="23.42578125" style="1" customWidth="1"/>
    <col min="5104" max="5104" width="18.85546875" style="1" customWidth="1"/>
    <col min="5105" max="5105" width="16.42578125" style="1" customWidth="1"/>
    <col min="5106" max="5106" width="20.85546875" style="1" customWidth="1"/>
    <col min="5107" max="5107" width="15.28515625" style="1" customWidth="1"/>
    <col min="5108" max="5108" width="15" style="1" customWidth="1"/>
    <col min="5109" max="5109" width="25.42578125" style="1" bestFit="1" customWidth="1"/>
    <col min="5110" max="5355" width="9" style="1"/>
    <col min="5356" max="5356" width="5" style="1" customWidth="1"/>
    <col min="5357" max="5357" width="21.140625" style="1" customWidth="1"/>
    <col min="5358" max="5358" width="18.140625" style="1" customWidth="1"/>
    <col min="5359" max="5359" width="23.42578125" style="1" customWidth="1"/>
    <col min="5360" max="5360" width="18.85546875" style="1" customWidth="1"/>
    <col min="5361" max="5361" width="16.42578125" style="1" customWidth="1"/>
    <col min="5362" max="5362" width="20.85546875" style="1" customWidth="1"/>
    <col min="5363" max="5363" width="15.28515625" style="1" customWidth="1"/>
    <col min="5364" max="5364" width="15" style="1" customWidth="1"/>
    <col min="5365" max="5365" width="25.42578125" style="1" bestFit="1" customWidth="1"/>
    <col min="5366" max="5611" width="9" style="1"/>
    <col min="5612" max="5612" width="5" style="1" customWidth="1"/>
    <col min="5613" max="5613" width="21.140625" style="1" customWidth="1"/>
    <col min="5614" max="5614" width="18.140625" style="1" customWidth="1"/>
    <col min="5615" max="5615" width="23.42578125" style="1" customWidth="1"/>
    <col min="5616" max="5616" width="18.85546875" style="1" customWidth="1"/>
    <col min="5617" max="5617" width="16.42578125" style="1" customWidth="1"/>
    <col min="5618" max="5618" width="20.85546875" style="1" customWidth="1"/>
    <col min="5619" max="5619" width="15.28515625" style="1" customWidth="1"/>
    <col min="5620" max="5620" width="15" style="1" customWidth="1"/>
    <col min="5621" max="5621" width="25.42578125" style="1" bestFit="1" customWidth="1"/>
    <col min="5622" max="5867" width="9" style="1"/>
    <col min="5868" max="5868" width="5" style="1" customWidth="1"/>
    <col min="5869" max="5869" width="21.140625" style="1" customWidth="1"/>
    <col min="5870" max="5870" width="18.140625" style="1" customWidth="1"/>
    <col min="5871" max="5871" width="23.42578125" style="1" customWidth="1"/>
    <col min="5872" max="5872" width="18.85546875" style="1" customWidth="1"/>
    <col min="5873" max="5873" width="16.42578125" style="1" customWidth="1"/>
    <col min="5874" max="5874" width="20.85546875" style="1" customWidth="1"/>
    <col min="5875" max="5875" width="15.28515625" style="1" customWidth="1"/>
    <col min="5876" max="5876" width="15" style="1" customWidth="1"/>
    <col min="5877" max="5877" width="25.42578125" style="1" bestFit="1" customWidth="1"/>
    <col min="5878" max="6123" width="9" style="1"/>
    <col min="6124" max="6124" width="5" style="1" customWidth="1"/>
    <col min="6125" max="6125" width="21.140625" style="1" customWidth="1"/>
    <col min="6126" max="6126" width="18.140625" style="1" customWidth="1"/>
    <col min="6127" max="6127" width="23.42578125" style="1" customWidth="1"/>
    <col min="6128" max="6128" width="18.85546875" style="1" customWidth="1"/>
    <col min="6129" max="6129" width="16.42578125" style="1" customWidth="1"/>
    <col min="6130" max="6130" width="20.85546875" style="1" customWidth="1"/>
    <col min="6131" max="6131" width="15.28515625" style="1" customWidth="1"/>
    <col min="6132" max="6132" width="15" style="1" customWidth="1"/>
    <col min="6133" max="6133" width="25.42578125" style="1" bestFit="1" customWidth="1"/>
    <col min="6134" max="6379" width="9" style="1"/>
    <col min="6380" max="6380" width="5" style="1" customWidth="1"/>
    <col min="6381" max="6381" width="21.140625" style="1" customWidth="1"/>
    <col min="6382" max="6382" width="18.140625" style="1" customWidth="1"/>
    <col min="6383" max="6383" width="23.42578125" style="1" customWidth="1"/>
    <col min="6384" max="6384" width="18.85546875" style="1" customWidth="1"/>
    <col min="6385" max="6385" width="16.42578125" style="1" customWidth="1"/>
    <col min="6386" max="6386" width="20.85546875" style="1" customWidth="1"/>
    <col min="6387" max="6387" width="15.28515625" style="1" customWidth="1"/>
    <col min="6388" max="6388" width="15" style="1" customWidth="1"/>
    <col min="6389" max="6389" width="25.42578125" style="1" bestFit="1" customWidth="1"/>
    <col min="6390" max="6635" width="9" style="1"/>
    <col min="6636" max="6636" width="5" style="1" customWidth="1"/>
    <col min="6637" max="6637" width="21.140625" style="1" customWidth="1"/>
    <col min="6638" max="6638" width="18.140625" style="1" customWidth="1"/>
    <col min="6639" max="6639" width="23.42578125" style="1" customWidth="1"/>
    <col min="6640" max="6640" width="18.85546875" style="1" customWidth="1"/>
    <col min="6641" max="6641" width="16.42578125" style="1" customWidth="1"/>
    <col min="6642" max="6642" width="20.85546875" style="1" customWidth="1"/>
    <col min="6643" max="6643" width="15.28515625" style="1" customWidth="1"/>
    <col min="6644" max="6644" width="15" style="1" customWidth="1"/>
    <col min="6645" max="6645" width="25.42578125" style="1" bestFit="1" customWidth="1"/>
    <col min="6646" max="6891" width="9" style="1"/>
    <col min="6892" max="6892" width="5" style="1" customWidth="1"/>
    <col min="6893" max="6893" width="21.140625" style="1" customWidth="1"/>
    <col min="6894" max="6894" width="18.140625" style="1" customWidth="1"/>
    <col min="6895" max="6895" width="23.42578125" style="1" customWidth="1"/>
    <col min="6896" max="6896" width="18.85546875" style="1" customWidth="1"/>
    <col min="6897" max="6897" width="16.42578125" style="1" customWidth="1"/>
    <col min="6898" max="6898" width="20.85546875" style="1" customWidth="1"/>
    <col min="6899" max="6899" width="15.28515625" style="1" customWidth="1"/>
    <col min="6900" max="6900" width="15" style="1" customWidth="1"/>
    <col min="6901" max="6901" width="25.42578125" style="1" bestFit="1" customWidth="1"/>
    <col min="6902" max="7147" width="9" style="1"/>
    <col min="7148" max="7148" width="5" style="1" customWidth="1"/>
    <col min="7149" max="7149" width="21.140625" style="1" customWidth="1"/>
    <col min="7150" max="7150" width="18.140625" style="1" customWidth="1"/>
    <col min="7151" max="7151" width="23.42578125" style="1" customWidth="1"/>
    <col min="7152" max="7152" width="18.85546875" style="1" customWidth="1"/>
    <col min="7153" max="7153" width="16.42578125" style="1" customWidth="1"/>
    <col min="7154" max="7154" width="20.85546875" style="1" customWidth="1"/>
    <col min="7155" max="7155" width="15.28515625" style="1" customWidth="1"/>
    <col min="7156" max="7156" width="15" style="1" customWidth="1"/>
    <col min="7157" max="7157" width="25.42578125" style="1" bestFit="1" customWidth="1"/>
    <col min="7158" max="7403" width="9" style="1"/>
    <col min="7404" max="7404" width="5" style="1" customWidth="1"/>
    <col min="7405" max="7405" width="21.140625" style="1" customWidth="1"/>
    <col min="7406" max="7406" width="18.140625" style="1" customWidth="1"/>
    <col min="7407" max="7407" width="23.42578125" style="1" customWidth="1"/>
    <col min="7408" max="7408" width="18.85546875" style="1" customWidth="1"/>
    <col min="7409" max="7409" width="16.42578125" style="1" customWidth="1"/>
    <col min="7410" max="7410" width="20.85546875" style="1" customWidth="1"/>
    <col min="7411" max="7411" width="15.28515625" style="1" customWidth="1"/>
    <col min="7412" max="7412" width="15" style="1" customWidth="1"/>
    <col min="7413" max="7413" width="25.42578125" style="1" bestFit="1" customWidth="1"/>
    <col min="7414" max="7659" width="9" style="1"/>
    <col min="7660" max="7660" width="5" style="1" customWidth="1"/>
    <col min="7661" max="7661" width="21.140625" style="1" customWidth="1"/>
    <col min="7662" max="7662" width="18.140625" style="1" customWidth="1"/>
    <col min="7663" max="7663" width="23.42578125" style="1" customWidth="1"/>
    <col min="7664" max="7664" width="18.85546875" style="1" customWidth="1"/>
    <col min="7665" max="7665" width="16.42578125" style="1" customWidth="1"/>
    <col min="7666" max="7666" width="20.85546875" style="1" customWidth="1"/>
    <col min="7667" max="7667" width="15.28515625" style="1" customWidth="1"/>
    <col min="7668" max="7668" width="15" style="1" customWidth="1"/>
    <col min="7669" max="7669" width="25.42578125" style="1" bestFit="1" customWidth="1"/>
    <col min="7670" max="7915" width="9" style="1"/>
    <col min="7916" max="7916" width="5" style="1" customWidth="1"/>
    <col min="7917" max="7917" width="21.140625" style="1" customWidth="1"/>
    <col min="7918" max="7918" width="18.140625" style="1" customWidth="1"/>
    <col min="7919" max="7919" width="23.42578125" style="1" customWidth="1"/>
    <col min="7920" max="7920" width="18.85546875" style="1" customWidth="1"/>
    <col min="7921" max="7921" width="16.42578125" style="1" customWidth="1"/>
    <col min="7922" max="7922" width="20.85546875" style="1" customWidth="1"/>
    <col min="7923" max="7923" width="15.28515625" style="1" customWidth="1"/>
    <col min="7924" max="7924" width="15" style="1" customWidth="1"/>
    <col min="7925" max="7925" width="25.42578125" style="1" bestFit="1" customWidth="1"/>
    <col min="7926" max="8171" width="9" style="1"/>
    <col min="8172" max="8172" width="5" style="1" customWidth="1"/>
    <col min="8173" max="8173" width="21.140625" style="1" customWidth="1"/>
    <col min="8174" max="8174" width="18.140625" style="1" customWidth="1"/>
    <col min="8175" max="8175" width="23.42578125" style="1" customWidth="1"/>
    <col min="8176" max="8176" width="18.85546875" style="1" customWidth="1"/>
    <col min="8177" max="8177" width="16.42578125" style="1" customWidth="1"/>
    <col min="8178" max="8178" width="20.85546875" style="1" customWidth="1"/>
    <col min="8179" max="8179" width="15.28515625" style="1" customWidth="1"/>
    <col min="8180" max="8180" width="15" style="1" customWidth="1"/>
    <col min="8181" max="8181" width="25.42578125" style="1" bestFit="1" customWidth="1"/>
    <col min="8182" max="8427" width="9" style="1"/>
    <col min="8428" max="8428" width="5" style="1" customWidth="1"/>
    <col min="8429" max="8429" width="21.140625" style="1" customWidth="1"/>
    <col min="8430" max="8430" width="18.140625" style="1" customWidth="1"/>
    <col min="8431" max="8431" width="23.42578125" style="1" customWidth="1"/>
    <col min="8432" max="8432" width="18.85546875" style="1" customWidth="1"/>
    <col min="8433" max="8433" width="16.42578125" style="1" customWidth="1"/>
    <col min="8434" max="8434" width="20.85546875" style="1" customWidth="1"/>
    <col min="8435" max="8435" width="15.28515625" style="1" customWidth="1"/>
    <col min="8436" max="8436" width="15" style="1" customWidth="1"/>
    <col min="8437" max="8437" width="25.42578125" style="1" bestFit="1" customWidth="1"/>
    <col min="8438" max="8683" width="9" style="1"/>
    <col min="8684" max="8684" width="5" style="1" customWidth="1"/>
    <col min="8685" max="8685" width="21.140625" style="1" customWidth="1"/>
    <col min="8686" max="8686" width="18.140625" style="1" customWidth="1"/>
    <col min="8687" max="8687" width="23.42578125" style="1" customWidth="1"/>
    <col min="8688" max="8688" width="18.85546875" style="1" customWidth="1"/>
    <col min="8689" max="8689" width="16.42578125" style="1" customWidth="1"/>
    <col min="8690" max="8690" width="20.85546875" style="1" customWidth="1"/>
    <col min="8691" max="8691" width="15.28515625" style="1" customWidth="1"/>
    <col min="8692" max="8692" width="15" style="1" customWidth="1"/>
    <col min="8693" max="8693" width="25.42578125" style="1" bestFit="1" customWidth="1"/>
    <col min="8694" max="8939" width="9" style="1"/>
    <col min="8940" max="8940" width="5" style="1" customWidth="1"/>
    <col min="8941" max="8941" width="21.140625" style="1" customWidth="1"/>
    <col min="8942" max="8942" width="18.140625" style="1" customWidth="1"/>
    <col min="8943" max="8943" width="23.42578125" style="1" customWidth="1"/>
    <col min="8944" max="8944" width="18.85546875" style="1" customWidth="1"/>
    <col min="8945" max="8945" width="16.42578125" style="1" customWidth="1"/>
    <col min="8946" max="8946" width="20.85546875" style="1" customWidth="1"/>
    <col min="8947" max="8947" width="15.28515625" style="1" customWidth="1"/>
    <col min="8948" max="8948" width="15" style="1" customWidth="1"/>
    <col min="8949" max="8949" width="25.42578125" style="1" bestFit="1" customWidth="1"/>
    <col min="8950" max="9195" width="9" style="1"/>
    <col min="9196" max="9196" width="5" style="1" customWidth="1"/>
    <col min="9197" max="9197" width="21.140625" style="1" customWidth="1"/>
    <col min="9198" max="9198" width="18.140625" style="1" customWidth="1"/>
    <col min="9199" max="9199" width="23.42578125" style="1" customWidth="1"/>
    <col min="9200" max="9200" width="18.85546875" style="1" customWidth="1"/>
    <col min="9201" max="9201" width="16.42578125" style="1" customWidth="1"/>
    <col min="9202" max="9202" width="20.85546875" style="1" customWidth="1"/>
    <col min="9203" max="9203" width="15.28515625" style="1" customWidth="1"/>
    <col min="9204" max="9204" width="15" style="1" customWidth="1"/>
    <col min="9205" max="9205" width="25.42578125" style="1" bestFit="1" customWidth="1"/>
    <col min="9206" max="9451" width="9" style="1"/>
    <col min="9452" max="9452" width="5" style="1" customWidth="1"/>
    <col min="9453" max="9453" width="21.140625" style="1" customWidth="1"/>
    <col min="9454" max="9454" width="18.140625" style="1" customWidth="1"/>
    <col min="9455" max="9455" width="23.42578125" style="1" customWidth="1"/>
    <col min="9456" max="9456" width="18.85546875" style="1" customWidth="1"/>
    <col min="9457" max="9457" width="16.42578125" style="1" customWidth="1"/>
    <col min="9458" max="9458" width="20.85546875" style="1" customWidth="1"/>
    <col min="9459" max="9459" width="15.28515625" style="1" customWidth="1"/>
    <col min="9460" max="9460" width="15" style="1" customWidth="1"/>
    <col min="9461" max="9461" width="25.42578125" style="1" bestFit="1" customWidth="1"/>
    <col min="9462" max="9707" width="9" style="1"/>
    <col min="9708" max="9708" width="5" style="1" customWidth="1"/>
    <col min="9709" max="9709" width="21.140625" style="1" customWidth="1"/>
    <col min="9710" max="9710" width="18.140625" style="1" customWidth="1"/>
    <col min="9711" max="9711" width="23.42578125" style="1" customWidth="1"/>
    <col min="9712" max="9712" width="18.85546875" style="1" customWidth="1"/>
    <col min="9713" max="9713" width="16.42578125" style="1" customWidth="1"/>
    <col min="9714" max="9714" width="20.85546875" style="1" customWidth="1"/>
    <col min="9715" max="9715" width="15.28515625" style="1" customWidth="1"/>
    <col min="9716" max="9716" width="15" style="1" customWidth="1"/>
    <col min="9717" max="9717" width="25.42578125" style="1" bestFit="1" customWidth="1"/>
    <col min="9718" max="9963" width="9" style="1"/>
    <col min="9964" max="9964" width="5" style="1" customWidth="1"/>
    <col min="9965" max="9965" width="21.140625" style="1" customWidth="1"/>
    <col min="9966" max="9966" width="18.140625" style="1" customWidth="1"/>
    <col min="9967" max="9967" width="23.42578125" style="1" customWidth="1"/>
    <col min="9968" max="9968" width="18.85546875" style="1" customWidth="1"/>
    <col min="9969" max="9969" width="16.42578125" style="1" customWidth="1"/>
    <col min="9970" max="9970" width="20.85546875" style="1" customWidth="1"/>
    <col min="9971" max="9971" width="15.28515625" style="1" customWidth="1"/>
    <col min="9972" max="9972" width="15" style="1" customWidth="1"/>
    <col min="9973" max="9973" width="25.42578125" style="1" bestFit="1" customWidth="1"/>
    <col min="9974" max="10219" width="9" style="1"/>
    <col min="10220" max="10220" width="5" style="1" customWidth="1"/>
    <col min="10221" max="10221" width="21.140625" style="1" customWidth="1"/>
    <col min="10222" max="10222" width="18.140625" style="1" customWidth="1"/>
    <col min="10223" max="10223" width="23.42578125" style="1" customWidth="1"/>
    <col min="10224" max="10224" width="18.85546875" style="1" customWidth="1"/>
    <col min="10225" max="10225" width="16.42578125" style="1" customWidth="1"/>
    <col min="10226" max="10226" width="20.85546875" style="1" customWidth="1"/>
    <col min="10227" max="10227" width="15.28515625" style="1" customWidth="1"/>
    <col min="10228" max="10228" width="15" style="1" customWidth="1"/>
    <col min="10229" max="10229" width="25.42578125" style="1" bestFit="1" customWidth="1"/>
    <col min="10230" max="10475" width="9" style="1"/>
    <col min="10476" max="10476" width="5" style="1" customWidth="1"/>
    <col min="10477" max="10477" width="21.140625" style="1" customWidth="1"/>
    <col min="10478" max="10478" width="18.140625" style="1" customWidth="1"/>
    <col min="10479" max="10479" width="23.42578125" style="1" customWidth="1"/>
    <col min="10480" max="10480" width="18.85546875" style="1" customWidth="1"/>
    <col min="10481" max="10481" width="16.42578125" style="1" customWidth="1"/>
    <col min="10482" max="10482" width="20.85546875" style="1" customWidth="1"/>
    <col min="10483" max="10483" width="15.28515625" style="1" customWidth="1"/>
    <col min="10484" max="10484" width="15" style="1" customWidth="1"/>
    <col min="10485" max="10485" width="25.42578125" style="1" bestFit="1" customWidth="1"/>
    <col min="10486" max="10731" width="9" style="1"/>
    <col min="10732" max="10732" width="5" style="1" customWidth="1"/>
    <col min="10733" max="10733" width="21.140625" style="1" customWidth="1"/>
    <col min="10734" max="10734" width="18.140625" style="1" customWidth="1"/>
    <col min="10735" max="10735" width="23.42578125" style="1" customWidth="1"/>
    <col min="10736" max="10736" width="18.85546875" style="1" customWidth="1"/>
    <col min="10737" max="10737" width="16.42578125" style="1" customWidth="1"/>
    <col min="10738" max="10738" width="20.85546875" style="1" customWidth="1"/>
    <col min="10739" max="10739" width="15.28515625" style="1" customWidth="1"/>
    <col min="10740" max="10740" width="15" style="1" customWidth="1"/>
    <col min="10741" max="10741" width="25.42578125" style="1" bestFit="1" customWidth="1"/>
    <col min="10742" max="10987" width="9" style="1"/>
    <col min="10988" max="10988" width="5" style="1" customWidth="1"/>
    <col min="10989" max="10989" width="21.140625" style="1" customWidth="1"/>
    <col min="10990" max="10990" width="18.140625" style="1" customWidth="1"/>
    <col min="10991" max="10991" width="23.42578125" style="1" customWidth="1"/>
    <col min="10992" max="10992" width="18.85546875" style="1" customWidth="1"/>
    <col min="10993" max="10993" width="16.42578125" style="1" customWidth="1"/>
    <col min="10994" max="10994" width="20.85546875" style="1" customWidth="1"/>
    <col min="10995" max="10995" width="15.28515625" style="1" customWidth="1"/>
    <col min="10996" max="10996" width="15" style="1" customWidth="1"/>
    <col min="10997" max="10997" width="25.42578125" style="1" bestFit="1" customWidth="1"/>
    <col min="10998" max="11243" width="9" style="1"/>
    <col min="11244" max="11244" width="5" style="1" customWidth="1"/>
    <col min="11245" max="11245" width="21.140625" style="1" customWidth="1"/>
    <col min="11246" max="11246" width="18.140625" style="1" customWidth="1"/>
    <col min="11247" max="11247" width="23.42578125" style="1" customWidth="1"/>
    <col min="11248" max="11248" width="18.85546875" style="1" customWidth="1"/>
    <col min="11249" max="11249" width="16.42578125" style="1" customWidth="1"/>
    <col min="11250" max="11250" width="20.85546875" style="1" customWidth="1"/>
    <col min="11251" max="11251" width="15.28515625" style="1" customWidth="1"/>
    <col min="11252" max="11252" width="15" style="1" customWidth="1"/>
    <col min="11253" max="11253" width="25.42578125" style="1" bestFit="1" customWidth="1"/>
    <col min="11254" max="11499" width="9" style="1"/>
    <col min="11500" max="11500" width="5" style="1" customWidth="1"/>
    <col min="11501" max="11501" width="21.140625" style="1" customWidth="1"/>
    <col min="11502" max="11502" width="18.140625" style="1" customWidth="1"/>
    <col min="11503" max="11503" width="23.42578125" style="1" customWidth="1"/>
    <col min="11504" max="11504" width="18.85546875" style="1" customWidth="1"/>
    <col min="11505" max="11505" width="16.42578125" style="1" customWidth="1"/>
    <col min="11506" max="11506" width="20.85546875" style="1" customWidth="1"/>
    <col min="11507" max="11507" width="15.28515625" style="1" customWidth="1"/>
    <col min="11508" max="11508" width="15" style="1" customWidth="1"/>
    <col min="11509" max="11509" width="25.42578125" style="1" bestFit="1" customWidth="1"/>
    <col min="11510" max="11755" width="9" style="1"/>
    <col min="11756" max="11756" width="5" style="1" customWidth="1"/>
    <col min="11757" max="11757" width="21.140625" style="1" customWidth="1"/>
    <col min="11758" max="11758" width="18.140625" style="1" customWidth="1"/>
    <col min="11759" max="11759" width="23.42578125" style="1" customWidth="1"/>
    <col min="11760" max="11760" width="18.85546875" style="1" customWidth="1"/>
    <col min="11761" max="11761" width="16.42578125" style="1" customWidth="1"/>
    <col min="11762" max="11762" width="20.85546875" style="1" customWidth="1"/>
    <col min="11763" max="11763" width="15.28515625" style="1" customWidth="1"/>
    <col min="11764" max="11764" width="15" style="1" customWidth="1"/>
    <col min="11765" max="11765" width="25.42578125" style="1" bestFit="1" customWidth="1"/>
    <col min="11766" max="12011" width="9" style="1"/>
    <col min="12012" max="12012" width="5" style="1" customWidth="1"/>
    <col min="12013" max="12013" width="21.140625" style="1" customWidth="1"/>
    <col min="12014" max="12014" width="18.140625" style="1" customWidth="1"/>
    <col min="12015" max="12015" width="23.42578125" style="1" customWidth="1"/>
    <col min="12016" max="12016" width="18.85546875" style="1" customWidth="1"/>
    <col min="12017" max="12017" width="16.42578125" style="1" customWidth="1"/>
    <col min="12018" max="12018" width="20.85546875" style="1" customWidth="1"/>
    <col min="12019" max="12019" width="15.28515625" style="1" customWidth="1"/>
    <col min="12020" max="12020" width="15" style="1" customWidth="1"/>
    <col min="12021" max="12021" width="25.42578125" style="1" bestFit="1" customWidth="1"/>
    <col min="12022" max="12267" width="9" style="1"/>
    <col min="12268" max="12268" width="5" style="1" customWidth="1"/>
    <col min="12269" max="12269" width="21.140625" style="1" customWidth="1"/>
    <col min="12270" max="12270" width="18.140625" style="1" customWidth="1"/>
    <col min="12271" max="12271" width="23.42578125" style="1" customWidth="1"/>
    <col min="12272" max="12272" width="18.85546875" style="1" customWidth="1"/>
    <col min="12273" max="12273" width="16.42578125" style="1" customWidth="1"/>
    <col min="12274" max="12274" width="20.85546875" style="1" customWidth="1"/>
    <col min="12275" max="12275" width="15.28515625" style="1" customWidth="1"/>
    <col min="12276" max="12276" width="15" style="1" customWidth="1"/>
    <col min="12277" max="12277" width="25.42578125" style="1" bestFit="1" customWidth="1"/>
    <col min="12278" max="12523" width="9" style="1"/>
    <col min="12524" max="12524" width="5" style="1" customWidth="1"/>
    <col min="12525" max="12525" width="21.140625" style="1" customWidth="1"/>
    <col min="12526" max="12526" width="18.140625" style="1" customWidth="1"/>
    <col min="12527" max="12527" width="23.42578125" style="1" customWidth="1"/>
    <col min="12528" max="12528" width="18.85546875" style="1" customWidth="1"/>
    <col min="12529" max="12529" width="16.42578125" style="1" customWidth="1"/>
    <col min="12530" max="12530" width="20.85546875" style="1" customWidth="1"/>
    <col min="12531" max="12531" width="15.28515625" style="1" customWidth="1"/>
    <col min="12532" max="12532" width="15" style="1" customWidth="1"/>
    <col min="12533" max="12533" width="25.42578125" style="1" bestFit="1" customWidth="1"/>
    <col min="12534" max="12779" width="9" style="1"/>
    <col min="12780" max="12780" width="5" style="1" customWidth="1"/>
    <col min="12781" max="12781" width="21.140625" style="1" customWidth="1"/>
    <col min="12782" max="12782" width="18.140625" style="1" customWidth="1"/>
    <col min="12783" max="12783" width="23.42578125" style="1" customWidth="1"/>
    <col min="12784" max="12784" width="18.85546875" style="1" customWidth="1"/>
    <col min="12785" max="12785" width="16.42578125" style="1" customWidth="1"/>
    <col min="12786" max="12786" width="20.85546875" style="1" customWidth="1"/>
    <col min="12787" max="12787" width="15.28515625" style="1" customWidth="1"/>
    <col min="12788" max="12788" width="15" style="1" customWidth="1"/>
    <col min="12789" max="12789" width="25.42578125" style="1" bestFit="1" customWidth="1"/>
    <col min="12790" max="13035" width="9" style="1"/>
    <col min="13036" max="13036" width="5" style="1" customWidth="1"/>
    <col min="13037" max="13037" width="21.140625" style="1" customWidth="1"/>
    <col min="13038" max="13038" width="18.140625" style="1" customWidth="1"/>
    <col min="13039" max="13039" width="23.42578125" style="1" customWidth="1"/>
    <col min="13040" max="13040" width="18.85546875" style="1" customWidth="1"/>
    <col min="13041" max="13041" width="16.42578125" style="1" customWidth="1"/>
    <col min="13042" max="13042" width="20.85546875" style="1" customWidth="1"/>
    <col min="13043" max="13043" width="15.28515625" style="1" customWidth="1"/>
    <col min="13044" max="13044" width="15" style="1" customWidth="1"/>
    <col min="13045" max="13045" width="25.42578125" style="1" bestFit="1" customWidth="1"/>
    <col min="13046" max="13291" width="9" style="1"/>
    <col min="13292" max="13292" width="5" style="1" customWidth="1"/>
    <col min="13293" max="13293" width="21.140625" style="1" customWidth="1"/>
    <col min="13294" max="13294" width="18.140625" style="1" customWidth="1"/>
    <col min="13295" max="13295" width="23.42578125" style="1" customWidth="1"/>
    <col min="13296" max="13296" width="18.85546875" style="1" customWidth="1"/>
    <col min="13297" max="13297" width="16.42578125" style="1" customWidth="1"/>
    <col min="13298" max="13298" width="20.85546875" style="1" customWidth="1"/>
    <col min="13299" max="13299" width="15.28515625" style="1" customWidth="1"/>
    <col min="13300" max="13300" width="15" style="1" customWidth="1"/>
    <col min="13301" max="13301" width="25.42578125" style="1" bestFit="1" customWidth="1"/>
    <col min="13302" max="13547" width="9" style="1"/>
    <col min="13548" max="13548" width="5" style="1" customWidth="1"/>
    <col min="13549" max="13549" width="21.140625" style="1" customWidth="1"/>
    <col min="13550" max="13550" width="18.140625" style="1" customWidth="1"/>
    <col min="13551" max="13551" width="23.42578125" style="1" customWidth="1"/>
    <col min="13552" max="13552" width="18.85546875" style="1" customWidth="1"/>
    <col min="13553" max="13553" width="16.42578125" style="1" customWidth="1"/>
    <col min="13554" max="13554" width="20.85546875" style="1" customWidth="1"/>
    <col min="13555" max="13555" width="15.28515625" style="1" customWidth="1"/>
    <col min="13556" max="13556" width="15" style="1" customWidth="1"/>
    <col min="13557" max="13557" width="25.42578125" style="1" bestFit="1" customWidth="1"/>
    <col min="13558" max="13803" width="9" style="1"/>
    <col min="13804" max="13804" width="5" style="1" customWidth="1"/>
    <col min="13805" max="13805" width="21.140625" style="1" customWidth="1"/>
    <col min="13806" max="13806" width="18.140625" style="1" customWidth="1"/>
    <col min="13807" max="13807" width="23.42578125" style="1" customWidth="1"/>
    <col min="13808" max="13808" width="18.85546875" style="1" customWidth="1"/>
    <col min="13809" max="13809" width="16.42578125" style="1" customWidth="1"/>
    <col min="13810" max="13810" width="20.85546875" style="1" customWidth="1"/>
    <col min="13811" max="13811" width="15.28515625" style="1" customWidth="1"/>
    <col min="13812" max="13812" width="15" style="1" customWidth="1"/>
    <col min="13813" max="13813" width="25.42578125" style="1" bestFit="1" customWidth="1"/>
    <col min="13814" max="14059" width="9" style="1"/>
    <col min="14060" max="14060" width="5" style="1" customWidth="1"/>
    <col min="14061" max="14061" width="21.140625" style="1" customWidth="1"/>
    <col min="14062" max="14062" width="18.140625" style="1" customWidth="1"/>
    <col min="14063" max="14063" width="23.42578125" style="1" customWidth="1"/>
    <col min="14064" max="14064" width="18.85546875" style="1" customWidth="1"/>
    <col min="14065" max="14065" width="16.42578125" style="1" customWidth="1"/>
    <col min="14066" max="14066" width="20.85546875" style="1" customWidth="1"/>
    <col min="14067" max="14067" width="15.28515625" style="1" customWidth="1"/>
    <col min="14068" max="14068" width="15" style="1" customWidth="1"/>
    <col min="14069" max="14069" width="25.42578125" style="1" bestFit="1" customWidth="1"/>
    <col min="14070" max="14315" width="9" style="1"/>
    <col min="14316" max="14316" width="5" style="1" customWidth="1"/>
    <col min="14317" max="14317" width="21.140625" style="1" customWidth="1"/>
    <col min="14318" max="14318" width="18.140625" style="1" customWidth="1"/>
    <col min="14319" max="14319" width="23.42578125" style="1" customWidth="1"/>
    <col min="14320" max="14320" width="18.85546875" style="1" customWidth="1"/>
    <col min="14321" max="14321" width="16.42578125" style="1" customWidth="1"/>
    <col min="14322" max="14322" width="20.85546875" style="1" customWidth="1"/>
    <col min="14323" max="14323" width="15.28515625" style="1" customWidth="1"/>
    <col min="14324" max="14324" width="15" style="1" customWidth="1"/>
    <col min="14325" max="14325" width="25.42578125" style="1" bestFit="1" customWidth="1"/>
    <col min="14326" max="14571" width="9" style="1"/>
    <col min="14572" max="14572" width="5" style="1" customWidth="1"/>
    <col min="14573" max="14573" width="21.140625" style="1" customWidth="1"/>
    <col min="14574" max="14574" width="18.140625" style="1" customWidth="1"/>
    <col min="14575" max="14575" width="23.42578125" style="1" customWidth="1"/>
    <col min="14576" max="14576" width="18.85546875" style="1" customWidth="1"/>
    <col min="14577" max="14577" width="16.42578125" style="1" customWidth="1"/>
    <col min="14578" max="14578" width="20.85546875" style="1" customWidth="1"/>
    <col min="14579" max="14579" width="15.28515625" style="1" customWidth="1"/>
    <col min="14580" max="14580" width="15" style="1" customWidth="1"/>
    <col min="14581" max="14581" width="25.42578125" style="1" bestFit="1" customWidth="1"/>
    <col min="14582" max="14827" width="9" style="1"/>
    <col min="14828" max="14828" width="5" style="1" customWidth="1"/>
    <col min="14829" max="14829" width="21.140625" style="1" customWidth="1"/>
    <col min="14830" max="14830" width="18.140625" style="1" customWidth="1"/>
    <col min="14831" max="14831" width="23.42578125" style="1" customWidth="1"/>
    <col min="14832" max="14832" width="18.85546875" style="1" customWidth="1"/>
    <col min="14833" max="14833" width="16.42578125" style="1" customWidth="1"/>
    <col min="14834" max="14834" width="20.85546875" style="1" customWidth="1"/>
    <col min="14835" max="14835" width="15.28515625" style="1" customWidth="1"/>
    <col min="14836" max="14836" width="15" style="1" customWidth="1"/>
    <col min="14837" max="14837" width="25.42578125" style="1" bestFit="1" customWidth="1"/>
    <col min="14838" max="15083" width="9" style="1"/>
    <col min="15084" max="15084" width="5" style="1" customWidth="1"/>
    <col min="15085" max="15085" width="21.140625" style="1" customWidth="1"/>
    <col min="15086" max="15086" width="18.140625" style="1" customWidth="1"/>
    <col min="15087" max="15087" width="23.42578125" style="1" customWidth="1"/>
    <col min="15088" max="15088" width="18.85546875" style="1" customWidth="1"/>
    <col min="15089" max="15089" width="16.42578125" style="1" customWidth="1"/>
    <col min="15090" max="15090" width="20.85546875" style="1" customWidth="1"/>
    <col min="15091" max="15091" width="15.28515625" style="1" customWidth="1"/>
    <col min="15092" max="15092" width="15" style="1" customWidth="1"/>
    <col min="15093" max="15093" width="25.42578125" style="1" bestFit="1" customWidth="1"/>
    <col min="15094" max="15339" width="9" style="1"/>
    <col min="15340" max="15340" width="5" style="1" customWidth="1"/>
    <col min="15341" max="15341" width="21.140625" style="1" customWidth="1"/>
    <col min="15342" max="15342" width="18.140625" style="1" customWidth="1"/>
    <col min="15343" max="15343" width="23.42578125" style="1" customWidth="1"/>
    <col min="15344" max="15344" width="18.85546875" style="1" customWidth="1"/>
    <col min="15345" max="15345" width="16.42578125" style="1" customWidth="1"/>
    <col min="15346" max="15346" width="20.85546875" style="1" customWidth="1"/>
    <col min="15347" max="15347" width="15.28515625" style="1" customWidth="1"/>
    <col min="15348" max="15348" width="15" style="1" customWidth="1"/>
    <col min="15349" max="15349" width="25.42578125" style="1" bestFit="1" customWidth="1"/>
    <col min="15350" max="15595" width="9" style="1"/>
    <col min="15596" max="15596" width="5" style="1" customWidth="1"/>
    <col min="15597" max="15597" width="21.140625" style="1" customWidth="1"/>
    <col min="15598" max="15598" width="18.140625" style="1" customWidth="1"/>
    <col min="15599" max="15599" width="23.42578125" style="1" customWidth="1"/>
    <col min="15600" max="15600" width="18.85546875" style="1" customWidth="1"/>
    <col min="15601" max="15601" width="16.42578125" style="1" customWidth="1"/>
    <col min="15602" max="15602" width="20.85546875" style="1" customWidth="1"/>
    <col min="15603" max="15603" width="15.28515625" style="1" customWidth="1"/>
    <col min="15604" max="15604" width="15" style="1" customWidth="1"/>
    <col min="15605" max="15605" width="25.42578125" style="1" bestFit="1" customWidth="1"/>
    <col min="15606" max="15851" width="9" style="1"/>
    <col min="15852" max="15852" width="5" style="1" customWidth="1"/>
    <col min="15853" max="15853" width="21.140625" style="1" customWidth="1"/>
    <col min="15854" max="15854" width="18.140625" style="1" customWidth="1"/>
    <col min="15855" max="15855" width="23.42578125" style="1" customWidth="1"/>
    <col min="15856" max="15856" width="18.85546875" style="1" customWidth="1"/>
    <col min="15857" max="15857" width="16.42578125" style="1" customWidth="1"/>
    <col min="15858" max="15858" width="20.85546875" style="1" customWidth="1"/>
    <col min="15859" max="15859" width="15.28515625" style="1" customWidth="1"/>
    <col min="15860" max="15860" width="15" style="1" customWidth="1"/>
    <col min="15861" max="15861" width="25.42578125" style="1" bestFit="1" customWidth="1"/>
    <col min="15862" max="16107" width="9" style="1"/>
    <col min="16108" max="16108" width="5" style="1" customWidth="1"/>
    <col min="16109" max="16109" width="21.140625" style="1" customWidth="1"/>
    <col min="16110" max="16110" width="18.140625" style="1" customWidth="1"/>
    <col min="16111" max="16111" width="23.42578125" style="1" customWidth="1"/>
    <col min="16112" max="16112" width="18.85546875" style="1" customWidth="1"/>
    <col min="16113" max="16113" width="16.42578125" style="1" customWidth="1"/>
    <col min="16114" max="16114" width="20.85546875" style="1" customWidth="1"/>
    <col min="16115" max="16115" width="15.28515625" style="1" customWidth="1"/>
    <col min="16116" max="16116" width="15" style="1" customWidth="1"/>
    <col min="16117" max="16117" width="25.42578125" style="1" bestFit="1" customWidth="1"/>
    <col min="16118" max="16384" width="9" style="1"/>
  </cols>
  <sheetData>
    <row r="1" spans="1:84" ht="14.25" customHeight="1">
      <c r="A1" s="320" t="s">
        <v>0</v>
      </c>
      <c r="B1" s="320"/>
      <c r="C1" s="320"/>
      <c r="D1" s="320"/>
      <c r="E1" s="320"/>
      <c r="F1" s="320"/>
      <c r="G1" s="320"/>
      <c r="H1" s="320"/>
      <c r="I1" s="320"/>
      <c r="J1" s="320"/>
    </row>
    <row r="2" spans="1:84" ht="32.25" customHeight="1">
      <c r="A2" s="321" t="s">
        <v>1</v>
      </c>
      <c r="B2" s="321"/>
      <c r="C2" s="321"/>
      <c r="D2" s="321"/>
      <c r="E2" s="321"/>
      <c r="F2" s="321"/>
      <c r="G2" s="321"/>
      <c r="H2" s="321"/>
      <c r="I2" s="321"/>
      <c r="J2" s="321"/>
    </row>
    <row r="3" spans="1:84" s="3" customFormat="1" ht="31.5" customHeight="1">
      <c r="A3" s="322" t="s">
        <v>2</v>
      </c>
      <c r="B3" s="322" t="s">
        <v>3</v>
      </c>
      <c r="C3" s="322" t="s">
        <v>4</v>
      </c>
      <c r="D3" s="322" t="s">
        <v>5</v>
      </c>
      <c r="E3" s="322" t="s">
        <v>6</v>
      </c>
      <c r="F3" s="324" t="s">
        <v>7</v>
      </c>
      <c r="G3" s="325"/>
      <c r="H3" s="325"/>
      <c r="I3" s="326"/>
      <c r="J3" s="322" t="s">
        <v>8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</row>
    <row r="4" spans="1:84" ht="84.75" customHeight="1">
      <c r="A4" s="323"/>
      <c r="B4" s="323"/>
      <c r="C4" s="323"/>
      <c r="D4" s="323"/>
      <c r="E4" s="323"/>
      <c r="F4" s="5" t="s">
        <v>9</v>
      </c>
      <c r="G4" s="5" t="s">
        <v>10</v>
      </c>
      <c r="H4" s="5" t="s">
        <v>11</v>
      </c>
      <c r="I4" s="5" t="s">
        <v>12</v>
      </c>
      <c r="J4" s="323"/>
    </row>
    <row r="5" spans="1:84" s="6" customFormat="1" ht="36" customHeight="1">
      <c r="A5" s="331" t="s">
        <v>13</v>
      </c>
      <c r="B5" s="332"/>
      <c r="C5" s="332"/>
      <c r="D5" s="332"/>
      <c r="E5" s="332"/>
      <c r="F5" s="332"/>
      <c r="G5" s="332"/>
      <c r="H5" s="332"/>
      <c r="I5" s="332"/>
      <c r="J5" s="332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</row>
    <row r="6" spans="1:84" s="8" customFormat="1" ht="75" customHeight="1">
      <c r="A6" s="9">
        <v>1.1000000000000001</v>
      </c>
      <c r="B6" s="315" t="s">
        <v>496</v>
      </c>
      <c r="C6" s="11" t="s">
        <v>231</v>
      </c>
      <c r="D6" s="12" t="s">
        <v>497</v>
      </c>
      <c r="E6" s="13">
        <f t="shared" ref="E6:E18" si="0">F6+G6+H6+I6</f>
        <v>24708.816999999999</v>
      </c>
      <c r="F6" s="14">
        <v>22483</v>
      </c>
      <c r="G6" s="13">
        <f>F6*7.5/100</f>
        <v>1686.2249999999999</v>
      </c>
      <c r="H6" s="14">
        <f>F6*0.004</f>
        <v>89.932000000000002</v>
      </c>
      <c r="I6" s="15">
        <f t="shared" ref="I6:I18" si="1">F6*0.02</f>
        <v>449.66</v>
      </c>
      <c r="J6" s="16" t="s">
        <v>14</v>
      </c>
    </row>
    <row r="7" spans="1:84" s="17" customFormat="1" ht="60.75" customHeight="1">
      <c r="A7" s="9">
        <v>1.2</v>
      </c>
      <c r="B7" s="10" t="s">
        <v>15</v>
      </c>
      <c r="C7" s="18" t="s">
        <v>16</v>
      </c>
      <c r="D7" s="19" t="s">
        <v>17</v>
      </c>
      <c r="E7" s="13">
        <f t="shared" si="0"/>
        <v>7293.4494000000013</v>
      </c>
      <c r="F7" s="13">
        <v>6576.6</v>
      </c>
      <c r="G7" s="20">
        <f t="shared" ref="G7:G13" si="2">F7*8.5/100</f>
        <v>559.01100000000008</v>
      </c>
      <c r="H7" s="15">
        <f t="shared" ref="H7:H18" si="3">F7*0.4/100</f>
        <v>26.306400000000004</v>
      </c>
      <c r="I7" s="15">
        <f t="shared" si="1"/>
        <v>131.53200000000001</v>
      </c>
      <c r="J7" s="21" t="s">
        <v>18</v>
      </c>
    </row>
    <row r="8" spans="1:84" s="22" customFormat="1" ht="69.75" customHeight="1">
      <c r="A8" s="9">
        <v>1.3</v>
      </c>
      <c r="B8" s="333" t="s">
        <v>19</v>
      </c>
      <c r="C8" s="23" t="s">
        <v>20</v>
      </c>
      <c r="D8" s="24" t="s">
        <v>21</v>
      </c>
      <c r="E8" s="13">
        <f t="shared" si="0"/>
        <v>15381.83</v>
      </c>
      <c r="F8" s="13">
        <v>13870</v>
      </c>
      <c r="G8" s="25">
        <f t="shared" si="2"/>
        <v>1178.95</v>
      </c>
      <c r="H8" s="26">
        <f t="shared" si="3"/>
        <v>55.48</v>
      </c>
      <c r="I8" s="15">
        <f t="shared" si="1"/>
        <v>277.40000000000003</v>
      </c>
      <c r="J8" s="27" t="s">
        <v>22</v>
      </c>
    </row>
    <row r="9" spans="1:84" s="22" customFormat="1" ht="50.25" hidden="1" customHeight="1">
      <c r="A9" s="9">
        <v>1.6</v>
      </c>
      <c r="B9" s="334"/>
      <c r="C9" s="23"/>
      <c r="D9" s="24"/>
      <c r="E9" s="13">
        <f t="shared" si="0"/>
        <v>0</v>
      </c>
      <c r="F9" s="26"/>
      <c r="G9" s="25">
        <f t="shared" si="2"/>
        <v>0</v>
      </c>
      <c r="H9" s="26">
        <f t="shared" si="3"/>
        <v>0</v>
      </c>
      <c r="I9" s="15">
        <f t="shared" si="1"/>
        <v>0</v>
      </c>
      <c r="J9" s="27"/>
    </row>
    <row r="10" spans="1:84" s="22" customFormat="1" ht="50.25" hidden="1" customHeight="1">
      <c r="A10" s="9">
        <v>1.7</v>
      </c>
      <c r="B10" s="334"/>
      <c r="C10" s="23"/>
      <c r="D10" s="24"/>
      <c r="E10" s="13">
        <f t="shared" si="0"/>
        <v>0</v>
      </c>
      <c r="F10" s="26"/>
      <c r="G10" s="25">
        <f t="shared" si="2"/>
        <v>0</v>
      </c>
      <c r="H10" s="26">
        <f t="shared" si="3"/>
        <v>0</v>
      </c>
      <c r="I10" s="15">
        <f t="shared" si="1"/>
        <v>0</v>
      </c>
      <c r="J10" s="27"/>
    </row>
    <row r="11" spans="1:84" s="22" customFormat="1" ht="50.25" hidden="1" customHeight="1">
      <c r="A11" s="9">
        <v>1.8</v>
      </c>
      <c r="B11" s="334"/>
      <c r="C11" s="23"/>
      <c r="D11" s="24"/>
      <c r="E11" s="13">
        <f t="shared" si="0"/>
        <v>0</v>
      </c>
      <c r="F11" s="26"/>
      <c r="G11" s="25">
        <f t="shared" si="2"/>
        <v>0</v>
      </c>
      <c r="H11" s="26">
        <f t="shared" si="3"/>
        <v>0</v>
      </c>
      <c r="I11" s="15">
        <f t="shared" si="1"/>
        <v>0</v>
      </c>
      <c r="J11" s="27"/>
    </row>
    <row r="12" spans="1:84" s="22" customFormat="1" ht="50.25" hidden="1" customHeight="1">
      <c r="A12" s="9">
        <v>1.9</v>
      </c>
      <c r="B12" s="334"/>
      <c r="C12" s="23"/>
      <c r="D12" s="24"/>
      <c r="E12" s="13">
        <f t="shared" si="0"/>
        <v>0</v>
      </c>
      <c r="F12" s="26"/>
      <c r="G12" s="25">
        <f t="shared" si="2"/>
        <v>0</v>
      </c>
      <c r="H12" s="26">
        <f t="shared" si="3"/>
        <v>0</v>
      </c>
      <c r="I12" s="15">
        <f t="shared" si="1"/>
        <v>0</v>
      </c>
      <c r="J12" s="27"/>
    </row>
    <row r="13" spans="1:84" s="22" customFormat="1" ht="81.75" customHeight="1">
      <c r="A13" s="9">
        <v>1.4</v>
      </c>
      <c r="B13" s="334"/>
      <c r="C13" s="23" t="s">
        <v>23</v>
      </c>
      <c r="D13" s="24" t="s">
        <v>24</v>
      </c>
      <c r="E13" s="13">
        <f t="shared" si="0"/>
        <v>15453.915000000001</v>
      </c>
      <c r="F13" s="13">
        <v>13935</v>
      </c>
      <c r="G13" s="25">
        <f t="shared" si="2"/>
        <v>1184.4749999999999</v>
      </c>
      <c r="H13" s="26">
        <f t="shared" si="3"/>
        <v>55.74</v>
      </c>
      <c r="I13" s="15">
        <f t="shared" si="1"/>
        <v>278.7</v>
      </c>
      <c r="J13" s="27" t="s">
        <v>25</v>
      </c>
    </row>
    <row r="14" spans="1:84" s="28" customFormat="1" ht="42.75" customHeight="1">
      <c r="A14" s="29">
        <v>1.5</v>
      </c>
      <c r="B14" s="335"/>
      <c r="C14" s="30" t="s">
        <v>26</v>
      </c>
      <c r="D14" s="31" t="s">
        <v>27</v>
      </c>
      <c r="E14" s="32">
        <f t="shared" si="0"/>
        <v>4487560</v>
      </c>
      <c r="F14" s="32">
        <v>4340000</v>
      </c>
      <c r="G14" s="33">
        <f>F14*1/100</f>
        <v>43400</v>
      </c>
      <c r="H14" s="34">
        <f t="shared" si="3"/>
        <v>17360</v>
      </c>
      <c r="I14" s="35">
        <f t="shared" si="1"/>
        <v>86800</v>
      </c>
      <c r="J14" s="36" t="s">
        <v>28</v>
      </c>
    </row>
    <row r="15" spans="1:84" s="2" customFormat="1" ht="67.5" customHeight="1">
      <c r="A15" s="9">
        <v>1.6</v>
      </c>
      <c r="B15" s="336" t="s">
        <v>29</v>
      </c>
      <c r="C15" s="23" t="s">
        <v>30</v>
      </c>
      <c r="D15" s="37" t="s">
        <v>31</v>
      </c>
      <c r="E15" s="13">
        <f t="shared" si="0"/>
        <v>12000.045400000001</v>
      </c>
      <c r="F15" s="14">
        <v>10820.6</v>
      </c>
      <c r="G15" s="38">
        <f>F15*8.5/100</f>
        <v>919.75100000000009</v>
      </c>
      <c r="H15" s="14">
        <f t="shared" si="3"/>
        <v>43.28240000000001</v>
      </c>
      <c r="I15" s="15">
        <f t="shared" si="1"/>
        <v>216.41200000000001</v>
      </c>
      <c r="J15" s="39" t="s">
        <v>32</v>
      </c>
    </row>
    <row r="16" spans="1:84" s="40" customFormat="1" ht="67.5" customHeight="1">
      <c r="A16" s="9">
        <v>1.7</v>
      </c>
      <c r="B16" s="337"/>
      <c r="C16" s="23" t="s">
        <v>33</v>
      </c>
      <c r="D16" s="37" t="s">
        <v>34</v>
      </c>
      <c r="E16" s="13">
        <f t="shared" si="0"/>
        <v>13000.030699999999</v>
      </c>
      <c r="F16" s="41">
        <v>11722.3</v>
      </c>
      <c r="G16" s="38">
        <f>F16*8.5/100</f>
        <v>996.39549999999986</v>
      </c>
      <c r="H16" s="14">
        <f t="shared" si="3"/>
        <v>46.889200000000002</v>
      </c>
      <c r="I16" s="15">
        <f t="shared" si="1"/>
        <v>234.446</v>
      </c>
      <c r="J16" s="39" t="s">
        <v>35</v>
      </c>
    </row>
    <row r="17" spans="1:84" s="40" customFormat="1" ht="67.5" customHeight="1">
      <c r="A17" s="9">
        <v>1.8</v>
      </c>
      <c r="B17" s="337"/>
      <c r="C17" s="42" t="s">
        <v>36</v>
      </c>
      <c r="D17" s="43" t="s">
        <v>37</v>
      </c>
      <c r="E17" s="13">
        <f t="shared" si="0"/>
        <v>13000.030699999999</v>
      </c>
      <c r="F17" s="44">
        <v>11722.3</v>
      </c>
      <c r="G17" s="38">
        <f>F17*8.5/100</f>
        <v>996.39549999999986</v>
      </c>
      <c r="H17" s="14">
        <f t="shared" si="3"/>
        <v>46.889200000000002</v>
      </c>
      <c r="I17" s="15">
        <f t="shared" si="1"/>
        <v>234.446</v>
      </c>
      <c r="J17" s="39" t="s">
        <v>35</v>
      </c>
    </row>
    <row r="18" spans="1:84" s="6" customFormat="1" ht="46.5" customHeight="1">
      <c r="A18" s="45" t="s">
        <v>38</v>
      </c>
      <c r="B18" s="46" t="s">
        <v>39</v>
      </c>
      <c r="C18" s="47" t="s">
        <v>40</v>
      </c>
      <c r="D18" s="48" t="s">
        <v>41</v>
      </c>
      <c r="E18" s="49">
        <f t="shared" si="0"/>
        <v>11356.159999999998</v>
      </c>
      <c r="F18" s="50">
        <v>10240</v>
      </c>
      <c r="G18" s="51">
        <f>F18*8.5/100</f>
        <v>870.4</v>
      </c>
      <c r="H18" s="52">
        <f t="shared" si="3"/>
        <v>40.96</v>
      </c>
      <c r="I18" s="53">
        <f t="shared" si="1"/>
        <v>204.8</v>
      </c>
      <c r="J18" s="54" t="s">
        <v>42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</row>
    <row r="19" spans="1:84" s="55" customFormat="1" ht="17.25" customHeight="1">
      <c r="A19" s="338" t="s">
        <v>43</v>
      </c>
      <c r="B19" s="339"/>
      <c r="C19" s="340"/>
      <c r="D19" s="56"/>
      <c r="E19" s="316">
        <f>SUM(E6:E18)</f>
        <v>4599754.2782000005</v>
      </c>
      <c r="F19" s="57">
        <f>SUM(F6:F18)</f>
        <v>4441369.7999999989</v>
      </c>
      <c r="G19" s="57">
        <f>SUM(G6:G18)</f>
        <v>51791.602999999996</v>
      </c>
      <c r="H19" s="57">
        <f>SUM(H6:H18)</f>
        <v>17765.479200000002</v>
      </c>
      <c r="I19" s="57">
        <f>SUM(I6:I18)</f>
        <v>88827.395999999993</v>
      </c>
      <c r="J19" s="58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9"/>
      <c r="CF19" s="59"/>
    </row>
    <row r="20" spans="1:84" s="6" customFormat="1" ht="17.25" customHeight="1">
      <c r="A20" s="341" t="s">
        <v>44</v>
      </c>
      <c r="B20" s="342"/>
      <c r="C20" s="342"/>
      <c r="D20" s="342"/>
      <c r="E20" s="342"/>
      <c r="F20" s="342"/>
      <c r="G20" s="342"/>
      <c r="H20" s="342"/>
      <c r="I20" s="342"/>
      <c r="J20" s="342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</row>
    <row r="21" spans="1:84" s="60" customFormat="1" ht="27" customHeight="1">
      <c r="A21" s="343">
        <v>1</v>
      </c>
      <c r="B21" s="345" t="s">
        <v>45</v>
      </c>
      <c r="C21" s="61" t="s">
        <v>46</v>
      </c>
      <c r="D21" s="62" t="s">
        <v>47</v>
      </c>
      <c r="E21" s="13">
        <f t="shared" ref="E21:E27" si="4">F21+I21</f>
        <v>4952.0795999999991</v>
      </c>
      <c r="F21" s="63">
        <v>4854.9799999999996</v>
      </c>
      <c r="G21" s="64"/>
      <c r="H21" s="64"/>
      <c r="I21" s="63">
        <f t="shared" ref="I21:I26" si="5">F21*0.02</f>
        <v>97.099599999999995</v>
      </c>
      <c r="J21" s="62" t="s">
        <v>48</v>
      </c>
    </row>
    <row r="22" spans="1:84" s="60" customFormat="1" ht="27" customHeight="1">
      <c r="A22" s="344"/>
      <c r="B22" s="346"/>
      <c r="C22" s="61" t="s">
        <v>49</v>
      </c>
      <c r="D22" s="62" t="s">
        <v>50</v>
      </c>
      <c r="E22" s="13">
        <f t="shared" si="4"/>
        <v>1974.1080000000002</v>
      </c>
      <c r="F22" s="63">
        <v>1935.4</v>
      </c>
      <c r="G22" s="64"/>
      <c r="H22" s="64"/>
      <c r="I22" s="63">
        <f t="shared" si="5"/>
        <v>38.708000000000006</v>
      </c>
      <c r="J22" s="62" t="s">
        <v>51</v>
      </c>
    </row>
    <row r="23" spans="1:84" s="60" customFormat="1" ht="30.75" customHeight="1">
      <c r="A23" s="344"/>
      <c r="B23" s="346"/>
      <c r="C23" s="61" t="s">
        <v>52</v>
      </c>
      <c r="D23" s="62" t="s">
        <v>47</v>
      </c>
      <c r="E23" s="13">
        <f t="shared" si="4"/>
        <v>4952.0795999999991</v>
      </c>
      <c r="F23" s="63">
        <v>4854.9799999999996</v>
      </c>
      <c r="G23" s="64"/>
      <c r="H23" s="64"/>
      <c r="I23" s="63">
        <f t="shared" si="5"/>
        <v>97.099599999999995</v>
      </c>
      <c r="J23" s="62" t="s">
        <v>48</v>
      </c>
    </row>
    <row r="24" spans="1:84" s="60" customFormat="1" ht="30.75" customHeight="1">
      <c r="A24" s="344"/>
      <c r="B24" s="346"/>
      <c r="C24" s="61" t="s">
        <v>53</v>
      </c>
      <c r="D24" s="62" t="s">
        <v>47</v>
      </c>
      <c r="E24" s="13">
        <f t="shared" si="4"/>
        <v>4947.5508</v>
      </c>
      <c r="F24" s="63">
        <v>4850.54</v>
      </c>
      <c r="G24" s="64"/>
      <c r="H24" s="64"/>
      <c r="I24" s="63">
        <f t="shared" si="5"/>
        <v>97.010800000000003</v>
      </c>
      <c r="J24" s="62" t="s">
        <v>51</v>
      </c>
    </row>
    <row r="25" spans="1:84" s="60" customFormat="1" ht="43.5" customHeight="1">
      <c r="A25" s="344"/>
      <c r="B25" s="346"/>
      <c r="C25" s="61" t="s">
        <v>54</v>
      </c>
      <c r="D25" s="62" t="s">
        <v>55</v>
      </c>
      <c r="E25" s="13">
        <f t="shared" si="4"/>
        <v>4563.3576000000003</v>
      </c>
      <c r="F25" s="63">
        <v>4473.88</v>
      </c>
      <c r="G25" s="64"/>
      <c r="H25" s="64"/>
      <c r="I25" s="63">
        <f t="shared" si="5"/>
        <v>89.47760000000001</v>
      </c>
      <c r="J25" s="62" t="s">
        <v>56</v>
      </c>
    </row>
    <row r="26" spans="1:84" s="60" customFormat="1" ht="40.5" customHeight="1">
      <c r="A26" s="344"/>
      <c r="B26" s="347"/>
      <c r="C26" s="61" t="s">
        <v>57</v>
      </c>
      <c r="D26" s="62" t="s">
        <v>58</v>
      </c>
      <c r="E26" s="13">
        <f t="shared" si="4"/>
        <v>3110.3268000000003</v>
      </c>
      <c r="F26" s="63">
        <v>3049.34</v>
      </c>
      <c r="G26" s="64"/>
      <c r="H26" s="64"/>
      <c r="I26" s="63">
        <f t="shared" si="5"/>
        <v>60.986800000000002</v>
      </c>
      <c r="J26" s="62" t="s">
        <v>56</v>
      </c>
    </row>
    <row r="27" spans="1:84" s="17" customFormat="1" ht="81.75" customHeight="1">
      <c r="A27" s="65">
        <v>2</v>
      </c>
      <c r="B27" s="66" t="s">
        <v>59</v>
      </c>
      <c r="C27" s="18" t="s">
        <v>60</v>
      </c>
      <c r="D27" s="67" t="s">
        <v>61</v>
      </c>
      <c r="E27" s="13">
        <f t="shared" si="4"/>
        <v>4222.2</v>
      </c>
      <c r="F27" s="67">
        <v>4222.2</v>
      </c>
      <c r="G27" s="67"/>
      <c r="H27" s="67"/>
      <c r="I27" s="68"/>
      <c r="J27" s="21" t="s">
        <v>62</v>
      </c>
    </row>
    <row r="28" spans="1:84" s="6" customFormat="1" ht="54" customHeight="1">
      <c r="A28" s="69" t="s">
        <v>63</v>
      </c>
      <c r="B28" s="70" t="s">
        <v>64</v>
      </c>
      <c r="C28" s="23" t="s">
        <v>65</v>
      </c>
      <c r="D28" s="19" t="s">
        <v>66</v>
      </c>
      <c r="E28" s="13">
        <v>30000</v>
      </c>
      <c r="F28" s="14">
        <v>30000</v>
      </c>
      <c r="G28" s="71"/>
      <c r="H28" s="72"/>
      <c r="I28" s="15"/>
      <c r="J28" s="39" t="s">
        <v>67</v>
      </c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</row>
    <row r="29" spans="1:84" s="40" customFormat="1" ht="67.5" customHeight="1">
      <c r="A29" s="73">
        <v>4</v>
      </c>
      <c r="B29" s="74" t="s">
        <v>68</v>
      </c>
      <c r="C29" s="23" t="s">
        <v>30</v>
      </c>
      <c r="D29" s="37" t="s">
        <v>69</v>
      </c>
      <c r="E29" s="75">
        <f>F29+G29+H29+I29</f>
        <v>4101.47</v>
      </c>
      <c r="F29" s="14">
        <v>4101.47</v>
      </c>
      <c r="G29" s="41"/>
      <c r="H29" s="14"/>
      <c r="I29" s="14"/>
      <c r="J29" s="39" t="s">
        <v>32</v>
      </c>
    </row>
    <row r="30" spans="1:84" s="22" customFormat="1" ht="64.5" customHeight="1">
      <c r="A30" s="348">
        <v>5</v>
      </c>
      <c r="B30" s="351" t="s">
        <v>70</v>
      </c>
      <c r="C30" s="18" t="s">
        <v>71</v>
      </c>
      <c r="D30" s="18" t="s">
        <v>72</v>
      </c>
      <c r="E30" s="13">
        <f t="shared" ref="E30:E38" si="6">F30+I30</f>
        <v>2400</v>
      </c>
      <c r="F30" s="18">
        <v>2400</v>
      </c>
      <c r="G30" s="18"/>
      <c r="H30" s="18"/>
      <c r="I30" s="18"/>
      <c r="J30" s="18" t="s">
        <v>73</v>
      </c>
    </row>
    <row r="31" spans="1:84" s="22" customFormat="1" ht="40.5" customHeight="1">
      <c r="A31" s="349"/>
      <c r="B31" s="352"/>
      <c r="C31" s="18" t="s">
        <v>74</v>
      </c>
      <c r="D31" s="18" t="s">
        <v>75</v>
      </c>
      <c r="E31" s="13">
        <f t="shared" si="6"/>
        <v>4445</v>
      </c>
      <c r="F31" s="18">
        <v>4445</v>
      </c>
      <c r="G31" s="18"/>
      <c r="H31" s="18"/>
      <c r="I31" s="18"/>
      <c r="J31" s="18" t="s">
        <v>76</v>
      </c>
    </row>
    <row r="32" spans="1:84" s="22" customFormat="1" ht="52.5" customHeight="1">
      <c r="A32" s="349"/>
      <c r="B32" s="352"/>
      <c r="C32" s="18" t="s">
        <v>77</v>
      </c>
      <c r="D32" s="18" t="s">
        <v>78</v>
      </c>
      <c r="E32" s="13">
        <f t="shared" si="6"/>
        <v>4969.8</v>
      </c>
      <c r="F32" s="18">
        <v>4969.8</v>
      </c>
      <c r="G32" s="18"/>
      <c r="H32" s="18"/>
      <c r="I32" s="18"/>
      <c r="J32" s="18" t="s">
        <v>79</v>
      </c>
    </row>
    <row r="33" spans="1:84" s="22" customFormat="1" ht="52.5" customHeight="1">
      <c r="A33" s="349"/>
      <c r="B33" s="352"/>
      <c r="C33" s="18" t="s">
        <v>80</v>
      </c>
      <c r="D33" s="18" t="s">
        <v>81</v>
      </c>
      <c r="E33" s="13">
        <f t="shared" si="6"/>
        <v>4570.3</v>
      </c>
      <c r="F33" s="18">
        <v>4570.3</v>
      </c>
      <c r="G33" s="18"/>
      <c r="H33" s="18"/>
      <c r="I33" s="18"/>
      <c r="J33" s="18" t="s">
        <v>82</v>
      </c>
    </row>
    <row r="34" spans="1:84" s="22" customFormat="1" ht="40.5" customHeight="1">
      <c r="A34" s="349"/>
      <c r="B34" s="352"/>
      <c r="C34" s="18" t="s">
        <v>83</v>
      </c>
      <c r="D34" s="18" t="s">
        <v>84</v>
      </c>
      <c r="E34" s="13">
        <f t="shared" si="6"/>
        <v>3810.2</v>
      </c>
      <c r="F34" s="18">
        <v>3810.2</v>
      </c>
      <c r="G34" s="18"/>
      <c r="H34" s="18"/>
      <c r="I34" s="18"/>
      <c r="J34" s="18" t="s">
        <v>85</v>
      </c>
    </row>
    <row r="35" spans="1:84" s="22" customFormat="1" ht="35.25" customHeight="1">
      <c r="A35" s="349"/>
      <c r="B35" s="352"/>
      <c r="C35" s="18" t="s">
        <v>86</v>
      </c>
      <c r="D35" s="18" t="s">
        <v>87</v>
      </c>
      <c r="E35" s="13">
        <f t="shared" si="6"/>
        <v>4030</v>
      </c>
      <c r="F35" s="18">
        <v>4030</v>
      </c>
      <c r="G35" s="18"/>
      <c r="H35" s="18"/>
      <c r="I35" s="18"/>
      <c r="J35" s="18" t="s">
        <v>88</v>
      </c>
    </row>
    <row r="36" spans="1:84" s="22" customFormat="1" ht="48.75" customHeight="1">
      <c r="A36" s="349"/>
      <c r="B36" s="352"/>
      <c r="C36" s="18" t="s">
        <v>89</v>
      </c>
      <c r="D36" s="18" t="s">
        <v>90</v>
      </c>
      <c r="E36" s="13">
        <f t="shared" si="6"/>
        <v>2160.9</v>
      </c>
      <c r="F36" s="18">
        <v>2160.9</v>
      </c>
      <c r="G36" s="18"/>
      <c r="H36" s="18"/>
      <c r="I36" s="18"/>
      <c r="J36" s="18" t="s">
        <v>91</v>
      </c>
    </row>
    <row r="37" spans="1:84" s="22" customFormat="1" ht="16.5" customHeight="1">
      <c r="A37" s="349"/>
      <c r="B37" s="352"/>
      <c r="C37" s="18" t="s">
        <v>92</v>
      </c>
      <c r="D37" s="18" t="s">
        <v>75</v>
      </c>
      <c r="E37" s="13">
        <f t="shared" si="6"/>
        <v>3739.4</v>
      </c>
      <c r="F37" s="18">
        <v>3739.4</v>
      </c>
      <c r="G37" s="18"/>
      <c r="H37" s="18"/>
      <c r="I37" s="18"/>
      <c r="J37" s="18" t="s">
        <v>93</v>
      </c>
    </row>
    <row r="38" spans="1:84" s="77" customFormat="1" ht="45.75" customHeight="1">
      <c r="A38" s="350"/>
      <c r="B38" s="353"/>
      <c r="C38" s="18" t="s">
        <v>94</v>
      </c>
      <c r="D38" s="18" t="s">
        <v>95</v>
      </c>
      <c r="E38" s="13">
        <f t="shared" si="6"/>
        <v>4875.1000000000004</v>
      </c>
      <c r="F38" s="18">
        <v>4875.1000000000004</v>
      </c>
      <c r="G38" s="18"/>
      <c r="H38" s="18"/>
      <c r="I38" s="18"/>
      <c r="J38" s="18" t="s">
        <v>96</v>
      </c>
    </row>
    <row r="39" spans="1:84" s="6" customFormat="1" ht="27" customHeight="1">
      <c r="A39" s="354">
        <v>6</v>
      </c>
      <c r="B39" s="355" t="s">
        <v>39</v>
      </c>
      <c r="C39" s="356"/>
      <c r="D39" s="79" t="s">
        <v>97</v>
      </c>
      <c r="E39" s="75">
        <f t="shared" ref="E39:E44" si="7">F39+G39+H39+I39</f>
        <v>4400</v>
      </c>
      <c r="F39" s="41">
        <v>4400</v>
      </c>
      <c r="G39" s="80"/>
      <c r="H39" s="80"/>
      <c r="I39" s="72"/>
      <c r="J39" s="54" t="s">
        <v>42</v>
      </c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</row>
    <row r="40" spans="1:84" s="6" customFormat="1" ht="27" customHeight="1">
      <c r="A40" s="327"/>
      <c r="B40" s="329"/>
      <c r="C40" s="357"/>
      <c r="D40" s="79" t="s">
        <v>98</v>
      </c>
      <c r="E40" s="75">
        <f t="shared" si="7"/>
        <v>3500</v>
      </c>
      <c r="F40" s="41">
        <v>3500</v>
      </c>
      <c r="G40" s="80"/>
      <c r="H40" s="80"/>
      <c r="I40" s="72"/>
      <c r="J40" s="54" t="s">
        <v>42</v>
      </c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</row>
    <row r="41" spans="1:84" ht="27" customHeight="1">
      <c r="A41" s="327"/>
      <c r="B41" s="329"/>
      <c r="C41" s="357"/>
      <c r="D41" s="79" t="s">
        <v>99</v>
      </c>
      <c r="E41" s="75">
        <f t="shared" si="7"/>
        <v>2500</v>
      </c>
      <c r="F41" s="41">
        <v>2500</v>
      </c>
      <c r="G41" s="41"/>
      <c r="H41" s="81"/>
      <c r="I41" s="72"/>
      <c r="J41" s="54" t="s">
        <v>42</v>
      </c>
    </row>
    <row r="42" spans="1:84" s="82" customFormat="1" ht="27" customHeight="1">
      <c r="A42" s="327"/>
      <c r="B42" s="329"/>
      <c r="C42" s="357"/>
      <c r="D42" s="79" t="s">
        <v>100</v>
      </c>
      <c r="E42" s="75">
        <f t="shared" si="7"/>
        <v>2000</v>
      </c>
      <c r="F42" s="41">
        <v>2000</v>
      </c>
      <c r="G42" s="41"/>
      <c r="H42" s="81"/>
      <c r="I42" s="72"/>
      <c r="J42" s="54" t="s">
        <v>42</v>
      </c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</row>
    <row r="43" spans="1:84" s="82" customFormat="1" ht="27" customHeight="1">
      <c r="A43" s="327"/>
      <c r="B43" s="329"/>
      <c r="C43" s="357"/>
      <c r="D43" s="79" t="s">
        <v>101</v>
      </c>
      <c r="E43" s="75">
        <f t="shared" si="7"/>
        <v>1500</v>
      </c>
      <c r="F43" s="41">
        <v>1500</v>
      </c>
      <c r="G43" s="41"/>
      <c r="H43" s="81"/>
      <c r="I43" s="72"/>
      <c r="J43" s="54" t="s">
        <v>42</v>
      </c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40"/>
      <c r="CD43" s="40"/>
      <c r="CE43" s="40"/>
      <c r="CF43" s="40"/>
    </row>
    <row r="44" spans="1:84" s="82" customFormat="1" ht="13.5" customHeight="1">
      <c r="A44" s="328"/>
      <c r="B44" s="330"/>
      <c r="C44" s="358"/>
      <c r="D44" s="79" t="s">
        <v>102</v>
      </c>
      <c r="E44" s="75">
        <f t="shared" si="7"/>
        <v>2550</v>
      </c>
      <c r="F44" s="41">
        <v>2550</v>
      </c>
      <c r="G44" s="41"/>
      <c r="H44" s="81"/>
      <c r="I44" s="72"/>
      <c r="J44" s="54" t="s">
        <v>42</v>
      </c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40"/>
      <c r="CD44" s="40"/>
      <c r="CE44" s="40"/>
      <c r="CF44" s="40"/>
    </row>
    <row r="45" spans="1:84" ht="39.75" customHeight="1">
      <c r="A45" s="327">
        <v>7</v>
      </c>
      <c r="B45" s="329" t="s">
        <v>103</v>
      </c>
      <c r="C45" s="18" t="s">
        <v>104</v>
      </c>
      <c r="D45" s="19" t="s">
        <v>105</v>
      </c>
      <c r="E45" s="13">
        <f t="shared" ref="E45:E57" si="8">F45+I45</f>
        <v>1150.48</v>
      </c>
      <c r="F45" s="14">
        <v>1127.92</v>
      </c>
      <c r="G45" s="14"/>
      <c r="H45" s="14"/>
      <c r="I45" s="14">
        <v>22.56</v>
      </c>
      <c r="J45" s="39" t="s">
        <v>106</v>
      </c>
    </row>
    <row r="46" spans="1:84" ht="39.75" customHeight="1">
      <c r="A46" s="328"/>
      <c r="B46" s="330"/>
      <c r="C46" s="18" t="s">
        <v>107</v>
      </c>
      <c r="D46" s="19" t="s">
        <v>108</v>
      </c>
      <c r="E46" s="13">
        <f t="shared" si="8"/>
        <v>1238.56</v>
      </c>
      <c r="F46" s="14">
        <v>1214.29</v>
      </c>
      <c r="G46" s="14"/>
      <c r="H46" s="14"/>
      <c r="I46" s="14">
        <v>24.27</v>
      </c>
      <c r="J46" s="39" t="s">
        <v>109</v>
      </c>
    </row>
    <row r="47" spans="1:84" s="60" customFormat="1" ht="54" customHeight="1">
      <c r="A47" s="359">
        <v>8</v>
      </c>
      <c r="B47" s="355" t="s">
        <v>110</v>
      </c>
      <c r="C47" s="61" t="s">
        <v>111</v>
      </c>
      <c r="D47" s="62" t="s">
        <v>112</v>
      </c>
      <c r="E47" s="13">
        <f t="shared" si="8"/>
        <v>4598.16</v>
      </c>
      <c r="F47" s="63">
        <v>4508</v>
      </c>
      <c r="G47" s="64"/>
      <c r="H47" s="64"/>
      <c r="I47" s="63">
        <f t="shared" ref="I47:I57" si="9">F47*0.02</f>
        <v>90.16</v>
      </c>
      <c r="J47" s="62" t="s">
        <v>113</v>
      </c>
    </row>
    <row r="48" spans="1:84" s="60" customFormat="1" ht="75" customHeight="1">
      <c r="A48" s="360"/>
      <c r="B48" s="329"/>
      <c r="C48" s="61" t="s">
        <v>114</v>
      </c>
      <c r="D48" s="62" t="s">
        <v>115</v>
      </c>
      <c r="E48" s="13">
        <f t="shared" si="8"/>
        <v>4080</v>
      </c>
      <c r="F48" s="63">
        <v>4000</v>
      </c>
      <c r="G48" s="64"/>
      <c r="H48" s="64"/>
      <c r="I48" s="63">
        <f t="shared" si="9"/>
        <v>80</v>
      </c>
      <c r="J48" s="62" t="s">
        <v>113</v>
      </c>
    </row>
    <row r="49" spans="1:10" s="60" customFormat="1" ht="54" customHeight="1">
      <c r="A49" s="360"/>
      <c r="B49" s="329"/>
      <c r="C49" s="61" t="s">
        <v>116</v>
      </c>
      <c r="D49" s="62" t="s">
        <v>117</v>
      </c>
      <c r="E49" s="13">
        <f t="shared" si="8"/>
        <v>1530</v>
      </c>
      <c r="F49" s="63">
        <v>1500</v>
      </c>
      <c r="G49" s="64"/>
      <c r="H49" s="64"/>
      <c r="I49" s="63">
        <f t="shared" si="9"/>
        <v>30</v>
      </c>
      <c r="J49" s="62" t="s">
        <v>113</v>
      </c>
    </row>
    <row r="50" spans="1:10" s="60" customFormat="1" ht="51.75" customHeight="1">
      <c r="A50" s="360"/>
      <c r="B50" s="329"/>
      <c r="C50" s="61" t="s">
        <v>118</v>
      </c>
      <c r="D50" s="62" t="s">
        <v>119</v>
      </c>
      <c r="E50" s="13">
        <f t="shared" si="8"/>
        <v>2883.2339999999999</v>
      </c>
      <c r="F50" s="63">
        <v>2826.7</v>
      </c>
      <c r="G50" s="64"/>
      <c r="H50" s="64"/>
      <c r="I50" s="63">
        <f t="shared" si="9"/>
        <v>56.533999999999999</v>
      </c>
      <c r="J50" s="62" t="s">
        <v>120</v>
      </c>
    </row>
    <row r="51" spans="1:10" s="60" customFormat="1" ht="43.5" customHeight="1">
      <c r="A51" s="360"/>
      <c r="B51" s="329"/>
      <c r="C51" s="61" t="s">
        <v>121</v>
      </c>
      <c r="D51" s="83" t="s">
        <v>122</v>
      </c>
      <c r="E51" s="13">
        <f t="shared" si="8"/>
        <v>4763.3999999999996</v>
      </c>
      <c r="F51" s="63">
        <v>4670</v>
      </c>
      <c r="G51" s="63"/>
      <c r="H51" s="64"/>
      <c r="I51" s="64">
        <f t="shared" si="9"/>
        <v>93.4</v>
      </c>
      <c r="J51" s="62" t="s">
        <v>123</v>
      </c>
    </row>
    <row r="52" spans="1:10" s="60" customFormat="1" ht="41.25" customHeight="1">
      <c r="A52" s="360"/>
      <c r="B52" s="329"/>
      <c r="C52" s="61" t="s">
        <v>124</v>
      </c>
      <c r="D52" s="62" t="s">
        <v>125</v>
      </c>
      <c r="E52" s="13">
        <f t="shared" si="8"/>
        <v>1224</v>
      </c>
      <c r="F52" s="84">
        <v>1200</v>
      </c>
      <c r="G52" s="61"/>
      <c r="H52" s="61"/>
      <c r="I52" s="63">
        <f t="shared" si="9"/>
        <v>24</v>
      </c>
      <c r="J52" s="62" t="s">
        <v>126</v>
      </c>
    </row>
    <row r="53" spans="1:10" s="60" customFormat="1" ht="27" customHeight="1">
      <c r="A53" s="360"/>
      <c r="B53" s="329"/>
      <c r="C53" s="61" t="s">
        <v>127</v>
      </c>
      <c r="D53" s="62" t="s">
        <v>128</v>
      </c>
      <c r="E53" s="13">
        <f t="shared" si="8"/>
        <v>1224.204</v>
      </c>
      <c r="F53" s="85">
        <v>1200.2</v>
      </c>
      <c r="G53" s="61"/>
      <c r="H53" s="61"/>
      <c r="I53" s="63">
        <f t="shared" si="9"/>
        <v>24.004000000000001</v>
      </c>
      <c r="J53" s="62" t="s">
        <v>126</v>
      </c>
    </row>
    <row r="54" spans="1:10" s="60" customFormat="1" ht="78" customHeight="1">
      <c r="A54" s="360"/>
      <c r="B54" s="329"/>
      <c r="C54" s="86" t="s">
        <v>129</v>
      </c>
      <c r="D54" s="62" t="s">
        <v>130</v>
      </c>
      <c r="E54" s="13">
        <f t="shared" si="8"/>
        <v>4080</v>
      </c>
      <c r="F54" s="85">
        <v>4000</v>
      </c>
      <c r="G54" s="85"/>
      <c r="H54" s="85"/>
      <c r="I54" s="63">
        <f t="shared" si="9"/>
        <v>80</v>
      </c>
      <c r="J54" s="62" t="s">
        <v>131</v>
      </c>
    </row>
    <row r="55" spans="1:10" s="60" customFormat="1" ht="40.5" customHeight="1">
      <c r="A55" s="360"/>
      <c r="B55" s="329"/>
      <c r="C55" s="61" t="s">
        <v>132</v>
      </c>
      <c r="D55" s="62" t="s">
        <v>133</v>
      </c>
      <c r="E55" s="13">
        <f t="shared" si="8"/>
        <v>4045.0139999999997</v>
      </c>
      <c r="F55" s="63">
        <v>3965.7</v>
      </c>
      <c r="G55" s="64"/>
      <c r="H55" s="64"/>
      <c r="I55" s="63">
        <f t="shared" si="9"/>
        <v>79.313999999999993</v>
      </c>
      <c r="J55" s="62" t="s">
        <v>134</v>
      </c>
    </row>
    <row r="56" spans="1:10" s="60" customFormat="1" ht="40.5" customHeight="1">
      <c r="A56" s="360"/>
      <c r="B56" s="329"/>
      <c r="C56" s="61" t="s">
        <v>135</v>
      </c>
      <c r="D56" s="62" t="s">
        <v>136</v>
      </c>
      <c r="E56" s="13">
        <f t="shared" si="8"/>
        <v>4159.05</v>
      </c>
      <c r="F56" s="63">
        <v>4077.5</v>
      </c>
      <c r="G56" s="64"/>
      <c r="H56" s="64"/>
      <c r="I56" s="63">
        <f t="shared" si="9"/>
        <v>81.55</v>
      </c>
      <c r="J56" s="62" t="s">
        <v>137</v>
      </c>
    </row>
    <row r="57" spans="1:10" s="60" customFormat="1" ht="54" customHeight="1">
      <c r="A57" s="361"/>
      <c r="B57" s="330"/>
      <c r="C57" s="61" t="s">
        <v>138</v>
      </c>
      <c r="D57" s="62" t="s">
        <v>139</v>
      </c>
      <c r="E57" s="13">
        <f t="shared" si="8"/>
        <v>4539</v>
      </c>
      <c r="F57" s="63">
        <v>4450</v>
      </c>
      <c r="G57" s="64"/>
      <c r="H57" s="64"/>
      <c r="I57" s="63">
        <f t="shared" si="9"/>
        <v>89</v>
      </c>
      <c r="J57" s="62" t="s">
        <v>140</v>
      </c>
    </row>
    <row r="58" spans="1:10" s="2" customFormat="1" ht="45.75" customHeight="1">
      <c r="A58" s="322">
        <v>9</v>
      </c>
      <c r="B58" s="351" t="s">
        <v>141</v>
      </c>
      <c r="C58" s="87" t="s">
        <v>142</v>
      </c>
      <c r="D58" s="88" t="s">
        <v>143</v>
      </c>
      <c r="E58" s="75">
        <f t="shared" ref="E58:E65" si="10">F58+G58+H58+I58</f>
        <v>3571.3872000000001</v>
      </c>
      <c r="F58" s="14">
        <v>3501.36</v>
      </c>
      <c r="G58" s="14"/>
      <c r="H58" s="15"/>
      <c r="I58" s="14">
        <f t="shared" ref="I58:I65" si="11">F58*2/100</f>
        <v>70.027200000000008</v>
      </c>
      <c r="J58" s="19" t="s">
        <v>144</v>
      </c>
    </row>
    <row r="59" spans="1:10" s="2" customFormat="1" ht="45.75" customHeight="1">
      <c r="A59" s="362"/>
      <c r="B59" s="352"/>
      <c r="C59" s="87" t="s">
        <v>145</v>
      </c>
      <c r="D59" s="89" t="s">
        <v>146</v>
      </c>
      <c r="E59" s="75">
        <f t="shared" si="10"/>
        <v>2378.5583999999999</v>
      </c>
      <c r="F59" s="14">
        <v>2331.92</v>
      </c>
      <c r="G59" s="14"/>
      <c r="H59" s="15"/>
      <c r="I59" s="14">
        <f t="shared" si="11"/>
        <v>46.638400000000004</v>
      </c>
      <c r="J59" s="19" t="s">
        <v>147</v>
      </c>
    </row>
    <row r="60" spans="1:10" s="2" customFormat="1" ht="45.75" customHeight="1">
      <c r="A60" s="362"/>
      <c r="B60" s="352"/>
      <c r="C60" s="87" t="s">
        <v>148</v>
      </c>
      <c r="D60" s="89" t="s">
        <v>149</v>
      </c>
      <c r="E60" s="75">
        <f t="shared" si="10"/>
        <v>1918.1304</v>
      </c>
      <c r="F60" s="14">
        <v>1880.52</v>
      </c>
      <c r="G60" s="14"/>
      <c r="H60" s="15"/>
      <c r="I60" s="14">
        <f t="shared" si="11"/>
        <v>37.610399999999998</v>
      </c>
      <c r="J60" s="19" t="s">
        <v>147</v>
      </c>
    </row>
    <row r="61" spans="1:10" s="2" customFormat="1" ht="45.75" customHeight="1">
      <c r="A61" s="362"/>
      <c r="B61" s="352"/>
      <c r="C61" s="87" t="s">
        <v>150</v>
      </c>
      <c r="D61" s="90" t="s">
        <v>151</v>
      </c>
      <c r="E61" s="75">
        <f t="shared" si="10"/>
        <v>3750.4380000000001</v>
      </c>
      <c r="F61" s="14">
        <v>3676.9</v>
      </c>
      <c r="G61" s="14"/>
      <c r="H61" s="15"/>
      <c r="I61" s="14">
        <f t="shared" si="11"/>
        <v>73.537999999999997</v>
      </c>
      <c r="J61" s="19" t="s">
        <v>152</v>
      </c>
    </row>
    <row r="62" spans="1:10" s="2" customFormat="1" ht="45.75" customHeight="1">
      <c r="A62" s="362"/>
      <c r="B62" s="352"/>
      <c r="C62" s="5" t="s">
        <v>153</v>
      </c>
      <c r="D62" s="67" t="s">
        <v>154</v>
      </c>
      <c r="E62" s="75">
        <f t="shared" si="10"/>
        <v>3525.9360000000001</v>
      </c>
      <c r="F62" s="14">
        <v>3456.8</v>
      </c>
      <c r="G62" s="14"/>
      <c r="H62" s="15"/>
      <c r="I62" s="14">
        <f t="shared" si="11"/>
        <v>69.13600000000001</v>
      </c>
      <c r="J62" s="19" t="s">
        <v>152</v>
      </c>
    </row>
    <row r="63" spans="1:10" s="2" customFormat="1" ht="45.75" customHeight="1">
      <c r="A63" s="362"/>
      <c r="B63" s="352"/>
      <c r="C63" s="5" t="s">
        <v>155</v>
      </c>
      <c r="D63" s="67" t="s">
        <v>156</v>
      </c>
      <c r="E63" s="75">
        <f t="shared" si="10"/>
        <v>4730.1275999999998</v>
      </c>
      <c r="F63" s="14">
        <v>4637.38</v>
      </c>
      <c r="G63" s="14"/>
      <c r="H63" s="15"/>
      <c r="I63" s="14">
        <f t="shared" si="11"/>
        <v>92.747600000000006</v>
      </c>
      <c r="J63" s="19" t="s">
        <v>152</v>
      </c>
    </row>
    <row r="64" spans="1:10" s="2" customFormat="1" ht="45.75" customHeight="1">
      <c r="A64" s="362"/>
      <c r="B64" s="352"/>
      <c r="C64" s="87" t="s">
        <v>157</v>
      </c>
      <c r="D64" s="91" t="s">
        <v>158</v>
      </c>
      <c r="E64" s="75">
        <f t="shared" si="10"/>
        <v>3449.3339999999998</v>
      </c>
      <c r="F64" s="14">
        <v>3381.7</v>
      </c>
      <c r="G64" s="14"/>
      <c r="H64" s="15"/>
      <c r="I64" s="14">
        <f t="shared" si="11"/>
        <v>67.634</v>
      </c>
      <c r="J64" s="19" t="s">
        <v>159</v>
      </c>
    </row>
    <row r="65" spans="1:84" s="2" customFormat="1" ht="45.75" customHeight="1">
      <c r="A65" s="323"/>
      <c r="B65" s="353"/>
      <c r="C65" s="87" t="s">
        <v>160</v>
      </c>
      <c r="D65" s="91" t="s">
        <v>161</v>
      </c>
      <c r="E65" s="75">
        <f t="shared" si="10"/>
        <v>4544.7221999999992</v>
      </c>
      <c r="F65" s="14">
        <v>4455.6099999999997</v>
      </c>
      <c r="G65" s="14"/>
      <c r="H65" s="15"/>
      <c r="I65" s="14">
        <f t="shared" si="11"/>
        <v>89.112199999999987</v>
      </c>
      <c r="J65" s="19" t="s">
        <v>162</v>
      </c>
    </row>
    <row r="66" spans="1:84" s="92" customFormat="1" ht="40.5" customHeight="1">
      <c r="A66" s="363">
        <v>10</v>
      </c>
      <c r="B66" s="329" t="s">
        <v>163</v>
      </c>
      <c r="C66" s="18" t="s">
        <v>164</v>
      </c>
      <c r="D66" s="67" t="s">
        <v>165</v>
      </c>
      <c r="E66" s="13">
        <f t="shared" ref="E66:E83" si="12">F66+I66</f>
        <v>1897.2</v>
      </c>
      <c r="F66" s="15">
        <v>1860</v>
      </c>
      <c r="G66" s="15"/>
      <c r="H66" s="15"/>
      <c r="I66" s="15">
        <f t="shared" ref="I66:I75" si="13">F66*0.02</f>
        <v>37.200000000000003</v>
      </c>
      <c r="J66" s="5" t="s">
        <v>166</v>
      </c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</row>
    <row r="67" spans="1:84" s="92" customFormat="1" ht="40.5" customHeight="1">
      <c r="A67" s="363"/>
      <c r="B67" s="329"/>
      <c r="C67" s="18" t="s">
        <v>167</v>
      </c>
      <c r="D67" s="93" t="s">
        <v>168</v>
      </c>
      <c r="E67" s="13">
        <f t="shared" si="12"/>
        <v>2386.8000000000002</v>
      </c>
      <c r="F67" s="15">
        <v>2340</v>
      </c>
      <c r="G67" s="15"/>
      <c r="H67" s="15"/>
      <c r="I67" s="15">
        <f t="shared" si="13"/>
        <v>46.800000000000004</v>
      </c>
      <c r="J67" s="5" t="s">
        <v>169</v>
      </c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</row>
    <row r="68" spans="1:84" s="92" customFormat="1" ht="40.5" customHeight="1">
      <c r="A68" s="363"/>
      <c r="B68" s="329"/>
      <c r="C68" s="18" t="s">
        <v>170</v>
      </c>
      <c r="D68" s="67" t="s">
        <v>171</v>
      </c>
      <c r="E68" s="13">
        <f t="shared" si="12"/>
        <v>4059.6</v>
      </c>
      <c r="F68" s="15">
        <v>3980</v>
      </c>
      <c r="G68" s="15"/>
      <c r="H68" s="15"/>
      <c r="I68" s="15">
        <f t="shared" si="13"/>
        <v>79.600000000000009</v>
      </c>
      <c r="J68" s="5" t="s">
        <v>166</v>
      </c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</row>
    <row r="69" spans="1:84" s="92" customFormat="1" ht="40.5" customHeight="1">
      <c r="A69" s="363"/>
      <c r="B69" s="329"/>
      <c r="C69" s="18" t="s">
        <v>172</v>
      </c>
      <c r="D69" s="67" t="s">
        <v>173</v>
      </c>
      <c r="E69" s="13">
        <f t="shared" si="12"/>
        <v>4141.2</v>
      </c>
      <c r="F69" s="15">
        <v>4060</v>
      </c>
      <c r="G69" s="15"/>
      <c r="H69" s="15"/>
      <c r="I69" s="15">
        <f t="shared" si="13"/>
        <v>81.2</v>
      </c>
      <c r="J69" s="5" t="s">
        <v>169</v>
      </c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</row>
    <row r="70" spans="1:84" s="92" customFormat="1" ht="40.5" customHeight="1">
      <c r="A70" s="363"/>
      <c r="B70" s="329"/>
      <c r="C70" s="18" t="s">
        <v>174</v>
      </c>
      <c r="D70" s="67" t="s">
        <v>175</v>
      </c>
      <c r="E70" s="13">
        <f t="shared" si="12"/>
        <v>1219.5119999999999</v>
      </c>
      <c r="F70" s="15">
        <v>1195.5999999999999</v>
      </c>
      <c r="G70" s="15"/>
      <c r="H70" s="15"/>
      <c r="I70" s="15">
        <f t="shared" si="13"/>
        <v>23.911999999999999</v>
      </c>
      <c r="J70" s="5" t="s">
        <v>169</v>
      </c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</row>
    <row r="71" spans="1:84" s="92" customFormat="1" ht="40.5" customHeight="1">
      <c r="A71" s="363"/>
      <c r="B71" s="329"/>
      <c r="C71" s="18" t="s">
        <v>176</v>
      </c>
      <c r="D71" s="67" t="s">
        <v>177</v>
      </c>
      <c r="E71" s="13">
        <f t="shared" si="12"/>
        <v>4916.3999999999996</v>
      </c>
      <c r="F71" s="15">
        <v>4820</v>
      </c>
      <c r="G71" s="15"/>
      <c r="H71" s="15"/>
      <c r="I71" s="15">
        <f t="shared" si="13"/>
        <v>96.4</v>
      </c>
      <c r="J71" s="5" t="s">
        <v>169</v>
      </c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</row>
    <row r="72" spans="1:84" s="92" customFormat="1" ht="54" customHeight="1">
      <c r="A72" s="363"/>
      <c r="B72" s="329"/>
      <c r="C72" s="18" t="s">
        <v>178</v>
      </c>
      <c r="D72" s="67" t="s">
        <v>179</v>
      </c>
      <c r="E72" s="13">
        <f t="shared" si="12"/>
        <v>1530</v>
      </c>
      <c r="F72" s="15">
        <v>1500</v>
      </c>
      <c r="G72" s="15"/>
      <c r="H72" s="15"/>
      <c r="I72" s="15">
        <f t="shared" si="13"/>
        <v>30</v>
      </c>
      <c r="J72" s="5" t="s">
        <v>180</v>
      </c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</row>
    <row r="73" spans="1:84" s="92" customFormat="1" ht="54" customHeight="1">
      <c r="A73" s="363"/>
      <c r="B73" s="329"/>
      <c r="C73" s="18" t="s">
        <v>181</v>
      </c>
      <c r="D73" s="67" t="s">
        <v>182</v>
      </c>
      <c r="E73" s="13">
        <f t="shared" si="12"/>
        <v>4098.3599999999997</v>
      </c>
      <c r="F73" s="15">
        <v>4018</v>
      </c>
      <c r="G73" s="5"/>
      <c r="H73" s="5"/>
      <c r="I73" s="15">
        <f t="shared" si="13"/>
        <v>80.36</v>
      </c>
      <c r="J73" s="5" t="s">
        <v>183</v>
      </c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</row>
    <row r="74" spans="1:84" s="92" customFormat="1" ht="40.5" customHeight="1">
      <c r="A74" s="363"/>
      <c r="B74" s="329"/>
      <c r="C74" s="18" t="s">
        <v>184</v>
      </c>
      <c r="D74" s="67" t="s">
        <v>185</v>
      </c>
      <c r="E74" s="13">
        <f t="shared" si="12"/>
        <v>4757.79</v>
      </c>
      <c r="F74" s="15">
        <v>4664.5</v>
      </c>
      <c r="G74" s="5"/>
      <c r="H74" s="5"/>
      <c r="I74" s="15">
        <f t="shared" si="13"/>
        <v>93.29</v>
      </c>
      <c r="J74" s="5" t="s">
        <v>186</v>
      </c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</row>
    <row r="75" spans="1:84" s="92" customFormat="1" ht="40.5" customHeight="1">
      <c r="A75" s="364"/>
      <c r="B75" s="330"/>
      <c r="C75" s="18" t="s">
        <v>187</v>
      </c>
      <c r="D75" s="67" t="s">
        <v>188</v>
      </c>
      <c r="E75" s="13">
        <f t="shared" si="12"/>
        <v>4718.1120000000001</v>
      </c>
      <c r="F75" s="15">
        <v>4625.6000000000004</v>
      </c>
      <c r="G75" s="5"/>
      <c r="H75" s="5"/>
      <c r="I75" s="15">
        <f t="shared" si="13"/>
        <v>92.512000000000015</v>
      </c>
      <c r="J75" s="5" t="s">
        <v>189</v>
      </c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</row>
    <row r="76" spans="1:84" s="22" customFormat="1" ht="81" customHeight="1">
      <c r="A76" s="322">
        <v>11</v>
      </c>
      <c r="B76" s="355" t="s">
        <v>190</v>
      </c>
      <c r="C76" s="5" t="s">
        <v>191</v>
      </c>
      <c r="D76" s="67" t="s">
        <v>192</v>
      </c>
      <c r="E76" s="13">
        <f t="shared" si="12"/>
        <v>3313.9596000000001</v>
      </c>
      <c r="F76" s="15">
        <v>3248.98</v>
      </c>
      <c r="G76" s="15"/>
      <c r="H76" s="5"/>
      <c r="I76" s="15">
        <f t="shared" ref="I76:I84" si="14">F76*2/100</f>
        <v>64.979600000000005</v>
      </c>
      <c r="J76" s="5" t="s">
        <v>193</v>
      </c>
    </row>
    <row r="77" spans="1:84" s="22" customFormat="1" ht="81" customHeight="1">
      <c r="A77" s="362"/>
      <c r="B77" s="329"/>
      <c r="C77" s="5" t="s">
        <v>194</v>
      </c>
      <c r="D77" s="94" t="s">
        <v>195</v>
      </c>
      <c r="E77" s="13">
        <f t="shared" si="12"/>
        <v>3307.299</v>
      </c>
      <c r="F77" s="15">
        <v>3242.45</v>
      </c>
      <c r="G77" s="15"/>
      <c r="H77" s="5"/>
      <c r="I77" s="15">
        <f t="shared" si="14"/>
        <v>64.84899999999999</v>
      </c>
      <c r="J77" s="5" t="s">
        <v>193</v>
      </c>
    </row>
    <row r="78" spans="1:84" s="22" customFormat="1" ht="67.5" customHeight="1">
      <c r="A78" s="362"/>
      <c r="B78" s="329"/>
      <c r="C78" s="95" t="s">
        <v>196</v>
      </c>
      <c r="D78" s="5" t="s">
        <v>197</v>
      </c>
      <c r="E78" s="13">
        <f t="shared" si="12"/>
        <v>2133.5952000000002</v>
      </c>
      <c r="F78" s="15">
        <v>2091.7600000000002</v>
      </c>
      <c r="G78" s="15"/>
      <c r="H78" s="14"/>
      <c r="I78" s="15">
        <f t="shared" si="14"/>
        <v>41.835200000000007</v>
      </c>
      <c r="J78" s="5" t="s">
        <v>198</v>
      </c>
    </row>
    <row r="79" spans="1:84" s="22" customFormat="1" ht="40.5" customHeight="1">
      <c r="A79" s="362"/>
      <c r="B79" s="329"/>
      <c r="C79" s="95" t="s">
        <v>199</v>
      </c>
      <c r="D79" s="5" t="s">
        <v>200</v>
      </c>
      <c r="E79" s="13">
        <f t="shared" si="12"/>
        <v>242.76</v>
      </c>
      <c r="F79" s="15">
        <v>238</v>
      </c>
      <c r="G79" s="15"/>
      <c r="H79" s="14"/>
      <c r="I79" s="15">
        <f t="shared" si="14"/>
        <v>4.76</v>
      </c>
      <c r="J79" s="5" t="s">
        <v>198</v>
      </c>
    </row>
    <row r="80" spans="1:84" s="22" customFormat="1" ht="45.75" customHeight="1">
      <c r="A80" s="362"/>
      <c r="B80" s="329"/>
      <c r="C80" s="95" t="s">
        <v>201</v>
      </c>
      <c r="D80" s="5" t="s">
        <v>201</v>
      </c>
      <c r="E80" s="13">
        <f t="shared" si="12"/>
        <v>504.40019999999998</v>
      </c>
      <c r="F80" s="15">
        <v>494.51</v>
      </c>
      <c r="G80" s="15"/>
      <c r="H80" s="14"/>
      <c r="I80" s="15">
        <f t="shared" si="14"/>
        <v>9.8902000000000001</v>
      </c>
      <c r="J80" s="5" t="s">
        <v>198</v>
      </c>
    </row>
    <row r="81" spans="1:84" s="96" customFormat="1" ht="45.75" customHeight="1">
      <c r="A81" s="362"/>
      <c r="B81" s="329"/>
      <c r="C81" s="18" t="s">
        <v>202</v>
      </c>
      <c r="D81" s="5" t="s">
        <v>203</v>
      </c>
      <c r="E81" s="13">
        <f t="shared" si="12"/>
        <v>3774.8669999999997</v>
      </c>
      <c r="F81" s="14">
        <v>3700.85</v>
      </c>
      <c r="G81" s="5"/>
      <c r="H81" s="5"/>
      <c r="I81" s="15">
        <f t="shared" si="14"/>
        <v>74.016999999999996</v>
      </c>
      <c r="J81" s="5" t="s">
        <v>204</v>
      </c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</row>
    <row r="82" spans="1:84" s="96" customFormat="1" ht="45.75" customHeight="1">
      <c r="A82" s="362"/>
      <c r="B82" s="329"/>
      <c r="C82" s="18" t="s">
        <v>205</v>
      </c>
      <c r="D82" s="5" t="s">
        <v>206</v>
      </c>
      <c r="E82" s="13">
        <f t="shared" si="12"/>
        <v>751.45440000000008</v>
      </c>
      <c r="F82" s="14">
        <v>736.72</v>
      </c>
      <c r="G82" s="5"/>
      <c r="H82" s="5"/>
      <c r="I82" s="15">
        <f t="shared" si="14"/>
        <v>14.734400000000001</v>
      </c>
      <c r="J82" s="5" t="s">
        <v>207</v>
      </c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</row>
    <row r="83" spans="1:84" s="96" customFormat="1" ht="45.75" customHeight="1">
      <c r="A83" s="362"/>
      <c r="B83" s="329"/>
      <c r="C83" s="18" t="s">
        <v>202</v>
      </c>
      <c r="D83" s="5" t="s">
        <v>208</v>
      </c>
      <c r="E83" s="13">
        <f t="shared" si="12"/>
        <v>664.4076</v>
      </c>
      <c r="F83" s="14">
        <v>651.38</v>
      </c>
      <c r="G83" s="5"/>
      <c r="H83" s="5"/>
      <c r="I83" s="15">
        <f t="shared" si="14"/>
        <v>13.0276</v>
      </c>
      <c r="J83" s="5" t="s">
        <v>207</v>
      </c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</row>
    <row r="84" spans="1:84" s="22" customFormat="1" ht="25.5" customHeight="1">
      <c r="A84" s="362"/>
      <c r="B84" s="329"/>
      <c r="C84" s="356" t="s">
        <v>205</v>
      </c>
      <c r="D84" s="322" t="s">
        <v>209</v>
      </c>
      <c r="E84" s="370">
        <f>F84+G84+H84+I84</f>
        <v>241.71959999999999</v>
      </c>
      <c r="F84" s="370">
        <v>236.98</v>
      </c>
      <c r="G84" s="322"/>
      <c r="H84" s="322"/>
      <c r="I84" s="365">
        <f t="shared" si="14"/>
        <v>4.7395999999999994</v>
      </c>
      <c r="J84" s="322" t="s">
        <v>210</v>
      </c>
    </row>
    <row r="85" spans="1:84" s="22" customFormat="1" ht="32.25" customHeight="1">
      <c r="A85" s="362"/>
      <c r="B85" s="329"/>
      <c r="C85" s="358"/>
      <c r="D85" s="323"/>
      <c r="E85" s="371"/>
      <c r="F85" s="371"/>
      <c r="G85" s="323"/>
      <c r="H85" s="323"/>
      <c r="I85" s="366"/>
      <c r="J85" s="323"/>
    </row>
    <row r="86" spans="1:84" s="22" customFormat="1" ht="32.25" customHeight="1">
      <c r="A86" s="362"/>
      <c r="B86" s="329"/>
      <c r="C86" s="97" t="s">
        <v>205</v>
      </c>
      <c r="D86" s="67" t="s">
        <v>211</v>
      </c>
      <c r="E86" s="75">
        <f>F86+G86+H86+I86</f>
        <v>306.75479999999999</v>
      </c>
      <c r="F86" s="75">
        <v>300.74</v>
      </c>
      <c r="G86" s="67"/>
      <c r="H86" s="67"/>
      <c r="I86" s="15">
        <f>F86*2/100</f>
        <v>6.0148000000000001</v>
      </c>
      <c r="J86" s="67"/>
    </row>
    <row r="87" spans="1:84" s="22" customFormat="1" ht="45.75" customHeight="1">
      <c r="A87" s="323"/>
      <c r="B87" s="330"/>
      <c r="C87" s="18" t="s">
        <v>212</v>
      </c>
      <c r="D87" s="5" t="s">
        <v>213</v>
      </c>
      <c r="E87" s="75">
        <f>F87+G87+H87+I87</f>
        <v>4958.7708000000002</v>
      </c>
      <c r="F87" s="75">
        <v>4861.54</v>
      </c>
      <c r="G87" s="67"/>
      <c r="H87" s="67"/>
      <c r="I87" s="15">
        <f>F87*2/100</f>
        <v>97.230800000000002</v>
      </c>
      <c r="J87" s="5" t="s">
        <v>214</v>
      </c>
    </row>
    <row r="88" spans="1:84" s="22" customFormat="1" ht="70.5" customHeight="1">
      <c r="A88" s="98">
        <v>12</v>
      </c>
      <c r="B88" s="70" t="s">
        <v>19</v>
      </c>
      <c r="C88" s="99" t="s">
        <v>215</v>
      </c>
      <c r="D88" s="100" t="s">
        <v>216</v>
      </c>
      <c r="E88" s="13">
        <f t="shared" ref="E88:E93" si="15">F88+I88</f>
        <v>972.87599999999998</v>
      </c>
      <c r="F88" s="100">
        <v>953.8</v>
      </c>
      <c r="G88" s="100"/>
      <c r="H88" s="100"/>
      <c r="I88" s="100">
        <f t="shared" ref="I88:I93" si="16">F88*0.02</f>
        <v>19.076000000000001</v>
      </c>
      <c r="J88" s="100" t="s">
        <v>217</v>
      </c>
    </row>
    <row r="89" spans="1:84" s="2" customFormat="1" ht="54" customHeight="1">
      <c r="A89" s="367">
        <v>13</v>
      </c>
      <c r="B89" s="355" t="s">
        <v>218</v>
      </c>
      <c r="C89" s="18" t="s">
        <v>219</v>
      </c>
      <c r="D89" s="19" t="s">
        <v>220</v>
      </c>
      <c r="E89" s="13">
        <f t="shared" si="15"/>
        <v>3074.3820000000001</v>
      </c>
      <c r="F89" s="14">
        <v>3014.1</v>
      </c>
      <c r="G89" s="14"/>
      <c r="H89" s="14"/>
      <c r="I89" s="14">
        <f t="shared" si="16"/>
        <v>60.281999999999996</v>
      </c>
      <c r="J89" s="39" t="s">
        <v>221</v>
      </c>
    </row>
    <row r="90" spans="1:84" s="40" customFormat="1" ht="67.5" customHeight="1">
      <c r="A90" s="368"/>
      <c r="B90" s="329"/>
      <c r="C90" s="18" t="s">
        <v>222</v>
      </c>
      <c r="D90" s="19" t="s">
        <v>223</v>
      </c>
      <c r="E90" s="13">
        <f t="shared" si="15"/>
        <v>4947.4079999999994</v>
      </c>
      <c r="F90" s="14">
        <v>4850.3999999999996</v>
      </c>
      <c r="G90" s="14"/>
      <c r="H90" s="14"/>
      <c r="I90" s="14">
        <f t="shared" si="16"/>
        <v>97.007999999999996</v>
      </c>
      <c r="J90" s="39" t="s">
        <v>224</v>
      </c>
    </row>
    <row r="91" spans="1:84" s="40" customFormat="1" ht="54" customHeight="1">
      <c r="A91" s="368"/>
      <c r="B91" s="329"/>
      <c r="C91" s="18" t="s">
        <v>225</v>
      </c>
      <c r="D91" s="19" t="s">
        <v>226</v>
      </c>
      <c r="E91" s="13">
        <f t="shared" si="15"/>
        <v>2491.86</v>
      </c>
      <c r="F91" s="13">
        <v>2443</v>
      </c>
      <c r="G91" s="14"/>
      <c r="H91" s="14"/>
      <c r="I91" s="14">
        <f t="shared" si="16"/>
        <v>48.86</v>
      </c>
      <c r="J91" s="39" t="s">
        <v>227</v>
      </c>
    </row>
    <row r="92" spans="1:84" s="40" customFormat="1" ht="54" customHeight="1">
      <c r="A92" s="368"/>
      <c r="B92" s="329"/>
      <c r="C92" s="18" t="s">
        <v>228</v>
      </c>
      <c r="D92" s="19" t="s">
        <v>229</v>
      </c>
      <c r="E92" s="13">
        <f t="shared" si="15"/>
        <v>4902.5688</v>
      </c>
      <c r="F92" s="14">
        <v>4806.4399999999996</v>
      </c>
      <c r="G92" s="14"/>
      <c r="H92" s="14"/>
      <c r="I92" s="14">
        <f t="shared" si="16"/>
        <v>96.128799999999998</v>
      </c>
      <c r="J92" s="39" t="s">
        <v>230</v>
      </c>
    </row>
    <row r="93" spans="1:84" s="40" customFormat="1" ht="81" customHeight="1">
      <c r="A93" s="369"/>
      <c r="B93" s="330"/>
      <c r="C93" s="18" t="s">
        <v>231</v>
      </c>
      <c r="D93" s="19" t="s">
        <v>232</v>
      </c>
      <c r="E93" s="13">
        <f t="shared" si="15"/>
        <v>4922.5200000000004</v>
      </c>
      <c r="F93" s="14">
        <v>4826</v>
      </c>
      <c r="G93" s="14"/>
      <c r="H93" s="14"/>
      <c r="I93" s="14">
        <f t="shared" si="16"/>
        <v>96.52</v>
      </c>
      <c r="J93" s="39" t="s">
        <v>233</v>
      </c>
    </row>
    <row r="94" spans="1:84" s="2" customFormat="1" ht="17.25" customHeight="1">
      <c r="A94" s="375" t="s">
        <v>234</v>
      </c>
      <c r="B94" s="376"/>
      <c r="C94" s="377"/>
      <c r="D94" s="101"/>
      <c r="E94" s="102">
        <f>SUM(E21:E93)</f>
        <v>256894.18519999995</v>
      </c>
      <c r="F94" s="103">
        <f>SUM(F21:F93)</f>
        <v>253617.34000000005</v>
      </c>
      <c r="G94" s="103">
        <f>SUM(G21:G93)</f>
        <v>0</v>
      </c>
      <c r="H94" s="103">
        <f>SUM(H21:H93)</f>
        <v>0</v>
      </c>
      <c r="I94" s="103">
        <f>SUM(I21:I93)</f>
        <v>3276.8451999999997</v>
      </c>
      <c r="J94" s="19"/>
    </row>
    <row r="95" spans="1:84" s="6" customFormat="1" ht="17.25" customHeight="1">
      <c r="A95" s="331" t="s">
        <v>235</v>
      </c>
      <c r="B95" s="332"/>
      <c r="C95" s="332"/>
      <c r="D95" s="332"/>
      <c r="E95" s="332"/>
      <c r="F95" s="332"/>
      <c r="G95" s="332"/>
      <c r="H95" s="332"/>
      <c r="I95" s="332"/>
      <c r="J95" s="332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</row>
    <row r="96" spans="1:84" ht="59.25" customHeight="1">
      <c r="A96" s="354">
        <v>3.1</v>
      </c>
      <c r="B96" s="378" t="s">
        <v>236</v>
      </c>
      <c r="C96" s="381" t="s">
        <v>237</v>
      </c>
      <c r="D96" s="104" t="s">
        <v>238</v>
      </c>
      <c r="E96" s="32">
        <v>5000</v>
      </c>
      <c r="F96" s="32">
        <v>5000</v>
      </c>
      <c r="G96" s="81"/>
      <c r="H96" s="81"/>
      <c r="I96" s="19"/>
      <c r="J96" s="5" t="s">
        <v>239</v>
      </c>
    </row>
    <row r="97" spans="1:84" ht="48" customHeight="1">
      <c r="A97" s="327"/>
      <c r="B97" s="379"/>
      <c r="C97" s="382"/>
      <c r="D97" s="104" t="s">
        <v>240</v>
      </c>
      <c r="E97" s="32">
        <v>60000</v>
      </c>
      <c r="F97" s="32">
        <v>60000</v>
      </c>
      <c r="G97" s="81"/>
      <c r="H97" s="81"/>
      <c r="I97" s="81"/>
      <c r="J97" s="5" t="s">
        <v>241</v>
      </c>
    </row>
    <row r="98" spans="1:84" ht="62.25" customHeight="1">
      <c r="A98" s="327"/>
      <c r="B98" s="379"/>
      <c r="C98" s="105" t="s">
        <v>242</v>
      </c>
      <c r="D98" s="104" t="s">
        <v>243</v>
      </c>
      <c r="E98" s="32">
        <v>4000</v>
      </c>
      <c r="F98" s="32">
        <v>4000</v>
      </c>
      <c r="G98" s="81"/>
      <c r="H98" s="81"/>
      <c r="I98" s="81"/>
      <c r="J98" s="5" t="s">
        <v>244</v>
      </c>
    </row>
    <row r="99" spans="1:84" ht="46.5" customHeight="1">
      <c r="A99" s="327"/>
      <c r="B99" s="379"/>
      <c r="C99" s="105" t="s">
        <v>245</v>
      </c>
      <c r="D99" s="106" t="s">
        <v>246</v>
      </c>
      <c r="E99" s="32">
        <v>3500</v>
      </c>
      <c r="F99" s="32">
        <v>3500</v>
      </c>
      <c r="G99" s="81"/>
      <c r="H99" s="81"/>
      <c r="I99" s="81"/>
      <c r="J99" s="5" t="s">
        <v>247</v>
      </c>
    </row>
    <row r="100" spans="1:84" ht="51" customHeight="1">
      <c r="A100" s="327"/>
      <c r="B100" s="379"/>
      <c r="C100" s="105" t="s">
        <v>248</v>
      </c>
      <c r="D100" s="106" t="s">
        <v>249</v>
      </c>
      <c r="E100" s="32">
        <v>9000</v>
      </c>
      <c r="F100" s="32">
        <v>9000</v>
      </c>
      <c r="G100" s="81"/>
      <c r="H100" s="81"/>
      <c r="I100" s="81"/>
      <c r="J100" s="5" t="s">
        <v>247</v>
      </c>
    </row>
    <row r="101" spans="1:84" ht="52.5" customHeight="1">
      <c r="A101" s="327"/>
      <c r="B101" s="379"/>
      <c r="C101" s="107" t="s">
        <v>250</v>
      </c>
      <c r="D101" s="108" t="s">
        <v>251</v>
      </c>
      <c r="E101" s="109">
        <v>8000</v>
      </c>
      <c r="F101" s="32">
        <v>8000</v>
      </c>
      <c r="G101" s="81"/>
      <c r="H101" s="81"/>
      <c r="I101" s="81"/>
      <c r="J101" s="5" t="s">
        <v>247</v>
      </c>
    </row>
    <row r="102" spans="1:84" ht="52.5" customHeight="1">
      <c r="A102" s="328"/>
      <c r="B102" s="380"/>
      <c r="C102" s="101" t="s">
        <v>252</v>
      </c>
      <c r="D102" s="110" t="s">
        <v>253</v>
      </c>
      <c r="E102" s="32">
        <v>3253.3</v>
      </c>
      <c r="F102" s="111">
        <v>3253.3</v>
      </c>
      <c r="G102" s="81"/>
      <c r="H102" s="81"/>
      <c r="I102" s="81"/>
      <c r="J102" s="5" t="s">
        <v>241</v>
      </c>
    </row>
    <row r="103" spans="1:84" s="112" customFormat="1" ht="17.25" customHeight="1">
      <c r="A103" s="383" t="s">
        <v>254</v>
      </c>
      <c r="B103" s="384"/>
      <c r="C103" s="385"/>
      <c r="D103" s="113"/>
      <c r="E103" s="114">
        <f>SUM(E96:E102)</f>
        <v>92753.3</v>
      </c>
      <c r="F103" s="115">
        <f>SUM(F96:F102)</f>
        <v>92753.3</v>
      </c>
      <c r="G103" s="115">
        <f>SUM(G96:G102)</f>
        <v>0</v>
      </c>
      <c r="H103" s="115">
        <f>SUM(H96:H102)</f>
        <v>0</v>
      </c>
      <c r="I103" s="115">
        <f>SUM(I96:I102)</f>
        <v>0</v>
      </c>
      <c r="J103" s="78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</row>
    <row r="104" spans="1:84" s="112" customFormat="1" ht="17.25" customHeight="1">
      <c r="A104" s="372" t="s">
        <v>255</v>
      </c>
      <c r="B104" s="373"/>
      <c r="C104" s="374"/>
      <c r="D104" s="116"/>
      <c r="E104" s="117">
        <f>E19+E94+E103</f>
        <v>4949401.7634000005</v>
      </c>
      <c r="F104" s="117">
        <f>F19+F94+F103</f>
        <v>4787740.4399999985</v>
      </c>
      <c r="G104" s="117">
        <f>G19+G94+G103</f>
        <v>51791.602999999996</v>
      </c>
      <c r="H104" s="117">
        <f>H19+H94+H103</f>
        <v>17765.479200000002</v>
      </c>
      <c r="I104" s="117">
        <f>I19+I94+I103</f>
        <v>92104.241199999989</v>
      </c>
      <c r="J104" s="78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</row>
    <row r="106" spans="1:84" ht="17.25" customHeight="1">
      <c r="E106" s="118"/>
    </row>
  </sheetData>
  <mergeCells count="48">
    <mergeCell ref="A104:C104"/>
    <mergeCell ref="A94:C94"/>
    <mergeCell ref="A95:J95"/>
    <mergeCell ref="A96:A102"/>
    <mergeCell ref="B96:B102"/>
    <mergeCell ref="C96:C97"/>
    <mergeCell ref="A103:C103"/>
    <mergeCell ref="G84:G85"/>
    <mergeCell ref="H84:H85"/>
    <mergeCell ref="I84:I85"/>
    <mergeCell ref="J84:J85"/>
    <mergeCell ref="A89:A93"/>
    <mergeCell ref="B89:B93"/>
    <mergeCell ref="A76:A87"/>
    <mergeCell ref="B76:B87"/>
    <mergeCell ref="C84:C85"/>
    <mergeCell ref="D84:D85"/>
    <mergeCell ref="E84:E85"/>
    <mergeCell ref="F84:F85"/>
    <mergeCell ref="A47:A57"/>
    <mergeCell ref="B47:B57"/>
    <mergeCell ref="A58:A65"/>
    <mergeCell ref="B58:B65"/>
    <mergeCell ref="A66:A75"/>
    <mergeCell ref="B66:B75"/>
    <mergeCell ref="A45:A46"/>
    <mergeCell ref="B45:B46"/>
    <mergeCell ref="A5:J5"/>
    <mergeCell ref="B8:B14"/>
    <mergeCell ref="B15:B17"/>
    <mergeCell ref="A19:C19"/>
    <mergeCell ref="A20:J20"/>
    <mergeCell ref="A21:A26"/>
    <mergeCell ref="B21:B26"/>
    <mergeCell ref="A30:A38"/>
    <mergeCell ref="B30:B38"/>
    <mergeCell ref="A39:A44"/>
    <mergeCell ref="B39:B44"/>
    <mergeCell ref="C39:C44"/>
    <mergeCell ref="A1:J1"/>
    <mergeCell ref="A2:J2"/>
    <mergeCell ref="A3:A4"/>
    <mergeCell ref="B3:B4"/>
    <mergeCell ref="C3:C4"/>
    <mergeCell ref="D3:D4"/>
    <mergeCell ref="E3:E4"/>
    <mergeCell ref="F3:I3"/>
    <mergeCell ref="J3:J4"/>
  </mergeCells>
  <pageMargins left="0.15748031496062992" right="0.15748031496062992" top="0.23622047244094491" bottom="0.15748031496062992" header="0.23622047244094491" footer="0.15748031496062992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8"/>
  <sheetViews>
    <sheetView topLeftCell="A13" workbookViewId="0">
      <selection activeCell="D20" sqref="D20"/>
    </sheetView>
  </sheetViews>
  <sheetFormatPr defaultRowHeight="12.75"/>
  <cols>
    <col min="1" max="2" width="5.7109375" customWidth="1"/>
    <col min="3" max="3" width="76.28515625" customWidth="1"/>
    <col min="4" max="4" width="17.140625" customWidth="1"/>
  </cols>
  <sheetData>
    <row r="1" spans="1:10" ht="14.25" customHeight="1">
      <c r="C1" s="389" t="s">
        <v>256</v>
      </c>
      <c r="D1" s="389"/>
      <c r="F1" s="119"/>
      <c r="G1" s="119"/>
    </row>
    <row r="2" spans="1:10" ht="14.25" customHeight="1">
      <c r="C2" s="290"/>
      <c r="D2" s="290" t="s">
        <v>478</v>
      </c>
      <c r="F2" s="119"/>
      <c r="G2" s="119"/>
    </row>
    <row r="3" spans="1:10" s="121" customFormat="1" ht="16.5" customHeight="1">
      <c r="A3" s="390" t="s">
        <v>257</v>
      </c>
      <c r="B3" s="390"/>
      <c r="C3" s="390"/>
      <c r="D3" s="390"/>
      <c r="E3" s="122"/>
      <c r="F3" s="122"/>
      <c r="G3" s="122"/>
      <c r="H3" s="122"/>
      <c r="I3" s="122"/>
      <c r="J3" s="122"/>
    </row>
    <row r="4" spans="1:10" s="121" customFormat="1" ht="16.5" customHeight="1">
      <c r="A4" s="390" t="s">
        <v>258</v>
      </c>
      <c r="B4" s="390"/>
      <c r="C4" s="390"/>
      <c r="D4" s="390"/>
      <c r="E4" s="122"/>
      <c r="F4" s="122"/>
      <c r="G4" s="122"/>
      <c r="H4" s="122"/>
      <c r="I4" s="122"/>
      <c r="J4" s="122"/>
    </row>
    <row r="5" spans="1:10" s="121" customFormat="1" ht="16.5" customHeight="1">
      <c r="A5" s="291"/>
      <c r="B5" s="291"/>
      <c r="C5" s="291"/>
      <c r="D5" s="291"/>
      <c r="E5" s="122"/>
      <c r="F5" s="122"/>
      <c r="G5" s="122"/>
      <c r="H5" s="122"/>
      <c r="I5" s="122"/>
      <c r="J5" s="122"/>
    </row>
    <row r="6" spans="1:10" s="121" customFormat="1" ht="78" customHeight="1">
      <c r="A6" s="391" t="s">
        <v>462</v>
      </c>
      <c r="B6" s="391"/>
      <c r="C6" s="391"/>
      <c r="D6" s="391"/>
      <c r="E6" s="124"/>
      <c r="F6" s="124"/>
      <c r="G6" s="124"/>
      <c r="H6" s="124"/>
      <c r="I6" s="124"/>
      <c r="J6" s="124"/>
    </row>
    <row r="7" spans="1:10">
      <c r="D7" s="292" t="s">
        <v>463</v>
      </c>
    </row>
    <row r="8" spans="1:10" ht="63.75" customHeight="1">
      <c r="A8" s="392" t="s">
        <v>284</v>
      </c>
      <c r="B8" s="393"/>
      <c r="C8" s="396" t="s">
        <v>464</v>
      </c>
      <c r="D8" s="398" t="s">
        <v>465</v>
      </c>
    </row>
    <row r="9" spans="1:10" ht="38.25" customHeight="1">
      <c r="A9" s="394"/>
      <c r="B9" s="395"/>
      <c r="C9" s="397"/>
      <c r="D9" s="399"/>
    </row>
    <row r="10" spans="1:10" s="295" customFormat="1" ht="27" customHeight="1">
      <c r="A10" s="293"/>
      <c r="B10" s="293"/>
      <c r="C10" s="293" t="s">
        <v>466</v>
      </c>
      <c r="D10" s="294">
        <f>D11+D25</f>
        <v>0</v>
      </c>
    </row>
    <row r="11" spans="1:10" s="160" customFormat="1">
      <c r="A11" s="296"/>
      <c r="B11" s="296"/>
      <c r="C11" s="297" t="s">
        <v>467</v>
      </c>
      <c r="D11" s="298">
        <f>D12</f>
        <v>401439.1</v>
      </c>
    </row>
    <row r="12" spans="1:10" s="160" customFormat="1">
      <c r="A12" s="299" t="s">
        <v>298</v>
      </c>
      <c r="B12" s="296"/>
      <c r="C12" s="300" t="s">
        <v>468</v>
      </c>
      <c r="D12" s="301">
        <f>D19</f>
        <v>401439.1</v>
      </c>
    </row>
    <row r="13" spans="1:10" s="160" customFormat="1">
      <c r="A13" s="296"/>
      <c r="B13" s="296"/>
      <c r="C13" s="299" t="s">
        <v>299</v>
      </c>
      <c r="D13" s="299"/>
    </row>
    <row r="14" spans="1:10" s="160" customFormat="1">
      <c r="A14" s="296"/>
      <c r="B14" s="296"/>
      <c r="C14" s="300" t="s">
        <v>469</v>
      </c>
      <c r="D14" s="299"/>
    </row>
    <row r="15" spans="1:10" s="160" customFormat="1">
      <c r="A15" s="296"/>
      <c r="B15" s="296"/>
      <c r="C15" s="299" t="s">
        <v>470</v>
      </c>
      <c r="D15" s="299"/>
    </row>
    <row r="16" spans="1:10" s="160" customFormat="1">
      <c r="A16" s="296"/>
      <c r="B16" s="296"/>
      <c r="C16" s="300" t="s">
        <v>471</v>
      </c>
      <c r="D16" s="299"/>
    </row>
    <row r="17" spans="1:4" s="160" customFormat="1" ht="25.5">
      <c r="A17" s="296"/>
      <c r="B17" s="296"/>
      <c r="C17" s="299" t="s">
        <v>472</v>
      </c>
      <c r="D17" s="299"/>
    </row>
    <row r="18" spans="1:4" s="160" customFormat="1">
      <c r="A18" s="386" t="s">
        <v>473</v>
      </c>
      <c r="B18" s="387"/>
      <c r="C18" s="387"/>
      <c r="D18" s="388"/>
    </row>
    <row r="19" spans="1:4" s="160" customFormat="1">
      <c r="A19" s="296"/>
      <c r="B19" s="299">
        <v>31002</v>
      </c>
      <c r="C19" s="300" t="s">
        <v>474</v>
      </c>
      <c r="D19" s="301">
        <v>401439.1</v>
      </c>
    </row>
    <row r="20" spans="1:4" s="160" customFormat="1">
      <c r="A20" s="296"/>
      <c r="B20" s="296"/>
      <c r="C20" s="305" t="s">
        <v>301</v>
      </c>
      <c r="D20" s="299"/>
    </row>
    <row r="21" spans="1:4" s="160" customFormat="1">
      <c r="A21" s="296"/>
      <c r="B21" s="296"/>
      <c r="C21" s="300" t="s">
        <v>475</v>
      </c>
      <c r="D21" s="299"/>
    </row>
    <row r="22" spans="1:4" s="160" customFormat="1">
      <c r="A22" s="296"/>
      <c r="B22" s="296"/>
      <c r="C22" s="305" t="s">
        <v>301</v>
      </c>
      <c r="D22" s="299"/>
    </row>
    <row r="23" spans="1:4" s="160" customFormat="1">
      <c r="A23" s="296"/>
      <c r="B23" s="296"/>
      <c r="C23" s="300" t="s">
        <v>476</v>
      </c>
      <c r="D23" s="299"/>
    </row>
    <row r="24" spans="1:4" s="160" customFormat="1" ht="25.5">
      <c r="A24" s="296"/>
      <c r="B24" s="296"/>
      <c r="C24" s="305" t="s">
        <v>477</v>
      </c>
      <c r="D24" s="299"/>
    </row>
    <row r="25" spans="1:4">
      <c r="A25" s="302"/>
      <c r="B25" s="302"/>
      <c r="C25" s="303" t="s">
        <v>303</v>
      </c>
      <c r="D25" s="304">
        <f>D26</f>
        <v>-401439.1</v>
      </c>
    </row>
    <row r="26" spans="1:4" s="160" customFormat="1">
      <c r="A26" s="299" t="s">
        <v>298</v>
      </c>
      <c r="B26" s="296"/>
      <c r="C26" s="300" t="s">
        <v>468</v>
      </c>
      <c r="D26" s="301">
        <f>D33</f>
        <v>-401439.1</v>
      </c>
    </row>
    <row r="27" spans="1:4" s="160" customFormat="1">
      <c r="A27" s="296"/>
      <c r="B27" s="296"/>
      <c r="C27" s="299" t="s">
        <v>299</v>
      </c>
      <c r="D27" s="299"/>
    </row>
    <row r="28" spans="1:4" s="160" customFormat="1">
      <c r="A28" s="296"/>
      <c r="B28" s="296"/>
      <c r="C28" s="300" t="s">
        <v>469</v>
      </c>
      <c r="D28" s="299"/>
    </row>
    <row r="29" spans="1:4" s="160" customFormat="1">
      <c r="A29" s="296"/>
      <c r="B29" s="296"/>
      <c r="C29" s="299" t="s">
        <v>470</v>
      </c>
      <c r="D29" s="299"/>
    </row>
    <row r="30" spans="1:4" s="160" customFormat="1">
      <c r="A30" s="296"/>
      <c r="B30" s="296"/>
      <c r="C30" s="300" t="s">
        <v>471</v>
      </c>
      <c r="D30" s="299"/>
    </row>
    <row r="31" spans="1:4" s="160" customFormat="1" ht="25.5">
      <c r="A31" s="296"/>
      <c r="B31" s="296"/>
      <c r="C31" s="299" t="s">
        <v>472</v>
      </c>
      <c r="D31" s="299"/>
    </row>
    <row r="32" spans="1:4" s="160" customFormat="1">
      <c r="A32" s="386" t="s">
        <v>473</v>
      </c>
      <c r="B32" s="387"/>
      <c r="C32" s="387"/>
      <c r="D32" s="388"/>
    </row>
    <row r="33" spans="1:4" s="160" customFormat="1">
      <c r="A33" s="296"/>
      <c r="B33" s="299">
        <v>31002</v>
      </c>
      <c r="C33" s="300" t="s">
        <v>474</v>
      </c>
      <c r="D33" s="301">
        <v>-401439.1</v>
      </c>
    </row>
    <row r="34" spans="1:4" s="160" customFormat="1">
      <c r="A34" s="296"/>
      <c r="B34" s="296"/>
      <c r="C34" s="305" t="s">
        <v>301</v>
      </c>
      <c r="D34" s="299"/>
    </row>
    <row r="35" spans="1:4" s="160" customFormat="1">
      <c r="A35" s="296"/>
      <c r="B35" s="296"/>
      <c r="C35" s="300" t="s">
        <v>475</v>
      </c>
      <c r="D35" s="299"/>
    </row>
    <row r="36" spans="1:4" s="160" customFormat="1">
      <c r="A36" s="296"/>
      <c r="B36" s="296"/>
      <c r="C36" s="305" t="s">
        <v>301</v>
      </c>
      <c r="D36" s="299"/>
    </row>
    <row r="37" spans="1:4" s="160" customFormat="1">
      <c r="A37" s="296"/>
      <c r="B37" s="296"/>
      <c r="C37" s="300" t="s">
        <v>476</v>
      </c>
      <c r="D37" s="299"/>
    </row>
    <row r="38" spans="1:4" s="160" customFormat="1" ht="25.5">
      <c r="A38" s="296"/>
      <c r="B38" s="296"/>
      <c r="C38" s="306" t="s">
        <v>477</v>
      </c>
      <c r="D38" s="299"/>
    </row>
  </sheetData>
  <mergeCells count="9">
    <mergeCell ref="A18:D18"/>
    <mergeCell ref="A32:D32"/>
    <mergeCell ref="C1:D1"/>
    <mergeCell ref="A3:D3"/>
    <mergeCell ref="A4:D4"/>
    <mergeCell ref="A6:D6"/>
    <mergeCell ref="A8:B9"/>
    <mergeCell ref="C8:C9"/>
    <mergeCell ref="D8:D9"/>
  </mergeCells>
  <pageMargins left="0.7" right="0.24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9"/>
  <sheetViews>
    <sheetView topLeftCell="A13" workbookViewId="0">
      <selection activeCell="C16" sqref="C16"/>
    </sheetView>
  </sheetViews>
  <sheetFormatPr defaultRowHeight="12.75"/>
  <cols>
    <col min="1" max="1" width="7.85546875" customWidth="1"/>
    <col min="2" max="2" width="8.7109375" customWidth="1"/>
    <col min="3" max="3" width="53.28515625" customWidth="1"/>
    <col min="4" max="4" width="17.7109375" customWidth="1"/>
    <col min="5" max="5" width="17.14062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10" ht="14.25" customHeight="1">
      <c r="A1" s="389" t="s">
        <v>256</v>
      </c>
      <c r="B1" s="389"/>
      <c r="C1" s="389"/>
      <c r="D1" s="389"/>
      <c r="E1" s="389"/>
      <c r="F1" s="389"/>
      <c r="G1" s="389"/>
      <c r="H1" s="389"/>
    </row>
    <row r="2" spans="1:10" ht="14.25" customHeight="1">
      <c r="F2" s="119"/>
      <c r="G2" s="119"/>
      <c r="H2" s="290" t="s">
        <v>479</v>
      </c>
      <c r="I2" s="119"/>
      <c r="J2" s="119"/>
    </row>
    <row r="3" spans="1:10" s="121" customFormat="1" ht="16.5" customHeight="1">
      <c r="A3" s="390" t="s">
        <v>257</v>
      </c>
      <c r="B3" s="390"/>
      <c r="C3" s="390"/>
      <c r="D3" s="390"/>
      <c r="E3" s="390"/>
      <c r="F3" s="390"/>
      <c r="G3" s="390"/>
      <c r="H3" s="390"/>
      <c r="I3" s="122"/>
      <c r="J3" s="122"/>
    </row>
    <row r="4" spans="1:10" s="121" customFormat="1" ht="16.5" customHeight="1">
      <c r="A4" s="390" t="s">
        <v>258</v>
      </c>
      <c r="B4" s="390"/>
      <c r="C4" s="390"/>
      <c r="D4" s="390"/>
      <c r="E4" s="390"/>
      <c r="F4" s="390"/>
      <c r="G4" s="390"/>
      <c r="H4" s="390"/>
      <c r="I4" s="122"/>
      <c r="J4" s="122"/>
    </row>
    <row r="5" spans="1:10" s="121" customFormat="1" ht="52.5" customHeight="1">
      <c r="A5" s="391" t="s">
        <v>259</v>
      </c>
      <c r="B5" s="391"/>
      <c r="C5" s="391"/>
      <c r="D5" s="391"/>
      <c r="E5" s="391"/>
      <c r="F5" s="391"/>
      <c r="G5" s="391"/>
      <c r="H5" s="391"/>
      <c r="I5" s="124"/>
      <c r="J5" s="124"/>
    </row>
    <row r="6" spans="1:10" s="125" customFormat="1" ht="17.25" customHeight="1">
      <c r="A6" s="126"/>
      <c r="B6" s="126"/>
      <c r="C6" s="123"/>
      <c r="D6" s="127"/>
      <c r="E6" s="127"/>
      <c r="F6" s="127"/>
      <c r="G6" s="415" t="s">
        <v>487</v>
      </c>
      <c r="H6" s="415"/>
    </row>
    <row r="7" spans="1:10" s="125" customFormat="1" ht="32.25" customHeight="1">
      <c r="A7" s="400" t="s">
        <v>260</v>
      </c>
      <c r="B7" s="401"/>
      <c r="C7" s="404" t="s">
        <v>261</v>
      </c>
      <c r="D7" s="407" t="s">
        <v>262</v>
      </c>
      <c r="E7" s="408"/>
      <c r="F7" s="408"/>
      <c r="G7" s="408"/>
      <c r="H7" s="409"/>
    </row>
    <row r="8" spans="1:10" s="128" customFormat="1" ht="31.5" customHeight="1">
      <c r="A8" s="402"/>
      <c r="B8" s="403"/>
      <c r="C8" s="405"/>
      <c r="D8" s="410" t="s">
        <v>263</v>
      </c>
      <c r="E8" s="412" t="s">
        <v>264</v>
      </c>
      <c r="F8" s="413"/>
      <c r="G8" s="413"/>
      <c r="H8" s="414"/>
    </row>
    <row r="9" spans="1:10" s="128" customFormat="1" ht="96" customHeight="1">
      <c r="A9" s="130" t="s">
        <v>265</v>
      </c>
      <c r="B9" s="130" t="s">
        <v>266</v>
      </c>
      <c r="C9" s="406"/>
      <c r="D9" s="411"/>
      <c r="E9" s="129" t="s">
        <v>267</v>
      </c>
      <c r="F9" s="129" t="s">
        <v>268</v>
      </c>
      <c r="G9" s="129" t="s">
        <v>269</v>
      </c>
      <c r="H9" s="129" t="s">
        <v>270</v>
      </c>
    </row>
    <row r="10" spans="1:10" s="131" customFormat="1" ht="30.75" customHeight="1">
      <c r="A10" s="132"/>
      <c r="B10" s="132"/>
      <c r="C10" s="133" t="s">
        <v>271</v>
      </c>
      <c r="D10" s="134">
        <f>SUM(E10:H10)</f>
        <v>-349647.5</v>
      </c>
      <c r="E10" s="134">
        <f>E12</f>
        <v>0</v>
      </c>
      <c r="F10" s="134">
        <f>F12</f>
        <v>-401439.1</v>
      </c>
      <c r="G10" s="134">
        <f>G12</f>
        <v>51791.6</v>
      </c>
      <c r="H10" s="134">
        <f>H12</f>
        <v>0</v>
      </c>
    </row>
    <row r="11" spans="1:10" s="125" customFormat="1" ht="17.25" customHeight="1">
      <c r="A11" s="132"/>
      <c r="B11" s="132"/>
      <c r="C11" s="133" t="s">
        <v>272</v>
      </c>
      <c r="D11" s="134"/>
      <c r="E11" s="134"/>
      <c r="F11" s="134"/>
      <c r="G11" s="134"/>
      <c r="H11" s="134"/>
    </row>
    <row r="12" spans="1:10" s="135" customFormat="1" ht="51.75" customHeight="1">
      <c r="A12" s="136"/>
      <c r="B12" s="137"/>
      <c r="C12" s="137" t="s">
        <v>273</v>
      </c>
      <c r="D12" s="138">
        <f>D14</f>
        <v>-349647.5</v>
      </c>
      <c r="E12" s="138">
        <f>E14</f>
        <v>0</v>
      </c>
      <c r="F12" s="138">
        <f>F14</f>
        <v>-401439.1</v>
      </c>
      <c r="G12" s="138">
        <f>G14</f>
        <v>51791.6</v>
      </c>
      <c r="H12" s="138">
        <f>H14</f>
        <v>0</v>
      </c>
    </row>
    <row r="13" spans="1:10" s="135" customFormat="1" ht="17.25" customHeight="1">
      <c r="A13" s="136"/>
      <c r="B13" s="136"/>
      <c r="C13" s="136" t="s">
        <v>274</v>
      </c>
      <c r="D13" s="139"/>
      <c r="E13" s="139"/>
      <c r="F13" s="139"/>
      <c r="G13" s="139"/>
      <c r="H13" s="139"/>
    </row>
    <row r="14" spans="1:10" s="140" customFormat="1" ht="24" customHeight="1">
      <c r="A14" s="141">
        <v>1004</v>
      </c>
      <c r="B14" s="141">
        <v>31002</v>
      </c>
      <c r="C14" s="142" t="s">
        <v>275</v>
      </c>
      <c r="D14" s="143">
        <f>SUM(E14:H14)</f>
        <v>-349647.5</v>
      </c>
      <c r="E14" s="143"/>
      <c r="F14" s="143">
        <v>-401439.1</v>
      </c>
      <c r="G14" s="143">
        <f>G16+G18+G20+G24+G29</f>
        <v>51791.6</v>
      </c>
      <c r="H14" s="143"/>
    </row>
    <row r="15" spans="1:10" s="144" customFormat="1" ht="17.25" customHeight="1">
      <c r="A15" s="136"/>
      <c r="B15" s="136"/>
      <c r="C15" s="136" t="s">
        <v>274</v>
      </c>
      <c r="D15" s="139"/>
      <c r="E15" s="139"/>
      <c r="F15" s="139"/>
      <c r="G15" s="139"/>
      <c r="H15" s="139"/>
    </row>
    <row r="16" spans="1:10" s="144" customFormat="1" ht="17.25" customHeight="1">
      <c r="A16" s="136"/>
      <c r="B16" s="136"/>
      <c r="C16" s="76" t="s">
        <v>498</v>
      </c>
      <c r="D16" s="145">
        <f>D17</f>
        <v>1686.2</v>
      </c>
      <c r="E16" s="145"/>
      <c r="F16" s="145"/>
      <c r="G16" s="145">
        <f>G17</f>
        <v>1686.2</v>
      </c>
      <c r="H16" s="139"/>
    </row>
    <row r="17" spans="1:8" s="144" customFormat="1" ht="40.5" customHeight="1">
      <c r="A17" s="136"/>
      <c r="B17" s="136"/>
      <c r="C17" s="146" t="s">
        <v>497</v>
      </c>
      <c r="D17" s="147">
        <f>SUM(E17:H17)</f>
        <v>1686.2</v>
      </c>
      <c r="E17" s="139"/>
      <c r="F17" s="139"/>
      <c r="G17" s="147">
        <v>1686.2</v>
      </c>
      <c r="H17" s="139"/>
    </row>
    <row r="18" spans="1:8" s="144" customFormat="1" ht="17.25" customHeight="1">
      <c r="A18" s="136"/>
      <c r="B18" s="136"/>
      <c r="C18" s="76" t="s">
        <v>276</v>
      </c>
      <c r="D18" s="145">
        <f>D19</f>
        <v>559</v>
      </c>
      <c r="E18" s="145"/>
      <c r="F18" s="145"/>
      <c r="G18" s="145">
        <f>G19</f>
        <v>559</v>
      </c>
      <c r="H18" s="139"/>
    </row>
    <row r="19" spans="1:8" s="144" customFormat="1" ht="27" customHeight="1">
      <c r="A19" s="136"/>
      <c r="B19" s="136"/>
      <c r="C19" s="146" t="s">
        <v>277</v>
      </c>
      <c r="D19" s="147">
        <f>SUM(E19:H19)</f>
        <v>559</v>
      </c>
      <c r="E19" s="139"/>
      <c r="F19" s="139"/>
      <c r="G19" s="147">
        <v>559</v>
      </c>
      <c r="H19" s="139"/>
    </row>
    <row r="20" spans="1:8" s="144" customFormat="1" ht="17.25" customHeight="1">
      <c r="A20" s="136"/>
      <c r="B20" s="136"/>
      <c r="C20" s="76" t="s">
        <v>278</v>
      </c>
      <c r="D20" s="148">
        <f>D21+D22+D23</f>
        <v>45763.4</v>
      </c>
      <c r="E20" s="148"/>
      <c r="F20" s="148"/>
      <c r="G20" s="148">
        <f>G21+G22+G23</f>
        <v>45763.4</v>
      </c>
      <c r="H20" s="139"/>
    </row>
    <row r="21" spans="1:8" s="144" customFormat="1" ht="17.25" customHeight="1">
      <c r="A21" s="136"/>
      <c r="B21" s="136"/>
      <c r="C21" s="146" t="s">
        <v>279</v>
      </c>
      <c r="D21" s="147">
        <f>SUM(E21:H21)</f>
        <v>1179</v>
      </c>
      <c r="E21" s="139"/>
      <c r="F21" s="139"/>
      <c r="G21" s="147">
        <v>1179</v>
      </c>
      <c r="H21" s="139"/>
    </row>
    <row r="22" spans="1:8" s="144" customFormat="1" ht="17.25" customHeight="1">
      <c r="A22" s="149"/>
      <c r="B22" s="149"/>
      <c r="C22" s="150" t="s">
        <v>27</v>
      </c>
      <c r="D22" s="151">
        <f>SUM(E22:H22)</f>
        <v>43400</v>
      </c>
      <c r="E22" s="152"/>
      <c r="F22" s="152"/>
      <c r="G22" s="151">
        <v>43400</v>
      </c>
      <c r="H22" s="152"/>
    </row>
    <row r="23" spans="1:8" s="144" customFormat="1" ht="17.25" customHeight="1">
      <c r="A23" s="136"/>
      <c r="B23" s="136"/>
      <c r="C23" s="146" t="s">
        <v>23</v>
      </c>
      <c r="D23" s="147">
        <f>SUM(E23:H23)</f>
        <v>1184.4000000000001</v>
      </c>
      <c r="E23" s="139"/>
      <c r="F23" s="139"/>
      <c r="G23" s="147">
        <v>1184.4000000000001</v>
      </c>
      <c r="H23" s="139"/>
    </row>
    <row r="24" spans="1:8" s="144" customFormat="1" ht="17.25" customHeight="1">
      <c r="A24" s="136"/>
      <c r="B24" s="136"/>
      <c r="C24" s="76" t="s">
        <v>280</v>
      </c>
      <c r="D24" s="148">
        <f>D25+D26+D27</f>
        <v>2912.6</v>
      </c>
      <c r="E24" s="148"/>
      <c r="F24" s="148"/>
      <c r="G24" s="148">
        <f>G25+G26+G27</f>
        <v>2912.6</v>
      </c>
      <c r="H24" s="139"/>
    </row>
    <row r="25" spans="1:8" s="144" customFormat="1" ht="27" customHeight="1">
      <c r="A25" s="136"/>
      <c r="B25" s="136"/>
      <c r="C25" s="146" t="s">
        <v>31</v>
      </c>
      <c r="D25" s="147">
        <f>SUM(E25:H25)</f>
        <v>919.8</v>
      </c>
      <c r="E25" s="139"/>
      <c r="F25" s="139"/>
      <c r="G25" s="147">
        <v>919.8</v>
      </c>
      <c r="H25" s="139"/>
    </row>
    <row r="26" spans="1:8" s="144" customFormat="1" ht="27" customHeight="1">
      <c r="A26" s="136"/>
      <c r="B26" s="136"/>
      <c r="C26" s="146" t="s">
        <v>34</v>
      </c>
      <c r="D26" s="147">
        <f>SUM(E26:H26)</f>
        <v>996.4</v>
      </c>
      <c r="E26" s="139"/>
      <c r="F26" s="139"/>
      <c r="G26" s="147">
        <v>996.4</v>
      </c>
      <c r="H26" s="139"/>
    </row>
    <row r="27" spans="1:8" s="144" customFormat="1" ht="27" customHeight="1">
      <c r="A27" s="136"/>
      <c r="B27" s="136"/>
      <c r="C27" s="146" t="s">
        <v>37</v>
      </c>
      <c r="D27" s="147">
        <f>SUM(E27:H27)</f>
        <v>996.4</v>
      </c>
      <c r="E27" s="139"/>
      <c r="F27" s="139"/>
      <c r="G27" s="147">
        <v>996.4</v>
      </c>
      <c r="H27" s="139"/>
    </row>
    <row r="28" spans="1:8" s="144" customFormat="1" ht="17.25" customHeight="1">
      <c r="A28" s="136"/>
      <c r="B28" s="136"/>
      <c r="C28" s="76" t="s">
        <v>281</v>
      </c>
      <c r="D28" s="148">
        <f>D29</f>
        <v>870.4</v>
      </c>
      <c r="E28" s="148"/>
      <c r="F28" s="148"/>
      <c r="G28" s="148">
        <f>G29</f>
        <v>870.4</v>
      </c>
      <c r="H28" s="139"/>
    </row>
    <row r="29" spans="1:8" s="144" customFormat="1" ht="17.25" customHeight="1">
      <c r="A29" s="136"/>
      <c r="B29" s="136"/>
      <c r="C29" s="146" t="s">
        <v>41</v>
      </c>
      <c r="D29" s="147">
        <f>SUM(E29:H29)</f>
        <v>870.4</v>
      </c>
      <c r="E29" s="139"/>
      <c r="F29" s="139"/>
      <c r="G29" s="147">
        <v>870.4</v>
      </c>
      <c r="H29" s="139"/>
    </row>
  </sheetData>
  <mergeCells count="10">
    <mergeCell ref="A1:H1"/>
    <mergeCell ref="A3:H3"/>
    <mergeCell ref="A4:H4"/>
    <mergeCell ref="A5:H5"/>
    <mergeCell ref="G6:H6"/>
    <mergeCell ref="A7:B8"/>
    <mergeCell ref="C7:C9"/>
    <mergeCell ref="D7:H7"/>
    <mergeCell ref="D8:D9"/>
    <mergeCell ref="E8:H8"/>
  </mergeCells>
  <pageMargins left="0.16" right="0.16" top="0.74803149606299213" bottom="0.74803149606299213" header="0.31496062992125984" footer="0.31496062992125984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41"/>
  <sheetViews>
    <sheetView topLeftCell="A7" workbookViewId="0">
      <selection activeCell="G30" sqref="G30"/>
    </sheetView>
  </sheetViews>
  <sheetFormatPr defaultRowHeight="12.75"/>
  <cols>
    <col min="1" max="4" width="7.5703125" customWidth="1"/>
    <col min="5" max="5" width="12.42578125" customWidth="1"/>
    <col min="6" max="6" width="66.85546875" style="119" customWidth="1"/>
    <col min="7" max="7" width="18.7109375" style="119" customWidth="1"/>
  </cols>
  <sheetData>
    <row r="1" spans="1:7" ht="14.25" customHeight="1">
      <c r="G1" s="120" t="s">
        <v>282</v>
      </c>
    </row>
    <row r="2" spans="1:7" ht="14.25" customHeight="1"/>
    <row r="3" spans="1:7" s="121" customFormat="1" ht="16.5" customHeight="1">
      <c r="A3" s="390" t="s">
        <v>257</v>
      </c>
      <c r="B3" s="390"/>
      <c r="C3" s="390"/>
      <c r="D3" s="390"/>
      <c r="E3" s="390"/>
      <c r="F3" s="390"/>
      <c r="G3" s="390"/>
    </row>
    <row r="4" spans="1:7" s="121" customFormat="1" ht="16.5" customHeight="1">
      <c r="A4" s="390" t="s">
        <v>258</v>
      </c>
      <c r="B4" s="390"/>
      <c r="C4" s="390"/>
      <c r="D4" s="390"/>
      <c r="E4" s="390"/>
      <c r="F4" s="390"/>
      <c r="G4" s="390"/>
    </row>
    <row r="5" spans="1:7" s="121" customFormat="1" ht="52.5" customHeight="1">
      <c r="A5" s="391" t="s">
        <v>480</v>
      </c>
      <c r="B5" s="391"/>
      <c r="C5" s="391"/>
      <c r="D5" s="391"/>
      <c r="E5" s="391"/>
      <c r="F5" s="391"/>
      <c r="G5" s="391"/>
    </row>
    <row r="7" spans="1:7" ht="11.25" customHeight="1">
      <c r="G7" s="153" t="s">
        <v>488</v>
      </c>
    </row>
    <row r="8" spans="1:7" ht="86.25" customHeight="1">
      <c r="A8" s="416" t="s">
        <v>283</v>
      </c>
      <c r="B8" s="417"/>
      <c r="C8" s="418"/>
      <c r="D8" s="416" t="s">
        <v>284</v>
      </c>
      <c r="E8" s="418"/>
      <c r="F8" s="417" t="s">
        <v>285</v>
      </c>
      <c r="G8" s="309" t="s">
        <v>262</v>
      </c>
    </row>
    <row r="9" spans="1:7" ht="30" customHeight="1">
      <c r="A9" s="419"/>
      <c r="B9" s="420"/>
      <c r="C9" s="421"/>
      <c r="D9" s="419"/>
      <c r="E9" s="421"/>
      <c r="F9" s="422"/>
      <c r="G9" s="423" t="s">
        <v>286</v>
      </c>
    </row>
    <row r="10" spans="1:7" ht="27.75" customHeight="1">
      <c r="A10" s="154" t="s">
        <v>287</v>
      </c>
      <c r="B10" s="154" t="s">
        <v>288</v>
      </c>
      <c r="C10" s="154" t="s">
        <v>289</v>
      </c>
      <c r="D10" s="154" t="s">
        <v>290</v>
      </c>
      <c r="E10" s="154" t="s">
        <v>489</v>
      </c>
      <c r="F10" s="420"/>
      <c r="G10" s="424"/>
    </row>
    <row r="11" spans="1:7">
      <c r="A11" s="155"/>
      <c r="B11" s="155"/>
      <c r="C11" s="155"/>
      <c r="D11" s="155"/>
      <c r="E11" s="155"/>
      <c r="F11" s="156" t="s">
        <v>291</v>
      </c>
      <c r="G11" s="157">
        <v>0</v>
      </c>
    </row>
    <row r="12" spans="1:7">
      <c r="A12" s="155"/>
      <c r="B12" s="155"/>
      <c r="C12" s="155"/>
      <c r="D12" s="155"/>
      <c r="E12" s="155"/>
      <c r="F12" s="158" t="s">
        <v>292</v>
      </c>
      <c r="G12" s="158"/>
    </row>
    <row r="13" spans="1:7">
      <c r="A13" s="156" t="s">
        <v>293</v>
      </c>
      <c r="B13" s="155"/>
      <c r="C13" s="155"/>
      <c r="D13" s="155"/>
      <c r="E13" s="155"/>
      <c r="F13" s="156" t="s">
        <v>294</v>
      </c>
      <c r="G13" s="157">
        <v>0</v>
      </c>
    </row>
    <row r="14" spans="1:7">
      <c r="A14" s="155"/>
      <c r="B14" s="155"/>
      <c r="C14" s="155"/>
      <c r="D14" s="155"/>
      <c r="E14" s="155"/>
      <c r="F14" s="158" t="s">
        <v>292</v>
      </c>
      <c r="G14" s="158"/>
    </row>
    <row r="15" spans="1:7">
      <c r="A15" s="155"/>
      <c r="B15" s="156" t="s">
        <v>295</v>
      </c>
      <c r="C15" s="155"/>
      <c r="D15" s="155"/>
      <c r="E15" s="155"/>
      <c r="F15" s="156" t="s">
        <v>296</v>
      </c>
      <c r="G15" s="157">
        <v>0</v>
      </c>
    </row>
    <row r="16" spans="1:7">
      <c r="A16" s="155"/>
      <c r="B16" s="155"/>
      <c r="C16" s="155"/>
      <c r="D16" s="155"/>
      <c r="E16" s="155"/>
      <c r="F16" s="158" t="s">
        <v>292</v>
      </c>
      <c r="G16" s="158"/>
    </row>
    <row r="17" spans="1:7" s="160" customFormat="1">
      <c r="A17" s="161"/>
      <c r="B17" s="161"/>
      <c r="C17" s="162" t="s">
        <v>293</v>
      </c>
      <c r="D17" s="161"/>
      <c r="E17" s="161"/>
      <c r="F17" s="162" t="s">
        <v>297</v>
      </c>
      <c r="G17" s="163">
        <v>0</v>
      </c>
    </row>
    <row r="18" spans="1:7" s="160" customFormat="1">
      <c r="A18" s="161"/>
      <c r="B18" s="161"/>
      <c r="C18" s="161"/>
      <c r="D18" s="161"/>
      <c r="E18" s="161"/>
      <c r="F18" s="164" t="s">
        <v>292</v>
      </c>
      <c r="G18" s="164"/>
    </row>
    <row r="19" spans="1:7" s="160" customFormat="1">
      <c r="A19" s="161"/>
      <c r="B19" s="161"/>
      <c r="C19" s="161"/>
      <c r="D19" s="164" t="s">
        <v>298</v>
      </c>
      <c r="E19" s="161"/>
      <c r="F19" s="164" t="s">
        <v>299</v>
      </c>
      <c r="G19" s="165">
        <v>0</v>
      </c>
    </row>
    <row r="20" spans="1:7" s="160" customFormat="1">
      <c r="A20" s="161"/>
      <c r="B20" s="161"/>
      <c r="C20" s="161"/>
      <c r="D20" s="166"/>
      <c r="E20" s="166"/>
      <c r="F20" s="167" t="s">
        <v>292</v>
      </c>
      <c r="G20" s="167"/>
    </row>
    <row r="21" spans="1:7" s="160" customFormat="1">
      <c r="A21" s="161"/>
      <c r="B21" s="161"/>
      <c r="C21" s="161"/>
      <c r="D21" s="161"/>
      <c r="E21" s="164" t="s">
        <v>300</v>
      </c>
      <c r="F21" s="164" t="s">
        <v>301</v>
      </c>
      <c r="G21" s="165">
        <v>0</v>
      </c>
    </row>
    <row r="22" spans="1:7" s="160" customFormat="1">
      <c r="A22" s="161"/>
      <c r="B22" s="161"/>
      <c r="C22" s="161"/>
      <c r="D22" s="161"/>
      <c r="E22" s="161"/>
      <c r="F22" s="167" t="s">
        <v>302</v>
      </c>
      <c r="G22" s="167"/>
    </row>
    <row r="23" spans="1:7" s="160" customFormat="1">
      <c r="A23" s="161"/>
      <c r="B23" s="161"/>
      <c r="C23" s="161"/>
      <c r="D23" s="161"/>
      <c r="E23" s="168"/>
      <c r="F23" s="169" t="s">
        <v>303</v>
      </c>
      <c r="G23" s="165">
        <f>G25</f>
        <v>-401439.1</v>
      </c>
    </row>
    <row r="24" spans="1:7" s="160" customFormat="1">
      <c r="A24" s="161"/>
      <c r="B24" s="161"/>
      <c r="C24" s="161"/>
      <c r="D24" s="161"/>
      <c r="E24" s="168"/>
      <c r="F24" s="164" t="s">
        <v>304</v>
      </c>
      <c r="G24" s="165"/>
    </row>
    <row r="25" spans="1:7" s="160" customFormat="1">
      <c r="A25" s="161"/>
      <c r="B25" s="161"/>
      <c r="C25" s="161"/>
      <c r="D25" s="161"/>
      <c r="E25" s="168"/>
      <c r="F25" s="164" t="s">
        <v>291</v>
      </c>
      <c r="G25" s="165">
        <f>G26</f>
        <v>-401439.1</v>
      </c>
    </row>
    <row r="26" spans="1:7" s="160" customFormat="1">
      <c r="A26" s="166"/>
      <c r="B26" s="166"/>
      <c r="C26" s="166"/>
      <c r="D26" s="166"/>
      <c r="E26" s="170"/>
      <c r="F26" s="164" t="s">
        <v>305</v>
      </c>
      <c r="G26" s="165">
        <f>G27</f>
        <v>-401439.1</v>
      </c>
    </row>
    <row r="27" spans="1:7">
      <c r="A27" s="155"/>
      <c r="B27" s="155"/>
      <c r="C27" s="155"/>
      <c r="D27" s="155"/>
      <c r="E27" s="171"/>
      <c r="F27" s="164" t="s">
        <v>306</v>
      </c>
      <c r="G27" s="165">
        <f>G28</f>
        <v>-401439.1</v>
      </c>
    </row>
    <row r="28" spans="1:7">
      <c r="A28" s="155"/>
      <c r="B28" s="155"/>
      <c r="C28" s="155"/>
      <c r="D28" s="155"/>
      <c r="E28" s="171"/>
      <c r="F28" s="164" t="s">
        <v>307</v>
      </c>
      <c r="G28" s="165">
        <f>G29</f>
        <v>-401439.1</v>
      </c>
    </row>
    <row r="29" spans="1:7">
      <c r="A29" s="155"/>
      <c r="B29" s="155"/>
      <c r="C29" s="155"/>
      <c r="D29" s="155"/>
      <c r="E29" s="171"/>
      <c r="F29" s="164" t="s">
        <v>308</v>
      </c>
      <c r="G29" s="165">
        <v>-401439.1</v>
      </c>
    </row>
    <row r="30" spans="1:7" s="160" customFormat="1" ht="25.5">
      <c r="A30" s="161"/>
      <c r="B30" s="161"/>
      <c r="C30" s="161"/>
      <c r="D30" s="161"/>
      <c r="E30" s="168"/>
      <c r="F30" s="169" t="s">
        <v>309</v>
      </c>
      <c r="G30" s="165">
        <f>G32</f>
        <v>401439.1</v>
      </c>
    </row>
    <row r="31" spans="1:7" s="160" customFormat="1">
      <c r="A31" s="161"/>
      <c r="B31" s="161"/>
      <c r="C31" s="161"/>
      <c r="D31" s="161"/>
      <c r="E31" s="168"/>
      <c r="F31" s="164" t="s">
        <v>304</v>
      </c>
      <c r="G31" s="165"/>
    </row>
    <row r="32" spans="1:7" s="172" customFormat="1" ht="13.5" customHeight="1">
      <c r="A32" s="173"/>
      <c r="B32" s="173"/>
      <c r="C32" s="173"/>
      <c r="D32" s="173"/>
      <c r="E32" s="174"/>
      <c r="F32" s="175" t="s">
        <v>291</v>
      </c>
      <c r="G32" s="165">
        <f>G33+G37</f>
        <v>401439.1</v>
      </c>
    </row>
    <row r="33" spans="1:7" s="172" customFormat="1">
      <c r="A33" s="176"/>
      <c r="B33" s="176"/>
      <c r="C33" s="176"/>
      <c r="D33" s="176"/>
      <c r="E33" s="177"/>
      <c r="F33" s="164" t="s">
        <v>310</v>
      </c>
      <c r="G33" s="178">
        <v>349647.5</v>
      </c>
    </row>
    <row r="34" spans="1:7" s="172" customFormat="1">
      <c r="A34" s="176"/>
      <c r="B34" s="176"/>
      <c r="C34" s="176"/>
      <c r="D34" s="176"/>
      <c r="E34" s="177"/>
      <c r="F34" s="179" t="s">
        <v>311</v>
      </c>
      <c r="G34" s="178">
        <v>349647.5</v>
      </c>
    </row>
    <row r="35" spans="1:7" ht="25.5">
      <c r="A35" s="155"/>
      <c r="B35" s="155"/>
      <c r="C35" s="155"/>
      <c r="D35" s="155"/>
      <c r="E35" s="171"/>
      <c r="F35" s="180" t="s">
        <v>312</v>
      </c>
      <c r="G35" s="181">
        <v>92753.3</v>
      </c>
    </row>
    <row r="36" spans="1:7">
      <c r="A36" s="155"/>
      <c r="B36" s="155"/>
      <c r="C36" s="155"/>
      <c r="D36" s="155"/>
      <c r="E36" s="171"/>
      <c r="F36" s="179" t="s">
        <v>313</v>
      </c>
      <c r="G36" s="165">
        <v>256894.2</v>
      </c>
    </row>
    <row r="37" spans="1:7" s="172" customFormat="1">
      <c r="A37" s="176"/>
      <c r="B37" s="176"/>
      <c r="C37" s="176"/>
      <c r="D37" s="176"/>
      <c r="E37" s="177"/>
      <c r="F37" s="182" t="s">
        <v>305</v>
      </c>
      <c r="G37" s="165">
        <f>G38</f>
        <v>51791.6</v>
      </c>
    </row>
    <row r="38" spans="1:7" s="183" customFormat="1">
      <c r="A38" s="184"/>
      <c r="B38" s="184"/>
      <c r="C38" s="184"/>
      <c r="D38" s="184"/>
      <c r="E38" s="185"/>
      <c r="F38" s="164" t="s">
        <v>306</v>
      </c>
      <c r="G38" s="165">
        <f>G39</f>
        <v>51791.6</v>
      </c>
    </row>
    <row r="39" spans="1:7" s="183" customFormat="1">
      <c r="A39" s="184"/>
      <c r="B39" s="184"/>
      <c r="C39" s="184"/>
      <c r="D39" s="184"/>
      <c r="E39" s="185"/>
      <c r="F39" s="164" t="s">
        <v>307</v>
      </c>
      <c r="G39" s="165">
        <f>G40</f>
        <v>51791.6</v>
      </c>
    </row>
    <row r="40" spans="1:7">
      <c r="A40" s="155"/>
      <c r="B40" s="155"/>
      <c r="C40" s="155"/>
      <c r="D40" s="155"/>
      <c r="E40" s="171"/>
      <c r="F40" s="179" t="s">
        <v>314</v>
      </c>
      <c r="G40" s="165">
        <v>51791.6</v>
      </c>
    </row>
    <row r="41" spans="1:7">
      <c r="G41" s="159"/>
    </row>
  </sheetData>
  <mergeCells count="7">
    <mergeCell ref="A3:G3"/>
    <mergeCell ref="A4:G4"/>
    <mergeCell ref="A5:G5"/>
    <mergeCell ref="A8:C9"/>
    <mergeCell ref="D8:E9"/>
    <mergeCell ref="F8:F10"/>
    <mergeCell ref="G9:G10"/>
  </mergeCells>
  <pageMargins left="0.18" right="0.74803149606299213" top="0.98425196850393704" bottom="0.98425196850393704" header="0.51181102362204722" footer="0.51181102362204722"/>
  <pageSetup paperSize="9" scale="8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2"/>
  <sheetViews>
    <sheetView tabSelected="1" topLeftCell="A19" workbookViewId="0">
      <selection activeCell="C34" sqref="C34"/>
    </sheetView>
  </sheetViews>
  <sheetFormatPr defaultRowHeight="17.25" customHeight="1"/>
  <cols>
    <col min="1" max="1" width="7.42578125" style="131" customWidth="1"/>
    <col min="2" max="2" width="8.7109375" style="131" customWidth="1"/>
    <col min="3" max="3" width="65.28515625" style="125" customWidth="1"/>
    <col min="4" max="4" width="30.28515625" style="186" customWidth="1"/>
    <col min="5" max="5" width="9.5703125" style="125" customWidth="1"/>
    <col min="6" max="6" width="16.42578125" style="187" bestFit="1" customWidth="1"/>
    <col min="7" max="8" width="18.28515625" style="187" bestFit="1" customWidth="1"/>
    <col min="9" max="9" width="18.5703125" style="187" bestFit="1" customWidth="1"/>
    <col min="10" max="10" width="16.42578125" style="125" customWidth="1"/>
    <col min="11" max="16384" width="9.140625" style="125"/>
  </cols>
  <sheetData>
    <row r="1" spans="1:9" ht="17.25" customHeight="1">
      <c r="A1" s="429" t="s">
        <v>315</v>
      </c>
      <c r="B1" s="429"/>
      <c r="C1" s="429"/>
      <c r="D1" s="429"/>
    </row>
    <row r="2" spans="1:9" ht="17.25" customHeight="1">
      <c r="A2" s="429"/>
      <c r="B2" s="429"/>
      <c r="C2" s="429"/>
      <c r="D2" s="429"/>
    </row>
    <row r="3" spans="1:9" s="121" customFormat="1" ht="16.5" customHeight="1">
      <c r="A3" s="390" t="s">
        <v>257</v>
      </c>
      <c r="B3" s="390"/>
      <c r="C3" s="390"/>
      <c r="D3" s="390"/>
      <c r="E3" s="122"/>
      <c r="F3" s="122"/>
      <c r="G3" s="122"/>
      <c r="H3" s="188"/>
      <c r="I3" s="188"/>
    </row>
    <row r="4" spans="1:9" s="121" customFormat="1" ht="16.5" customHeight="1">
      <c r="A4" s="390" t="s">
        <v>258</v>
      </c>
      <c r="B4" s="390"/>
      <c r="C4" s="390"/>
      <c r="D4" s="390"/>
      <c r="E4" s="122"/>
      <c r="F4" s="122"/>
      <c r="G4" s="122"/>
      <c r="H4" s="188"/>
      <c r="I4" s="188"/>
    </row>
    <row r="5" spans="1:9" s="121" customFormat="1" ht="52.5" customHeight="1">
      <c r="A5" s="430" t="s">
        <v>481</v>
      </c>
      <c r="B5" s="430"/>
      <c r="C5" s="430"/>
      <c r="D5" s="430"/>
      <c r="E5" s="124"/>
      <c r="F5" s="124"/>
      <c r="G5" s="124"/>
      <c r="H5" s="188"/>
      <c r="I5" s="188"/>
    </row>
    <row r="6" spans="1:9" ht="17.25" customHeight="1">
      <c r="A6" s="126"/>
      <c r="B6" s="126"/>
      <c r="C6" s="123"/>
      <c r="D6" s="289"/>
    </row>
    <row r="7" spans="1:9" ht="78.75" customHeight="1">
      <c r="A7" s="425" t="s">
        <v>260</v>
      </c>
      <c r="B7" s="425"/>
      <c r="C7" s="426" t="s">
        <v>316</v>
      </c>
      <c r="D7" s="310" t="s">
        <v>262</v>
      </c>
    </row>
    <row r="8" spans="1:9" s="128" customFormat="1" ht="17.25" customHeight="1">
      <c r="A8" s="425"/>
      <c r="B8" s="425"/>
      <c r="C8" s="426"/>
      <c r="D8" s="427" t="s">
        <v>317</v>
      </c>
      <c r="F8" s="189"/>
      <c r="G8" s="189"/>
      <c r="H8" s="189"/>
      <c r="I8" s="189"/>
    </row>
    <row r="9" spans="1:9" s="128" customFormat="1" ht="38.25" customHeight="1">
      <c r="A9" s="130" t="s">
        <v>265</v>
      </c>
      <c r="B9" s="130" t="s">
        <v>266</v>
      </c>
      <c r="C9" s="426"/>
      <c r="D9" s="428"/>
      <c r="F9" s="189"/>
      <c r="G9" s="189"/>
      <c r="H9" s="189"/>
      <c r="I9" s="189"/>
    </row>
    <row r="10" spans="1:9" s="131" customFormat="1" ht="17.25" customHeight="1">
      <c r="A10" s="132"/>
      <c r="B10" s="132"/>
      <c r="C10" s="133" t="s">
        <v>271</v>
      </c>
      <c r="D10" s="138">
        <f>D12</f>
        <v>-349647.5</v>
      </c>
      <c r="F10" s="190"/>
      <c r="G10" s="190"/>
      <c r="H10" s="190"/>
      <c r="I10" s="190"/>
    </row>
    <row r="11" spans="1:9" ht="17.25" customHeight="1">
      <c r="A11" s="132"/>
      <c r="B11" s="132"/>
      <c r="C11" s="133" t="s">
        <v>272</v>
      </c>
      <c r="D11" s="191"/>
    </row>
    <row r="12" spans="1:9" s="135" customFormat="1" ht="34.5" customHeight="1">
      <c r="A12" s="136"/>
      <c r="B12" s="137"/>
      <c r="C12" s="137" t="s">
        <v>273</v>
      </c>
      <c r="D12" s="138">
        <f>D14</f>
        <v>-349647.5</v>
      </c>
      <c r="F12" s="192"/>
      <c r="G12" s="192"/>
      <c r="H12" s="192"/>
      <c r="I12" s="192"/>
    </row>
    <row r="13" spans="1:9" s="135" customFormat="1" ht="17.25" customHeight="1">
      <c r="A13" s="136"/>
      <c r="B13" s="136"/>
      <c r="C13" s="136" t="s">
        <v>274</v>
      </c>
      <c r="D13" s="139"/>
      <c r="F13" s="192"/>
      <c r="G13" s="192"/>
      <c r="H13" s="192"/>
      <c r="I13" s="192"/>
    </row>
    <row r="14" spans="1:9" s="140" customFormat="1" ht="34.5" customHeight="1">
      <c r="A14" s="141">
        <v>1004</v>
      </c>
      <c r="B14" s="141">
        <v>31002</v>
      </c>
      <c r="C14" s="142" t="s">
        <v>275</v>
      </c>
      <c r="D14" s="143">
        <f>D16+D17</f>
        <v>-349647.5</v>
      </c>
      <c r="F14" s="193"/>
      <c r="G14" s="193"/>
      <c r="H14" s="193"/>
      <c r="I14" s="193"/>
    </row>
    <row r="15" spans="1:9" s="140" customFormat="1" ht="17.25" customHeight="1">
      <c r="A15" s="141"/>
      <c r="B15" s="141"/>
      <c r="C15" s="136" t="s">
        <v>318</v>
      </c>
      <c r="D15" s="143"/>
      <c r="F15" s="193"/>
      <c r="G15" s="193"/>
      <c r="H15" s="193"/>
      <c r="I15" s="193"/>
    </row>
    <row r="16" spans="1:9" s="194" customFormat="1" ht="21" customHeight="1">
      <c r="A16" s="196"/>
      <c r="B16" s="196"/>
      <c r="C16" s="197" t="s">
        <v>319</v>
      </c>
      <c r="D16" s="198">
        <v>-401439.1</v>
      </c>
      <c r="F16" s="195"/>
      <c r="G16" s="195"/>
      <c r="H16" s="195"/>
      <c r="I16" s="195"/>
    </row>
    <row r="17" spans="1:9" s="194" customFormat="1" ht="34.5" customHeight="1">
      <c r="A17" s="196"/>
      <c r="B17" s="196"/>
      <c r="C17" s="197" t="s">
        <v>320</v>
      </c>
      <c r="D17" s="198">
        <f>D19+D21+D25+D27+D31</f>
        <v>51791.6</v>
      </c>
      <c r="F17" s="195"/>
      <c r="G17" s="195"/>
      <c r="H17" s="195"/>
      <c r="I17" s="195"/>
    </row>
    <row r="18" spans="1:9" s="144" customFormat="1" ht="17.25" customHeight="1">
      <c r="A18" s="136"/>
      <c r="B18" s="136"/>
      <c r="C18" s="200" t="s">
        <v>321</v>
      </c>
      <c r="D18" s="201"/>
      <c r="F18" s="199"/>
      <c r="G18" s="199"/>
      <c r="H18" s="199"/>
      <c r="I18" s="199"/>
    </row>
    <row r="19" spans="1:9" ht="17.25" customHeight="1">
      <c r="A19" s="202"/>
      <c r="B19" s="202"/>
      <c r="C19" s="203" t="s">
        <v>322</v>
      </c>
      <c r="D19" s="204">
        <v>559</v>
      </c>
    </row>
    <row r="20" spans="1:9" ht="27" customHeight="1">
      <c r="A20" s="202"/>
      <c r="B20" s="202"/>
      <c r="C20" s="146" t="s">
        <v>277</v>
      </c>
      <c r="D20" s="205">
        <v>559</v>
      </c>
    </row>
    <row r="21" spans="1:9" ht="17.25" customHeight="1">
      <c r="A21" s="202"/>
      <c r="B21" s="202"/>
      <c r="C21" s="203" t="s">
        <v>323</v>
      </c>
      <c r="D21" s="204">
        <v>2912.6</v>
      </c>
    </row>
    <row r="22" spans="1:9" ht="17.25" customHeight="1">
      <c r="A22" s="202"/>
      <c r="B22" s="202"/>
      <c r="C22" s="206" t="s">
        <v>31</v>
      </c>
      <c r="D22" s="205">
        <v>919.8</v>
      </c>
    </row>
    <row r="23" spans="1:9" ht="17.25" customHeight="1">
      <c r="A23" s="202"/>
      <c r="B23" s="202"/>
      <c r="C23" s="206" t="s">
        <v>34</v>
      </c>
      <c r="D23" s="205">
        <v>996.4</v>
      </c>
    </row>
    <row r="24" spans="1:9" ht="17.25" customHeight="1">
      <c r="A24" s="202"/>
      <c r="B24" s="202"/>
      <c r="C24" s="206" t="s">
        <v>37</v>
      </c>
      <c r="D24" s="205">
        <v>996.4</v>
      </c>
    </row>
    <row r="25" spans="1:9" ht="17.25" customHeight="1">
      <c r="A25" s="202"/>
      <c r="B25" s="202"/>
      <c r="C25" s="203" t="s">
        <v>324</v>
      </c>
      <c r="D25" s="204">
        <v>870.4</v>
      </c>
    </row>
    <row r="26" spans="1:9" ht="17.25" customHeight="1">
      <c r="A26" s="202"/>
      <c r="B26" s="202"/>
      <c r="C26" s="146" t="s">
        <v>41</v>
      </c>
      <c r="D26" s="205">
        <v>870.4</v>
      </c>
    </row>
    <row r="27" spans="1:9" ht="17.25" customHeight="1">
      <c r="A27" s="202"/>
      <c r="B27" s="202"/>
      <c r="C27" s="207" t="s">
        <v>325</v>
      </c>
      <c r="D27" s="204">
        <v>45763.4</v>
      </c>
    </row>
    <row r="28" spans="1:9" ht="17.25" customHeight="1">
      <c r="A28" s="202"/>
      <c r="B28" s="202"/>
      <c r="C28" s="208" t="s">
        <v>279</v>
      </c>
      <c r="D28" s="205">
        <v>1179</v>
      </c>
    </row>
    <row r="29" spans="1:9" ht="17.25" customHeight="1">
      <c r="A29" s="149"/>
      <c r="B29" s="149"/>
      <c r="C29" s="79" t="s">
        <v>27</v>
      </c>
      <c r="D29" s="209">
        <v>43400</v>
      </c>
    </row>
    <row r="30" spans="1:9" ht="17.25" customHeight="1">
      <c r="A30" s="202"/>
      <c r="B30" s="202"/>
      <c r="C30" s="208" t="s">
        <v>23</v>
      </c>
      <c r="D30" s="205">
        <v>1184.4000000000001</v>
      </c>
    </row>
    <row r="31" spans="1:9" ht="17.25" customHeight="1">
      <c r="A31" s="202"/>
      <c r="B31" s="202"/>
      <c r="C31" s="207" t="s">
        <v>392</v>
      </c>
      <c r="D31" s="210">
        <f>D32</f>
        <v>1686.2</v>
      </c>
    </row>
    <row r="32" spans="1:9" ht="40.5" customHeight="1">
      <c r="A32" s="202"/>
      <c r="B32" s="202"/>
      <c r="C32" s="208" t="s">
        <v>497</v>
      </c>
      <c r="D32" s="211">
        <v>1686.2</v>
      </c>
      <c r="E32" s="212"/>
      <c r="F32" s="213"/>
    </row>
  </sheetData>
  <mergeCells count="8">
    <mergeCell ref="A7:B8"/>
    <mergeCell ref="C7:C9"/>
    <mergeCell ref="D8:D9"/>
    <mergeCell ref="A1:D1"/>
    <mergeCell ref="A2:D2"/>
    <mergeCell ref="A3:D3"/>
    <mergeCell ref="A4:D4"/>
    <mergeCell ref="A5:D5"/>
  </mergeCells>
  <pageMargins left="0.27" right="0.16" top="0.74803149606299213" bottom="0.74803149606299213" header="0.31496062992125984" footer="0.31496062992125984"/>
  <pageSetup orientation="landscape" verticalDpi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L106"/>
  <sheetViews>
    <sheetView workbookViewId="0">
      <selection activeCell="H27" sqref="H27"/>
    </sheetView>
  </sheetViews>
  <sheetFormatPr defaultRowHeight="13.5" customHeight="1"/>
  <cols>
    <col min="1" max="1" width="4.7109375" style="214" customWidth="1"/>
    <col min="2" max="2" width="8.5703125" style="215" customWidth="1"/>
    <col min="3" max="3" width="14.7109375" style="215" customWidth="1"/>
    <col min="4" max="4" width="6.7109375" style="215" customWidth="1"/>
    <col min="5" max="5" width="7.5703125" style="215" customWidth="1"/>
    <col min="6" max="6" width="45.28515625" style="215" customWidth="1"/>
    <col min="7" max="7" width="57.5703125" style="215" customWidth="1"/>
    <col min="8" max="8" width="29.42578125" style="216" customWidth="1"/>
    <col min="9" max="9" width="12.42578125" style="214" bestFit="1" customWidth="1"/>
    <col min="10" max="253" width="9.140625" style="214"/>
    <col min="254" max="254" width="3.7109375" style="214" customWidth="1"/>
    <col min="255" max="256" width="9.140625" style="214"/>
    <col min="257" max="257" width="6.7109375" style="214" customWidth="1"/>
    <col min="258" max="258" width="7.5703125" style="214" customWidth="1"/>
    <col min="259" max="259" width="61.42578125" style="214" customWidth="1"/>
    <col min="260" max="260" width="50.5703125" style="214" customWidth="1"/>
    <col min="261" max="261" width="10.42578125" style="214" customWidth="1"/>
    <col min="262" max="262" width="12" style="214" customWidth="1"/>
    <col min="263" max="263" width="10" style="214" customWidth="1"/>
    <col min="264" max="264" width="15.5703125" style="214" customWidth="1"/>
    <col min="265" max="509" width="9.140625" style="214"/>
    <col min="510" max="510" width="3.7109375" style="214" customWidth="1"/>
    <col min="511" max="512" width="9.140625" style="214"/>
    <col min="513" max="513" width="6.7109375" style="214" customWidth="1"/>
    <col min="514" max="514" width="7.5703125" style="214" customWidth="1"/>
    <col min="515" max="515" width="61.42578125" style="214" customWidth="1"/>
    <col min="516" max="516" width="50.5703125" style="214" customWidth="1"/>
    <col min="517" max="517" width="10.42578125" style="214" customWidth="1"/>
    <col min="518" max="518" width="12" style="214" customWidth="1"/>
    <col min="519" max="519" width="10" style="214" customWidth="1"/>
    <col min="520" max="520" width="15.5703125" style="214" customWidth="1"/>
    <col min="521" max="765" width="9.140625" style="214"/>
    <col min="766" max="766" width="3.7109375" style="214" customWidth="1"/>
    <col min="767" max="768" width="9.140625" style="214"/>
    <col min="769" max="769" width="6.7109375" style="214" customWidth="1"/>
    <col min="770" max="770" width="7.5703125" style="214" customWidth="1"/>
    <col min="771" max="771" width="61.42578125" style="214" customWidth="1"/>
    <col min="772" max="772" width="50.5703125" style="214" customWidth="1"/>
    <col min="773" max="773" width="10.42578125" style="214" customWidth="1"/>
    <col min="774" max="774" width="12" style="214" customWidth="1"/>
    <col min="775" max="775" width="10" style="214" customWidth="1"/>
    <col min="776" max="776" width="15.5703125" style="214" customWidth="1"/>
    <col min="777" max="1021" width="9.140625" style="214"/>
    <col min="1022" max="1022" width="3.7109375" style="214" customWidth="1"/>
    <col min="1023" max="1024" width="9.140625" style="214"/>
    <col min="1025" max="1025" width="6.7109375" style="214" customWidth="1"/>
    <col min="1026" max="1026" width="7.5703125" style="214" customWidth="1"/>
    <col min="1027" max="1027" width="61.42578125" style="214" customWidth="1"/>
    <col min="1028" max="1028" width="50.5703125" style="214" customWidth="1"/>
    <col min="1029" max="1029" width="10.42578125" style="214" customWidth="1"/>
    <col min="1030" max="1030" width="12" style="214" customWidth="1"/>
    <col min="1031" max="1031" width="10" style="214" customWidth="1"/>
    <col min="1032" max="1032" width="15.5703125" style="214" customWidth="1"/>
    <col min="1033" max="1277" width="9.140625" style="214"/>
    <col min="1278" max="1278" width="3.7109375" style="214" customWidth="1"/>
    <col min="1279" max="1280" width="9.140625" style="214"/>
    <col min="1281" max="1281" width="6.7109375" style="214" customWidth="1"/>
    <col min="1282" max="1282" width="7.5703125" style="214" customWidth="1"/>
    <col min="1283" max="1283" width="61.42578125" style="214" customWidth="1"/>
    <col min="1284" max="1284" width="50.5703125" style="214" customWidth="1"/>
    <col min="1285" max="1285" width="10.42578125" style="214" customWidth="1"/>
    <col min="1286" max="1286" width="12" style="214" customWidth="1"/>
    <col min="1287" max="1287" width="10" style="214" customWidth="1"/>
    <col min="1288" max="1288" width="15.5703125" style="214" customWidth="1"/>
    <col min="1289" max="1533" width="9.140625" style="214"/>
    <col min="1534" max="1534" width="3.7109375" style="214" customWidth="1"/>
    <col min="1535" max="1536" width="9.140625" style="214"/>
    <col min="1537" max="1537" width="6.7109375" style="214" customWidth="1"/>
    <col min="1538" max="1538" width="7.5703125" style="214" customWidth="1"/>
    <col min="1539" max="1539" width="61.42578125" style="214" customWidth="1"/>
    <col min="1540" max="1540" width="50.5703125" style="214" customWidth="1"/>
    <col min="1541" max="1541" width="10.42578125" style="214" customWidth="1"/>
    <col min="1542" max="1542" width="12" style="214" customWidth="1"/>
    <col min="1543" max="1543" width="10" style="214" customWidth="1"/>
    <col min="1544" max="1544" width="15.5703125" style="214" customWidth="1"/>
    <col min="1545" max="1789" width="9.140625" style="214"/>
    <col min="1790" max="1790" width="3.7109375" style="214" customWidth="1"/>
    <col min="1791" max="1792" width="9.140625" style="214"/>
    <col min="1793" max="1793" width="6.7109375" style="214" customWidth="1"/>
    <col min="1794" max="1794" width="7.5703125" style="214" customWidth="1"/>
    <col min="1795" max="1795" width="61.42578125" style="214" customWidth="1"/>
    <col min="1796" max="1796" width="50.5703125" style="214" customWidth="1"/>
    <col min="1797" max="1797" width="10.42578125" style="214" customWidth="1"/>
    <col min="1798" max="1798" width="12" style="214" customWidth="1"/>
    <col min="1799" max="1799" width="10" style="214" customWidth="1"/>
    <col min="1800" max="1800" width="15.5703125" style="214" customWidth="1"/>
    <col min="1801" max="2045" width="9.140625" style="214"/>
    <col min="2046" max="2046" width="3.7109375" style="214" customWidth="1"/>
    <col min="2047" max="2048" width="9.140625" style="214"/>
    <col min="2049" max="2049" width="6.7109375" style="214" customWidth="1"/>
    <col min="2050" max="2050" width="7.5703125" style="214" customWidth="1"/>
    <col min="2051" max="2051" width="61.42578125" style="214" customWidth="1"/>
    <col min="2052" max="2052" width="50.5703125" style="214" customWidth="1"/>
    <col min="2053" max="2053" width="10.42578125" style="214" customWidth="1"/>
    <col min="2054" max="2054" width="12" style="214" customWidth="1"/>
    <col min="2055" max="2055" width="10" style="214" customWidth="1"/>
    <col min="2056" max="2056" width="15.5703125" style="214" customWidth="1"/>
    <col min="2057" max="2301" width="9.140625" style="214"/>
    <col min="2302" max="2302" width="3.7109375" style="214" customWidth="1"/>
    <col min="2303" max="2304" width="9.140625" style="214"/>
    <col min="2305" max="2305" width="6.7109375" style="214" customWidth="1"/>
    <col min="2306" max="2306" width="7.5703125" style="214" customWidth="1"/>
    <col min="2307" max="2307" width="61.42578125" style="214" customWidth="1"/>
    <col min="2308" max="2308" width="50.5703125" style="214" customWidth="1"/>
    <col min="2309" max="2309" width="10.42578125" style="214" customWidth="1"/>
    <col min="2310" max="2310" width="12" style="214" customWidth="1"/>
    <col min="2311" max="2311" width="10" style="214" customWidth="1"/>
    <col min="2312" max="2312" width="15.5703125" style="214" customWidth="1"/>
    <col min="2313" max="2557" width="9.140625" style="214"/>
    <col min="2558" max="2558" width="3.7109375" style="214" customWidth="1"/>
    <col min="2559" max="2560" width="9.140625" style="214"/>
    <col min="2561" max="2561" width="6.7109375" style="214" customWidth="1"/>
    <col min="2562" max="2562" width="7.5703125" style="214" customWidth="1"/>
    <col min="2563" max="2563" width="61.42578125" style="214" customWidth="1"/>
    <col min="2564" max="2564" width="50.5703125" style="214" customWidth="1"/>
    <col min="2565" max="2565" width="10.42578125" style="214" customWidth="1"/>
    <col min="2566" max="2566" width="12" style="214" customWidth="1"/>
    <col min="2567" max="2567" width="10" style="214" customWidth="1"/>
    <col min="2568" max="2568" width="15.5703125" style="214" customWidth="1"/>
    <col min="2569" max="2813" width="9.140625" style="214"/>
    <col min="2814" max="2814" width="3.7109375" style="214" customWidth="1"/>
    <col min="2815" max="2816" width="9.140625" style="214"/>
    <col min="2817" max="2817" width="6.7109375" style="214" customWidth="1"/>
    <col min="2818" max="2818" width="7.5703125" style="214" customWidth="1"/>
    <col min="2819" max="2819" width="61.42578125" style="214" customWidth="1"/>
    <col min="2820" max="2820" width="50.5703125" style="214" customWidth="1"/>
    <col min="2821" max="2821" width="10.42578125" style="214" customWidth="1"/>
    <col min="2822" max="2822" width="12" style="214" customWidth="1"/>
    <col min="2823" max="2823" width="10" style="214" customWidth="1"/>
    <col min="2824" max="2824" width="15.5703125" style="214" customWidth="1"/>
    <col min="2825" max="3069" width="9.140625" style="214"/>
    <col min="3070" max="3070" width="3.7109375" style="214" customWidth="1"/>
    <col min="3071" max="3072" width="9.140625" style="214"/>
    <col min="3073" max="3073" width="6.7109375" style="214" customWidth="1"/>
    <col min="3074" max="3074" width="7.5703125" style="214" customWidth="1"/>
    <col min="3075" max="3075" width="61.42578125" style="214" customWidth="1"/>
    <col min="3076" max="3076" width="50.5703125" style="214" customWidth="1"/>
    <col min="3077" max="3077" width="10.42578125" style="214" customWidth="1"/>
    <col min="3078" max="3078" width="12" style="214" customWidth="1"/>
    <col min="3079" max="3079" width="10" style="214" customWidth="1"/>
    <col min="3080" max="3080" width="15.5703125" style="214" customWidth="1"/>
    <col min="3081" max="3325" width="9.140625" style="214"/>
    <col min="3326" max="3326" width="3.7109375" style="214" customWidth="1"/>
    <col min="3327" max="3328" width="9.140625" style="214"/>
    <col min="3329" max="3329" width="6.7109375" style="214" customWidth="1"/>
    <col min="3330" max="3330" width="7.5703125" style="214" customWidth="1"/>
    <col min="3331" max="3331" width="61.42578125" style="214" customWidth="1"/>
    <col min="3332" max="3332" width="50.5703125" style="214" customWidth="1"/>
    <col min="3333" max="3333" width="10.42578125" style="214" customWidth="1"/>
    <col min="3334" max="3334" width="12" style="214" customWidth="1"/>
    <col min="3335" max="3335" width="10" style="214" customWidth="1"/>
    <col min="3336" max="3336" width="15.5703125" style="214" customWidth="1"/>
    <col min="3337" max="3581" width="9.140625" style="214"/>
    <col min="3582" max="3582" width="3.7109375" style="214" customWidth="1"/>
    <col min="3583" max="3584" width="9.140625" style="214"/>
    <col min="3585" max="3585" width="6.7109375" style="214" customWidth="1"/>
    <col min="3586" max="3586" width="7.5703125" style="214" customWidth="1"/>
    <col min="3587" max="3587" width="61.42578125" style="214" customWidth="1"/>
    <col min="3588" max="3588" width="50.5703125" style="214" customWidth="1"/>
    <col min="3589" max="3589" width="10.42578125" style="214" customWidth="1"/>
    <col min="3590" max="3590" width="12" style="214" customWidth="1"/>
    <col min="3591" max="3591" width="10" style="214" customWidth="1"/>
    <col min="3592" max="3592" width="15.5703125" style="214" customWidth="1"/>
    <col min="3593" max="3837" width="9.140625" style="214"/>
    <col min="3838" max="3838" width="3.7109375" style="214" customWidth="1"/>
    <col min="3839" max="3840" width="9.140625" style="214"/>
    <col min="3841" max="3841" width="6.7109375" style="214" customWidth="1"/>
    <col min="3842" max="3842" width="7.5703125" style="214" customWidth="1"/>
    <col min="3843" max="3843" width="61.42578125" style="214" customWidth="1"/>
    <col min="3844" max="3844" width="50.5703125" style="214" customWidth="1"/>
    <col min="3845" max="3845" width="10.42578125" style="214" customWidth="1"/>
    <col min="3846" max="3846" width="12" style="214" customWidth="1"/>
    <col min="3847" max="3847" width="10" style="214" customWidth="1"/>
    <col min="3848" max="3848" width="15.5703125" style="214" customWidth="1"/>
    <col min="3849" max="4093" width="9.140625" style="214"/>
    <col min="4094" max="4094" width="3.7109375" style="214" customWidth="1"/>
    <col min="4095" max="4096" width="9.140625" style="214"/>
    <col min="4097" max="4097" width="6.7109375" style="214" customWidth="1"/>
    <col min="4098" max="4098" width="7.5703125" style="214" customWidth="1"/>
    <col min="4099" max="4099" width="61.42578125" style="214" customWidth="1"/>
    <col min="4100" max="4100" width="50.5703125" style="214" customWidth="1"/>
    <col min="4101" max="4101" width="10.42578125" style="214" customWidth="1"/>
    <col min="4102" max="4102" width="12" style="214" customWidth="1"/>
    <col min="4103" max="4103" width="10" style="214" customWidth="1"/>
    <col min="4104" max="4104" width="15.5703125" style="214" customWidth="1"/>
    <col min="4105" max="4349" width="9.140625" style="214"/>
    <col min="4350" max="4350" width="3.7109375" style="214" customWidth="1"/>
    <col min="4351" max="4352" width="9.140625" style="214"/>
    <col min="4353" max="4353" width="6.7109375" style="214" customWidth="1"/>
    <col min="4354" max="4354" width="7.5703125" style="214" customWidth="1"/>
    <col min="4355" max="4355" width="61.42578125" style="214" customWidth="1"/>
    <col min="4356" max="4356" width="50.5703125" style="214" customWidth="1"/>
    <col min="4357" max="4357" width="10.42578125" style="214" customWidth="1"/>
    <col min="4358" max="4358" width="12" style="214" customWidth="1"/>
    <col min="4359" max="4359" width="10" style="214" customWidth="1"/>
    <col min="4360" max="4360" width="15.5703125" style="214" customWidth="1"/>
    <col min="4361" max="4605" width="9.140625" style="214"/>
    <col min="4606" max="4606" width="3.7109375" style="214" customWidth="1"/>
    <col min="4607" max="4608" width="9.140625" style="214"/>
    <col min="4609" max="4609" width="6.7109375" style="214" customWidth="1"/>
    <col min="4610" max="4610" width="7.5703125" style="214" customWidth="1"/>
    <col min="4611" max="4611" width="61.42578125" style="214" customWidth="1"/>
    <col min="4612" max="4612" width="50.5703125" style="214" customWidth="1"/>
    <col min="4613" max="4613" width="10.42578125" style="214" customWidth="1"/>
    <col min="4614" max="4614" width="12" style="214" customWidth="1"/>
    <col min="4615" max="4615" width="10" style="214" customWidth="1"/>
    <col min="4616" max="4616" width="15.5703125" style="214" customWidth="1"/>
    <col min="4617" max="4861" width="9.140625" style="214"/>
    <col min="4862" max="4862" width="3.7109375" style="214" customWidth="1"/>
    <col min="4863" max="4864" width="9.140625" style="214"/>
    <col min="4865" max="4865" width="6.7109375" style="214" customWidth="1"/>
    <col min="4866" max="4866" width="7.5703125" style="214" customWidth="1"/>
    <col min="4867" max="4867" width="61.42578125" style="214" customWidth="1"/>
    <col min="4868" max="4868" width="50.5703125" style="214" customWidth="1"/>
    <col min="4869" max="4869" width="10.42578125" style="214" customWidth="1"/>
    <col min="4870" max="4870" width="12" style="214" customWidth="1"/>
    <col min="4871" max="4871" width="10" style="214" customWidth="1"/>
    <col min="4872" max="4872" width="15.5703125" style="214" customWidth="1"/>
    <col min="4873" max="5117" width="9.140625" style="214"/>
    <col min="5118" max="5118" width="3.7109375" style="214" customWidth="1"/>
    <col min="5119" max="5120" width="9.140625" style="214"/>
    <col min="5121" max="5121" width="6.7109375" style="214" customWidth="1"/>
    <col min="5122" max="5122" width="7.5703125" style="214" customWidth="1"/>
    <col min="5123" max="5123" width="61.42578125" style="214" customWidth="1"/>
    <col min="5124" max="5124" width="50.5703125" style="214" customWidth="1"/>
    <col min="5125" max="5125" width="10.42578125" style="214" customWidth="1"/>
    <col min="5126" max="5126" width="12" style="214" customWidth="1"/>
    <col min="5127" max="5127" width="10" style="214" customWidth="1"/>
    <col min="5128" max="5128" width="15.5703125" style="214" customWidth="1"/>
    <col min="5129" max="5373" width="9.140625" style="214"/>
    <col min="5374" max="5374" width="3.7109375" style="214" customWidth="1"/>
    <col min="5375" max="5376" width="9.140625" style="214"/>
    <col min="5377" max="5377" width="6.7109375" style="214" customWidth="1"/>
    <col min="5378" max="5378" width="7.5703125" style="214" customWidth="1"/>
    <col min="5379" max="5379" width="61.42578125" style="214" customWidth="1"/>
    <col min="5380" max="5380" width="50.5703125" style="214" customWidth="1"/>
    <col min="5381" max="5381" width="10.42578125" style="214" customWidth="1"/>
    <col min="5382" max="5382" width="12" style="214" customWidth="1"/>
    <col min="5383" max="5383" width="10" style="214" customWidth="1"/>
    <col min="5384" max="5384" width="15.5703125" style="214" customWidth="1"/>
    <col min="5385" max="5629" width="9.140625" style="214"/>
    <col min="5630" max="5630" width="3.7109375" style="214" customWidth="1"/>
    <col min="5631" max="5632" width="9.140625" style="214"/>
    <col min="5633" max="5633" width="6.7109375" style="214" customWidth="1"/>
    <col min="5634" max="5634" width="7.5703125" style="214" customWidth="1"/>
    <col min="5635" max="5635" width="61.42578125" style="214" customWidth="1"/>
    <col min="5636" max="5636" width="50.5703125" style="214" customWidth="1"/>
    <col min="5637" max="5637" width="10.42578125" style="214" customWidth="1"/>
    <col min="5638" max="5638" width="12" style="214" customWidth="1"/>
    <col min="5639" max="5639" width="10" style="214" customWidth="1"/>
    <col min="5640" max="5640" width="15.5703125" style="214" customWidth="1"/>
    <col min="5641" max="5885" width="9.140625" style="214"/>
    <col min="5886" max="5886" width="3.7109375" style="214" customWidth="1"/>
    <col min="5887" max="5888" width="9.140625" style="214"/>
    <col min="5889" max="5889" width="6.7109375" style="214" customWidth="1"/>
    <col min="5890" max="5890" width="7.5703125" style="214" customWidth="1"/>
    <col min="5891" max="5891" width="61.42578125" style="214" customWidth="1"/>
    <col min="5892" max="5892" width="50.5703125" style="214" customWidth="1"/>
    <col min="5893" max="5893" width="10.42578125" style="214" customWidth="1"/>
    <col min="5894" max="5894" width="12" style="214" customWidth="1"/>
    <col min="5895" max="5895" width="10" style="214" customWidth="1"/>
    <col min="5896" max="5896" width="15.5703125" style="214" customWidth="1"/>
    <col min="5897" max="6141" width="9.140625" style="214"/>
    <col min="6142" max="6142" width="3.7109375" style="214" customWidth="1"/>
    <col min="6143" max="6144" width="9.140625" style="214"/>
    <col min="6145" max="6145" width="6.7109375" style="214" customWidth="1"/>
    <col min="6146" max="6146" width="7.5703125" style="214" customWidth="1"/>
    <col min="6147" max="6147" width="61.42578125" style="214" customWidth="1"/>
    <col min="6148" max="6148" width="50.5703125" style="214" customWidth="1"/>
    <col min="6149" max="6149" width="10.42578125" style="214" customWidth="1"/>
    <col min="6150" max="6150" width="12" style="214" customWidth="1"/>
    <col min="6151" max="6151" width="10" style="214" customWidth="1"/>
    <col min="6152" max="6152" width="15.5703125" style="214" customWidth="1"/>
    <col min="6153" max="6397" width="9.140625" style="214"/>
    <col min="6398" max="6398" width="3.7109375" style="214" customWidth="1"/>
    <col min="6399" max="6400" width="9.140625" style="214"/>
    <col min="6401" max="6401" width="6.7109375" style="214" customWidth="1"/>
    <col min="6402" max="6402" width="7.5703125" style="214" customWidth="1"/>
    <col min="6403" max="6403" width="61.42578125" style="214" customWidth="1"/>
    <col min="6404" max="6404" width="50.5703125" style="214" customWidth="1"/>
    <col min="6405" max="6405" width="10.42578125" style="214" customWidth="1"/>
    <col min="6406" max="6406" width="12" style="214" customWidth="1"/>
    <col min="6407" max="6407" width="10" style="214" customWidth="1"/>
    <col min="6408" max="6408" width="15.5703125" style="214" customWidth="1"/>
    <col min="6409" max="6653" width="9.140625" style="214"/>
    <col min="6654" max="6654" width="3.7109375" style="214" customWidth="1"/>
    <col min="6655" max="6656" width="9.140625" style="214"/>
    <col min="6657" max="6657" width="6.7109375" style="214" customWidth="1"/>
    <col min="6658" max="6658" width="7.5703125" style="214" customWidth="1"/>
    <col min="6659" max="6659" width="61.42578125" style="214" customWidth="1"/>
    <col min="6660" max="6660" width="50.5703125" style="214" customWidth="1"/>
    <col min="6661" max="6661" width="10.42578125" style="214" customWidth="1"/>
    <col min="6662" max="6662" width="12" style="214" customWidth="1"/>
    <col min="6663" max="6663" width="10" style="214" customWidth="1"/>
    <col min="6664" max="6664" width="15.5703125" style="214" customWidth="1"/>
    <col min="6665" max="6909" width="9.140625" style="214"/>
    <col min="6910" max="6910" width="3.7109375" style="214" customWidth="1"/>
    <col min="6911" max="6912" width="9.140625" style="214"/>
    <col min="6913" max="6913" width="6.7109375" style="214" customWidth="1"/>
    <col min="6914" max="6914" width="7.5703125" style="214" customWidth="1"/>
    <col min="6915" max="6915" width="61.42578125" style="214" customWidth="1"/>
    <col min="6916" max="6916" width="50.5703125" style="214" customWidth="1"/>
    <col min="6917" max="6917" width="10.42578125" style="214" customWidth="1"/>
    <col min="6918" max="6918" width="12" style="214" customWidth="1"/>
    <col min="6919" max="6919" width="10" style="214" customWidth="1"/>
    <col min="6920" max="6920" width="15.5703125" style="214" customWidth="1"/>
    <col min="6921" max="7165" width="9.140625" style="214"/>
    <col min="7166" max="7166" width="3.7109375" style="214" customWidth="1"/>
    <col min="7167" max="7168" width="9.140625" style="214"/>
    <col min="7169" max="7169" width="6.7109375" style="214" customWidth="1"/>
    <col min="7170" max="7170" width="7.5703125" style="214" customWidth="1"/>
    <col min="7171" max="7171" width="61.42578125" style="214" customWidth="1"/>
    <col min="7172" max="7172" width="50.5703125" style="214" customWidth="1"/>
    <col min="7173" max="7173" width="10.42578125" style="214" customWidth="1"/>
    <col min="7174" max="7174" width="12" style="214" customWidth="1"/>
    <col min="7175" max="7175" width="10" style="214" customWidth="1"/>
    <col min="7176" max="7176" width="15.5703125" style="214" customWidth="1"/>
    <col min="7177" max="7421" width="9.140625" style="214"/>
    <col min="7422" max="7422" width="3.7109375" style="214" customWidth="1"/>
    <col min="7423" max="7424" width="9.140625" style="214"/>
    <col min="7425" max="7425" width="6.7109375" style="214" customWidth="1"/>
    <col min="7426" max="7426" width="7.5703125" style="214" customWidth="1"/>
    <col min="7427" max="7427" width="61.42578125" style="214" customWidth="1"/>
    <col min="7428" max="7428" width="50.5703125" style="214" customWidth="1"/>
    <col min="7429" max="7429" width="10.42578125" style="214" customWidth="1"/>
    <col min="7430" max="7430" width="12" style="214" customWidth="1"/>
    <col min="7431" max="7431" width="10" style="214" customWidth="1"/>
    <col min="7432" max="7432" width="15.5703125" style="214" customWidth="1"/>
    <col min="7433" max="7677" width="9.140625" style="214"/>
    <col min="7678" max="7678" width="3.7109375" style="214" customWidth="1"/>
    <col min="7679" max="7680" width="9.140625" style="214"/>
    <col min="7681" max="7681" width="6.7109375" style="214" customWidth="1"/>
    <col min="7682" max="7682" width="7.5703125" style="214" customWidth="1"/>
    <col min="7683" max="7683" width="61.42578125" style="214" customWidth="1"/>
    <col min="7684" max="7684" width="50.5703125" style="214" customWidth="1"/>
    <col min="7685" max="7685" width="10.42578125" style="214" customWidth="1"/>
    <col min="7686" max="7686" width="12" style="214" customWidth="1"/>
    <col min="7687" max="7687" width="10" style="214" customWidth="1"/>
    <col min="7688" max="7688" width="15.5703125" style="214" customWidth="1"/>
    <col min="7689" max="7933" width="9.140625" style="214"/>
    <col min="7934" max="7934" width="3.7109375" style="214" customWidth="1"/>
    <col min="7935" max="7936" width="9.140625" style="214"/>
    <col min="7937" max="7937" width="6.7109375" style="214" customWidth="1"/>
    <col min="7938" max="7938" width="7.5703125" style="214" customWidth="1"/>
    <col min="7939" max="7939" width="61.42578125" style="214" customWidth="1"/>
    <col min="7940" max="7940" width="50.5703125" style="214" customWidth="1"/>
    <col min="7941" max="7941" width="10.42578125" style="214" customWidth="1"/>
    <col min="7942" max="7942" width="12" style="214" customWidth="1"/>
    <col min="7943" max="7943" width="10" style="214" customWidth="1"/>
    <col min="7944" max="7944" width="15.5703125" style="214" customWidth="1"/>
    <col min="7945" max="8189" width="9.140625" style="214"/>
    <col min="8190" max="8190" width="3.7109375" style="214" customWidth="1"/>
    <col min="8191" max="8192" width="9.140625" style="214"/>
    <col min="8193" max="8193" width="6.7109375" style="214" customWidth="1"/>
    <col min="8194" max="8194" width="7.5703125" style="214" customWidth="1"/>
    <col min="8195" max="8195" width="61.42578125" style="214" customWidth="1"/>
    <col min="8196" max="8196" width="50.5703125" style="214" customWidth="1"/>
    <col min="8197" max="8197" width="10.42578125" style="214" customWidth="1"/>
    <col min="8198" max="8198" width="12" style="214" customWidth="1"/>
    <col min="8199" max="8199" width="10" style="214" customWidth="1"/>
    <col min="8200" max="8200" width="15.5703125" style="214" customWidth="1"/>
    <col min="8201" max="8445" width="9.140625" style="214"/>
    <col min="8446" max="8446" width="3.7109375" style="214" customWidth="1"/>
    <col min="8447" max="8448" width="9.140625" style="214"/>
    <col min="8449" max="8449" width="6.7109375" style="214" customWidth="1"/>
    <col min="8450" max="8450" width="7.5703125" style="214" customWidth="1"/>
    <col min="8451" max="8451" width="61.42578125" style="214" customWidth="1"/>
    <col min="8452" max="8452" width="50.5703125" style="214" customWidth="1"/>
    <col min="8453" max="8453" width="10.42578125" style="214" customWidth="1"/>
    <col min="8454" max="8454" width="12" style="214" customWidth="1"/>
    <col min="8455" max="8455" width="10" style="214" customWidth="1"/>
    <col min="8456" max="8456" width="15.5703125" style="214" customWidth="1"/>
    <col min="8457" max="8701" width="9.140625" style="214"/>
    <col min="8702" max="8702" width="3.7109375" style="214" customWidth="1"/>
    <col min="8703" max="8704" width="9.140625" style="214"/>
    <col min="8705" max="8705" width="6.7109375" style="214" customWidth="1"/>
    <col min="8706" max="8706" width="7.5703125" style="214" customWidth="1"/>
    <col min="8707" max="8707" width="61.42578125" style="214" customWidth="1"/>
    <col min="8708" max="8708" width="50.5703125" style="214" customWidth="1"/>
    <col min="8709" max="8709" width="10.42578125" style="214" customWidth="1"/>
    <col min="8710" max="8710" width="12" style="214" customWidth="1"/>
    <col min="8711" max="8711" width="10" style="214" customWidth="1"/>
    <col min="8712" max="8712" width="15.5703125" style="214" customWidth="1"/>
    <col min="8713" max="8957" width="9.140625" style="214"/>
    <col min="8958" max="8958" width="3.7109375" style="214" customWidth="1"/>
    <col min="8959" max="8960" width="9.140625" style="214"/>
    <col min="8961" max="8961" width="6.7109375" style="214" customWidth="1"/>
    <col min="8962" max="8962" width="7.5703125" style="214" customWidth="1"/>
    <col min="8963" max="8963" width="61.42578125" style="214" customWidth="1"/>
    <col min="8964" max="8964" width="50.5703125" style="214" customWidth="1"/>
    <col min="8965" max="8965" width="10.42578125" style="214" customWidth="1"/>
    <col min="8966" max="8966" width="12" style="214" customWidth="1"/>
    <col min="8967" max="8967" width="10" style="214" customWidth="1"/>
    <col min="8968" max="8968" width="15.5703125" style="214" customWidth="1"/>
    <col min="8969" max="9213" width="9.140625" style="214"/>
    <col min="9214" max="9214" width="3.7109375" style="214" customWidth="1"/>
    <col min="9215" max="9216" width="9.140625" style="214"/>
    <col min="9217" max="9217" width="6.7109375" style="214" customWidth="1"/>
    <col min="9218" max="9218" width="7.5703125" style="214" customWidth="1"/>
    <col min="9219" max="9219" width="61.42578125" style="214" customWidth="1"/>
    <col min="9220" max="9220" width="50.5703125" style="214" customWidth="1"/>
    <col min="9221" max="9221" width="10.42578125" style="214" customWidth="1"/>
    <col min="9222" max="9222" width="12" style="214" customWidth="1"/>
    <col min="9223" max="9223" width="10" style="214" customWidth="1"/>
    <col min="9224" max="9224" width="15.5703125" style="214" customWidth="1"/>
    <col min="9225" max="9469" width="9.140625" style="214"/>
    <col min="9470" max="9470" width="3.7109375" style="214" customWidth="1"/>
    <col min="9471" max="9472" width="9.140625" style="214"/>
    <col min="9473" max="9473" width="6.7109375" style="214" customWidth="1"/>
    <col min="9474" max="9474" width="7.5703125" style="214" customWidth="1"/>
    <col min="9475" max="9475" width="61.42578125" style="214" customWidth="1"/>
    <col min="9476" max="9476" width="50.5703125" style="214" customWidth="1"/>
    <col min="9477" max="9477" width="10.42578125" style="214" customWidth="1"/>
    <col min="9478" max="9478" width="12" style="214" customWidth="1"/>
    <col min="9479" max="9479" width="10" style="214" customWidth="1"/>
    <col min="9480" max="9480" width="15.5703125" style="214" customWidth="1"/>
    <col min="9481" max="9725" width="9.140625" style="214"/>
    <col min="9726" max="9726" width="3.7109375" style="214" customWidth="1"/>
    <col min="9727" max="9728" width="9.140625" style="214"/>
    <col min="9729" max="9729" width="6.7109375" style="214" customWidth="1"/>
    <col min="9730" max="9730" width="7.5703125" style="214" customWidth="1"/>
    <col min="9731" max="9731" width="61.42578125" style="214" customWidth="1"/>
    <col min="9732" max="9732" width="50.5703125" style="214" customWidth="1"/>
    <col min="9733" max="9733" width="10.42578125" style="214" customWidth="1"/>
    <col min="9734" max="9734" width="12" style="214" customWidth="1"/>
    <col min="9735" max="9735" width="10" style="214" customWidth="1"/>
    <col min="9736" max="9736" width="15.5703125" style="214" customWidth="1"/>
    <col min="9737" max="9981" width="9.140625" style="214"/>
    <col min="9982" max="9982" width="3.7109375" style="214" customWidth="1"/>
    <col min="9983" max="9984" width="9.140625" style="214"/>
    <col min="9985" max="9985" width="6.7109375" style="214" customWidth="1"/>
    <col min="9986" max="9986" width="7.5703125" style="214" customWidth="1"/>
    <col min="9987" max="9987" width="61.42578125" style="214" customWidth="1"/>
    <col min="9988" max="9988" width="50.5703125" style="214" customWidth="1"/>
    <col min="9989" max="9989" width="10.42578125" style="214" customWidth="1"/>
    <col min="9990" max="9990" width="12" style="214" customWidth="1"/>
    <col min="9991" max="9991" width="10" style="214" customWidth="1"/>
    <col min="9992" max="9992" width="15.5703125" style="214" customWidth="1"/>
    <col min="9993" max="10237" width="9.140625" style="214"/>
    <col min="10238" max="10238" width="3.7109375" style="214" customWidth="1"/>
    <col min="10239" max="10240" width="9.140625" style="214"/>
    <col min="10241" max="10241" width="6.7109375" style="214" customWidth="1"/>
    <col min="10242" max="10242" width="7.5703125" style="214" customWidth="1"/>
    <col min="10243" max="10243" width="61.42578125" style="214" customWidth="1"/>
    <col min="10244" max="10244" width="50.5703125" style="214" customWidth="1"/>
    <col min="10245" max="10245" width="10.42578125" style="214" customWidth="1"/>
    <col min="10246" max="10246" width="12" style="214" customWidth="1"/>
    <col min="10247" max="10247" width="10" style="214" customWidth="1"/>
    <col min="10248" max="10248" width="15.5703125" style="214" customWidth="1"/>
    <col min="10249" max="10493" width="9.140625" style="214"/>
    <col min="10494" max="10494" width="3.7109375" style="214" customWidth="1"/>
    <col min="10495" max="10496" width="9.140625" style="214"/>
    <col min="10497" max="10497" width="6.7109375" style="214" customWidth="1"/>
    <col min="10498" max="10498" width="7.5703125" style="214" customWidth="1"/>
    <col min="10499" max="10499" width="61.42578125" style="214" customWidth="1"/>
    <col min="10500" max="10500" width="50.5703125" style="214" customWidth="1"/>
    <col min="10501" max="10501" width="10.42578125" style="214" customWidth="1"/>
    <col min="10502" max="10502" width="12" style="214" customWidth="1"/>
    <col min="10503" max="10503" width="10" style="214" customWidth="1"/>
    <col min="10504" max="10504" width="15.5703125" style="214" customWidth="1"/>
    <col min="10505" max="10749" width="9.140625" style="214"/>
    <col min="10750" max="10750" width="3.7109375" style="214" customWidth="1"/>
    <col min="10751" max="10752" width="9.140625" style="214"/>
    <col min="10753" max="10753" width="6.7109375" style="214" customWidth="1"/>
    <col min="10754" max="10754" width="7.5703125" style="214" customWidth="1"/>
    <col min="10755" max="10755" width="61.42578125" style="214" customWidth="1"/>
    <col min="10756" max="10756" width="50.5703125" style="214" customWidth="1"/>
    <col min="10757" max="10757" width="10.42578125" style="214" customWidth="1"/>
    <col min="10758" max="10758" width="12" style="214" customWidth="1"/>
    <col min="10759" max="10759" width="10" style="214" customWidth="1"/>
    <col min="10760" max="10760" width="15.5703125" style="214" customWidth="1"/>
    <col min="10761" max="11005" width="9.140625" style="214"/>
    <col min="11006" max="11006" width="3.7109375" style="214" customWidth="1"/>
    <col min="11007" max="11008" width="9.140625" style="214"/>
    <col min="11009" max="11009" width="6.7109375" style="214" customWidth="1"/>
    <col min="11010" max="11010" width="7.5703125" style="214" customWidth="1"/>
    <col min="11011" max="11011" width="61.42578125" style="214" customWidth="1"/>
    <col min="11012" max="11012" width="50.5703125" style="214" customWidth="1"/>
    <col min="11013" max="11013" width="10.42578125" style="214" customWidth="1"/>
    <col min="11014" max="11014" width="12" style="214" customWidth="1"/>
    <col min="11015" max="11015" width="10" style="214" customWidth="1"/>
    <col min="11016" max="11016" width="15.5703125" style="214" customWidth="1"/>
    <col min="11017" max="11261" width="9.140625" style="214"/>
    <col min="11262" max="11262" width="3.7109375" style="214" customWidth="1"/>
    <col min="11263" max="11264" width="9.140625" style="214"/>
    <col min="11265" max="11265" width="6.7109375" style="214" customWidth="1"/>
    <col min="11266" max="11266" width="7.5703125" style="214" customWidth="1"/>
    <col min="11267" max="11267" width="61.42578125" style="214" customWidth="1"/>
    <col min="11268" max="11268" width="50.5703125" style="214" customWidth="1"/>
    <col min="11269" max="11269" width="10.42578125" style="214" customWidth="1"/>
    <col min="11270" max="11270" width="12" style="214" customWidth="1"/>
    <col min="11271" max="11271" width="10" style="214" customWidth="1"/>
    <col min="11272" max="11272" width="15.5703125" style="214" customWidth="1"/>
    <col min="11273" max="11517" width="9.140625" style="214"/>
    <col min="11518" max="11518" width="3.7109375" style="214" customWidth="1"/>
    <col min="11519" max="11520" width="9.140625" style="214"/>
    <col min="11521" max="11521" width="6.7109375" style="214" customWidth="1"/>
    <col min="11522" max="11522" width="7.5703125" style="214" customWidth="1"/>
    <col min="11523" max="11523" width="61.42578125" style="214" customWidth="1"/>
    <col min="11524" max="11524" width="50.5703125" style="214" customWidth="1"/>
    <col min="11525" max="11525" width="10.42578125" style="214" customWidth="1"/>
    <col min="11526" max="11526" width="12" style="214" customWidth="1"/>
    <col min="11527" max="11527" width="10" style="214" customWidth="1"/>
    <col min="11528" max="11528" width="15.5703125" style="214" customWidth="1"/>
    <col min="11529" max="11773" width="9.140625" style="214"/>
    <col min="11774" max="11774" width="3.7109375" style="214" customWidth="1"/>
    <col min="11775" max="11776" width="9.140625" style="214"/>
    <col min="11777" max="11777" width="6.7109375" style="214" customWidth="1"/>
    <col min="11778" max="11778" width="7.5703125" style="214" customWidth="1"/>
    <col min="11779" max="11779" width="61.42578125" style="214" customWidth="1"/>
    <col min="11780" max="11780" width="50.5703125" style="214" customWidth="1"/>
    <col min="11781" max="11781" width="10.42578125" style="214" customWidth="1"/>
    <col min="11782" max="11782" width="12" style="214" customWidth="1"/>
    <col min="11783" max="11783" width="10" style="214" customWidth="1"/>
    <col min="11784" max="11784" width="15.5703125" style="214" customWidth="1"/>
    <col min="11785" max="12029" width="9.140625" style="214"/>
    <col min="12030" max="12030" width="3.7109375" style="214" customWidth="1"/>
    <col min="12031" max="12032" width="9.140625" style="214"/>
    <col min="12033" max="12033" width="6.7109375" style="214" customWidth="1"/>
    <col min="12034" max="12034" width="7.5703125" style="214" customWidth="1"/>
    <col min="12035" max="12035" width="61.42578125" style="214" customWidth="1"/>
    <col min="12036" max="12036" width="50.5703125" style="214" customWidth="1"/>
    <col min="12037" max="12037" width="10.42578125" style="214" customWidth="1"/>
    <col min="12038" max="12038" width="12" style="214" customWidth="1"/>
    <col min="12039" max="12039" width="10" style="214" customWidth="1"/>
    <col min="12040" max="12040" width="15.5703125" style="214" customWidth="1"/>
    <col min="12041" max="12285" width="9.140625" style="214"/>
    <col min="12286" max="12286" width="3.7109375" style="214" customWidth="1"/>
    <col min="12287" max="12288" width="9.140625" style="214"/>
    <col min="12289" max="12289" width="6.7109375" style="214" customWidth="1"/>
    <col min="12290" max="12290" width="7.5703125" style="214" customWidth="1"/>
    <col min="12291" max="12291" width="61.42578125" style="214" customWidth="1"/>
    <col min="12292" max="12292" width="50.5703125" style="214" customWidth="1"/>
    <col min="12293" max="12293" width="10.42578125" style="214" customWidth="1"/>
    <col min="12294" max="12294" width="12" style="214" customWidth="1"/>
    <col min="12295" max="12295" width="10" style="214" customWidth="1"/>
    <col min="12296" max="12296" width="15.5703125" style="214" customWidth="1"/>
    <col min="12297" max="12541" width="9.140625" style="214"/>
    <col min="12542" max="12542" width="3.7109375" style="214" customWidth="1"/>
    <col min="12543" max="12544" width="9.140625" style="214"/>
    <col min="12545" max="12545" width="6.7109375" style="214" customWidth="1"/>
    <col min="12546" max="12546" width="7.5703125" style="214" customWidth="1"/>
    <col min="12547" max="12547" width="61.42578125" style="214" customWidth="1"/>
    <col min="12548" max="12548" width="50.5703125" style="214" customWidth="1"/>
    <col min="12549" max="12549" width="10.42578125" style="214" customWidth="1"/>
    <col min="12550" max="12550" width="12" style="214" customWidth="1"/>
    <col min="12551" max="12551" width="10" style="214" customWidth="1"/>
    <col min="12552" max="12552" width="15.5703125" style="214" customWidth="1"/>
    <col min="12553" max="12797" width="9.140625" style="214"/>
    <col min="12798" max="12798" width="3.7109375" style="214" customWidth="1"/>
    <col min="12799" max="12800" width="9.140625" style="214"/>
    <col min="12801" max="12801" width="6.7109375" style="214" customWidth="1"/>
    <col min="12802" max="12802" width="7.5703125" style="214" customWidth="1"/>
    <col min="12803" max="12803" width="61.42578125" style="214" customWidth="1"/>
    <col min="12804" max="12804" width="50.5703125" style="214" customWidth="1"/>
    <col min="12805" max="12805" width="10.42578125" style="214" customWidth="1"/>
    <col min="12806" max="12806" width="12" style="214" customWidth="1"/>
    <col min="12807" max="12807" width="10" style="214" customWidth="1"/>
    <col min="12808" max="12808" width="15.5703125" style="214" customWidth="1"/>
    <col min="12809" max="13053" width="9.140625" style="214"/>
    <col min="13054" max="13054" width="3.7109375" style="214" customWidth="1"/>
    <col min="13055" max="13056" width="9.140625" style="214"/>
    <col min="13057" max="13057" width="6.7109375" style="214" customWidth="1"/>
    <col min="13058" max="13058" width="7.5703125" style="214" customWidth="1"/>
    <col min="13059" max="13059" width="61.42578125" style="214" customWidth="1"/>
    <col min="13060" max="13060" width="50.5703125" style="214" customWidth="1"/>
    <col min="13061" max="13061" width="10.42578125" style="214" customWidth="1"/>
    <col min="13062" max="13062" width="12" style="214" customWidth="1"/>
    <col min="13063" max="13063" width="10" style="214" customWidth="1"/>
    <col min="13064" max="13064" width="15.5703125" style="214" customWidth="1"/>
    <col min="13065" max="13309" width="9.140625" style="214"/>
    <col min="13310" max="13310" width="3.7109375" style="214" customWidth="1"/>
    <col min="13311" max="13312" width="9.140625" style="214"/>
    <col min="13313" max="13313" width="6.7109375" style="214" customWidth="1"/>
    <col min="13314" max="13314" width="7.5703125" style="214" customWidth="1"/>
    <col min="13315" max="13315" width="61.42578125" style="214" customWidth="1"/>
    <col min="13316" max="13316" width="50.5703125" style="214" customWidth="1"/>
    <col min="13317" max="13317" width="10.42578125" style="214" customWidth="1"/>
    <col min="13318" max="13318" width="12" style="214" customWidth="1"/>
    <col min="13319" max="13319" width="10" style="214" customWidth="1"/>
    <col min="13320" max="13320" width="15.5703125" style="214" customWidth="1"/>
    <col min="13321" max="13565" width="9.140625" style="214"/>
    <col min="13566" max="13566" width="3.7109375" style="214" customWidth="1"/>
    <col min="13567" max="13568" width="9.140625" style="214"/>
    <col min="13569" max="13569" width="6.7109375" style="214" customWidth="1"/>
    <col min="13570" max="13570" width="7.5703125" style="214" customWidth="1"/>
    <col min="13571" max="13571" width="61.42578125" style="214" customWidth="1"/>
    <col min="13572" max="13572" width="50.5703125" style="214" customWidth="1"/>
    <col min="13573" max="13573" width="10.42578125" style="214" customWidth="1"/>
    <col min="13574" max="13574" width="12" style="214" customWidth="1"/>
    <col min="13575" max="13575" width="10" style="214" customWidth="1"/>
    <col min="13576" max="13576" width="15.5703125" style="214" customWidth="1"/>
    <col min="13577" max="13821" width="9.140625" style="214"/>
    <col min="13822" max="13822" width="3.7109375" style="214" customWidth="1"/>
    <col min="13823" max="13824" width="9.140625" style="214"/>
    <col min="13825" max="13825" width="6.7109375" style="214" customWidth="1"/>
    <col min="13826" max="13826" width="7.5703125" style="214" customWidth="1"/>
    <col min="13827" max="13827" width="61.42578125" style="214" customWidth="1"/>
    <col min="13828" max="13828" width="50.5703125" style="214" customWidth="1"/>
    <col min="13829" max="13829" width="10.42578125" style="214" customWidth="1"/>
    <col min="13830" max="13830" width="12" style="214" customWidth="1"/>
    <col min="13831" max="13831" width="10" style="214" customWidth="1"/>
    <col min="13832" max="13832" width="15.5703125" style="214" customWidth="1"/>
    <col min="13833" max="14077" width="9.140625" style="214"/>
    <col min="14078" max="14078" width="3.7109375" style="214" customWidth="1"/>
    <col min="14079" max="14080" width="9.140625" style="214"/>
    <col min="14081" max="14081" width="6.7109375" style="214" customWidth="1"/>
    <col min="14082" max="14082" width="7.5703125" style="214" customWidth="1"/>
    <col min="14083" max="14083" width="61.42578125" style="214" customWidth="1"/>
    <col min="14084" max="14084" width="50.5703125" style="214" customWidth="1"/>
    <col min="14085" max="14085" width="10.42578125" style="214" customWidth="1"/>
    <col min="14086" max="14086" width="12" style="214" customWidth="1"/>
    <col min="14087" max="14087" width="10" style="214" customWidth="1"/>
    <col min="14088" max="14088" width="15.5703125" style="214" customWidth="1"/>
    <col min="14089" max="14333" width="9.140625" style="214"/>
    <col min="14334" max="14334" width="3.7109375" style="214" customWidth="1"/>
    <col min="14335" max="14336" width="9.140625" style="214"/>
    <col min="14337" max="14337" width="6.7109375" style="214" customWidth="1"/>
    <col min="14338" max="14338" width="7.5703125" style="214" customWidth="1"/>
    <col min="14339" max="14339" width="61.42578125" style="214" customWidth="1"/>
    <col min="14340" max="14340" width="50.5703125" style="214" customWidth="1"/>
    <col min="14341" max="14341" width="10.42578125" style="214" customWidth="1"/>
    <col min="14342" max="14342" width="12" style="214" customWidth="1"/>
    <col min="14343" max="14343" width="10" style="214" customWidth="1"/>
    <col min="14344" max="14344" width="15.5703125" style="214" customWidth="1"/>
    <col min="14345" max="14589" width="9.140625" style="214"/>
    <col min="14590" max="14590" width="3.7109375" style="214" customWidth="1"/>
    <col min="14591" max="14592" width="9.140625" style="214"/>
    <col min="14593" max="14593" width="6.7109375" style="214" customWidth="1"/>
    <col min="14594" max="14594" width="7.5703125" style="214" customWidth="1"/>
    <col min="14595" max="14595" width="61.42578125" style="214" customWidth="1"/>
    <col min="14596" max="14596" width="50.5703125" style="214" customWidth="1"/>
    <col min="14597" max="14597" width="10.42578125" style="214" customWidth="1"/>
    <col min="14598" max="14598" width="12" style="214" customWidth="1"/>
    <col min="14599" max="14599" width="10" style="214" customWidth="1"/>
    <col min="14600" max="14600" width="15.5703125" style="214" customWidth="1"/>
    <col min="14601" max="14845" width="9.140625" style="214"/>
    <col min="14846" max="14846" width="3.7109375" style="214" customWidth="1"/>
    <col min="14847" max="14848" width="9.140625" style="214"/>
    <col min="14849" max="14849" width="6.7109375" style="214" customWidth="1"/>
    <col min="14850" max="14850" width="7.5703125" style="214" customWidth="1"/>
    <col min="14851" max="14851" width="61.42578125" style="214" customWidth="1"/>
    <col min="14852" max="14852" width="50.5703125" style="214" customWidth="1"/>
    <col min="14853" max="14853" width="10.42578125" style="214" customWidth="1"/>
    <col min="14854" max="14854" width="12" style="214" customWidth="1"/>
    <col min="14855" max="14855" width="10" style="214" customWidth="1"/>
    <col min="14856" max="14856" width="15.5703125" style="214" customWidth="1"/>
    <col min="14857" max="15101" width="9.140625" style="214"/>
    <col min="15102" max="15102" width="3.7109375" style="214" customWidth="1"/>
    <col min="15103" max="15104" width="9.140625" style="214"/>
    <col min="15105" max="15105" width="6.7109375" style="214" customWidth="1"/>
    <col min="15106" max="15106" width="7.5703125" style="214" customWidth="1"/>
    <col min="15107" max="15107" width="61.42578125" style="214" customWidth="1"/>
    <col min="15108" max="15108" width="50.5703125" style="214" customWidth="1"/>
    <col min="15109" max="15109" width="10.42578125" style="214" customWidth="1"/>
    <col min="15110" max="15110" width="12" style="214" customWidth="1"/>
    <col min="15111" max="15111" width="10" style="214" customWidth="1"/>
    <col min="15112" max="15112" width="15.5703125" style="214" customWidth="1"/>
    <col min="15113" max="15357" width="9.140625" style="214"/>
    <col min="15358" max="15358" width="3.7109375" style="214" customWidth="1"/>
    <col min="15359" max="15360" width="9.140625" style="214"/>
    <col min="15361" max="15361" width="6.7109375" style="214" customWidth="1"/>
    <col min="15362" max="15362" width="7.5703125" style="214" customWidth="1"/>
    <col min="15363" max="15363" width="61.42578125" style="214" customWidth="1"/>
    <col min="15364" max="15364" width="50.5703125" style="214" customWidth="1"/>
    <col min="15365" max="15365" width="10.42578125" style="214" customWidth="1"/>
    <col min="15366" max="15366" width="12" style="214" customWidth="1"/>
    <col min="15367" max="15367" width="10" style="214" customWidth="1"/>
    <col min="15368" max="15368" width="15.5703125" style="214" customWidth="1"/>
    <col min="15369" max="15613" width="9.140625" style="214"/>
    <col min="15614" max="15614" width="3.7109375" style="214" customWidth="1"/>
    <col min="15615" max="15616" width="9.140625" style="214"/>
    <col min="15617" max="15617" width="6.7109375" style="214" customWidth="1"/>
    <col min="15618" max="15618" width="7.5703125" style="214" customWidth="1"/>
    <col min="15619" max="15619" width="61.42578125" style="214" customWidth="1"/>
    <col min="15620" max="15620" width="50.5703125" style="214" customWidth="1"/>
    <col min="15621" max="15621" width="10.42578125" style="214" customWidth="1"/>
    <col min="15622" max="15622" width="12" style="214" customWidth="1"/>
    <col min="15623" max="15623" width="10" style="214" customWidth="1"/>
    <col min="15624" max="15624" width="15.5703125" style="214" customWidth="1"/>
    <col min="15625" max="15869" width="9.140625" style="214"/>
    <col min="15870" max="15870" width="3.7109375" style="214" customWidth="1"/>
    <col min="15871" max="15872" width="9.140625" style="214"/>
    <col min="15873" max="15873" width="6.7109375" style="214" customWidth="1"/>
    <col min="15874" max="15874" width="7.5703125" style="214" customWidth="1"/>
    <col min="15875" max="15875" width="61.42578125" style="214" customWidth="1"/>
    <col min="15876" max="15876" width="50.5703125" style="214" customWidth="1"/>
    <col min="15877" max="15877" width="10.42578125" style="214" customWidth="1"/>
    <col min="15878" max="15878" width="12" style="214" customWidth="1"/>
    <col min="15879" max="15879" width="10" style="214" customWidth="1"/>
    <col min="15880" max="15880" width="15.5703125" style="214" customWidth="1"/>
    <col min="15881" max="16125" width="9.140625" style="214"/>
    <col min="16126" max="16126" width="3.7109375" style="214" customWidth="1"/>
    <col min="16127" max="16128" width="9.140625" style="214"/>
    <col min="16129" max="16129" width="6.7109375" style="214" customWidth="1"/>
    <col min="16130" max="16130" width="7.5703125" style="214" customWidth="1"/>
    <col min="16131" max="16131" width="61.42578125" style="214" customWidth="1"/>
    <col min="16132" max="16132" width="50.5703125" style="214" customWidth="1"/>
    <col min="16133" max="16133" width="10.42578125" style="214" customWidth="1"/>
    <col min="16134" max="16134" width="12" style="214" customWidth="1"/>
    <col min="16135" max="16135" width="10" style="214" customWidth="1"/>
    <col min="16136" max="16136" width="15.5703125" style="214" customWidth="1"/>
    <col min="16137" max="16384" width="9.140625" style="214"/>
  </cols>
  <sheetData>
    <row r="1" spans="1:12" s="144" customFormat="1" ht="17.25" customHeight="1">
      <c r="A1" s="431" t="s">
        <v>326</v>
      </c>
      <c r="B1" s="431"/>
      <c r="C1" s="431"/>
      <c r="D1" s="431"/>
      <c r="E1" s="431"/>
      <c r="F1" s="431"/>
      <c r="G1" s="431"/>
      <c r="H1" s="431"/>
      <c r="I1" s="187"/>
      <c r="J1" s="187"/>
      <c r="K1" s="187"/>
      <c r="L1" s="187"/>
    </row>
    <row r="2" spans="1:12" s="121" customFormat="1" ht="16.5" customHeight="1">
      <c r="A2" s="431" t="s">
        <v>257</v>
      </c>
      <c r="B2" s="431"/>
      <c r="C2" s="431"/>
      <c r="D2" s="431"/>
      <c r="E2" s="431"/>
      <c r="F2" s="431"/>
      <c r="G2" s="431"/>
      <c r="H2" s="431"/>
      <c r="I2" s="122"/>
      <c r="J2" s="122"/>
    </row>
    <row r="3" spans="1:12" s="121" customFormat="1" ht="16.5" customHeight="1">
      <c r="A3" s="431" t="s">
        <v>258</v>
      </c>
      <c r="B3" s="431"/>
      <c r="C3" s="431"/>
      <c r="D3" s="431"/>
      <c r="E3" s="431"/>
      <c r="F3" s="431"/>
      <c r="G3" s="431"/>
      <c r="H3" s="431"/>
      <c r="I3" s="122"/>
      <c r="J3" s="122"/>
    </row>
    <row r="4" spans="1:12" s="121" customFormat="1" ht="39" customHeight="1">
      <c r="A4" s="430" t="s">
        <v>485</v>
      </c>
      <c r="B4" s="430"/>
      <c r="C4" s="430"/>
      <c r="D4" s="430"/>
      <c r="E4" s="430"/>
      <c r="F4" s="430"/>
      <c r="G4" s="430"/>
      <c r="H4" s="430"/>
      <c r="I4" s="124"/>
      <c r="J4" s="124"/>
    </row>
    <row r="6" spans="1:12" ht="13.5" customHeight="1">
      <c r="H6" s="218" t="s">
        <v>488</v>
      </c>
    </row>
    <row r="7" spans="1:12" ht="14.25" customHeight="1">
      <c r="B7" s="432" t="s">
        <v>327</v>
      </c>
      <c r="C7" s="433"/>
      <c r="D7" s="434" t="s">
        <v>484</v>
      </c>
      <c r="E7" s="435"/>
      <c r="F7" s="436"/>
      <c r="G7" s="440" t="s">
        <v>486</v>
      </c>
      <c r="H7" s="312" t="s">
        <v>317</v>
      </c>
    </row>
    <row r="8" spans="1:12" ht="96" customHeight="1">
      <c r="B8" s="219" t="s">
        <v>265</v>
      </c>
      <c r="C8" s="76" t="s">
        <v>266</v>
      </c>
      <c r="D8" s="437"/>
      <c r="E8" s="438"/>
      <c r="F8" s="439"/>
      <c r="G8" s="441"/>
      <c r="H8" s="313" t="s">
        <v>494</v>
      </c>
    </row>
    <row r="9" spans="1:12" s="220" customFormat="1" ht="17.25" customHeight="1">
      <c r="B9" s="221"/>
      <c r="C9" s="221"/>
      <c r="D9" s="442" t="s">
        <v>328</v>
      </c>
      <c r="E9" s="443"/>
      <c r="F9" s="444"/>
      <c r="G9" s="221"/>
      <c r="H9" s="222">
        <f>H10</f>
        <v>349647.45480000001</v>
      </c>
      <c r="I9" s="223"/>
    </row>
    <row r="10" spans="1:12" ht="38.25" customHeight="1">
      <c r="B10" s="445" t="s">
        <v>329</v>
      </c>
      <c r="C10" s="446"/>
      <c r="D10" s="446"/>
      <c r="E10" s="446"/>
      <c r="F10" s="447"/>
      <c r="G10" s="224"/>
      <c r="H10" s="225">
        <f>H11</f>
        <v>349647.45480000001</v>
      </c>
      <c r="I10" s="226"/>
    </row>
    <row r="11" spans="1:12" ht="16.5" customHeight="1">
      <c r="B11" s="227">
        <v>1004</v>
      </c>
      <c r="C11" s="228"/>
      <c r="D11" s="448" t="s">
        <v>330</v>
      </c>
      <c r="E11" s="449"/>
      <c r="F11" s="450"/>
      <c r="G11" s="37"/>
      <c r="H11" s="229">
        <f>H12</f>
        <v>349647.45480000001</v>
      </c>
      <c r="I11" s="226"/>
    </row>
    <row r="12" spans="1:12" ht="28.5" customHeight="1">
      <c r="B12" s="230"/>
      <c r="C12" s="231">
        <v>31002</v>
      </c>
      <c r="D12" s="451" t="s">
        <v>275</v>
      </c>
      <c r="E12" s="452"/>
      <c r="F12" s="453"/>
      <c r="G12" s="228" t="s">
        <v>320</v>
      </c>
      <c r="H12" s="233">
        <f>H14+H22+H29+H33+H35+H45+H52+H55+H67+H76+H87+H99+H101+H31</f>
        <v>349647.45480000001</v>
      </c>
    </row>
    <row r="13" spans="1:12" ht="16.5" customHeight="1">
      <c r="B13" s="230"/>
      <c r="C13" s="231"/>
      <c r="D13" s="232"/>
      <c r="E13" s="454" t="s">
        <v>321</v>
      </c>
      <c r="F13" s="455"/>
      <c r="G13" s="235"/>
      <c r="H13" s="236"/>
    </row>
    <row r="14" spans="1:12" ht="14.25" customHeight="1">
      <c r="B14" s="237"/>
      <c r="C14" s="231"/>
      <c r="D14" s="238"/>
      <c r="E14" s="234"/>
      <c r="F14" s="239"/>
      <c r="G14" s="240" t="s">
        <v>331</v>
      </c>
      <c r="H14" s="241">
        <f>SUM(H15:H21)</f>
        <v>92753.3</v>
      </c>
    </row>
    <row r="15" spans="1:12" ht="40.5" customHeight="1">
      <c r="B15" s="237"/>
      <c r="C15" s="231"/>
      <c r="D15" s="238"/>
      <c r="E15" s="242"/>
      <c r="F15" s="243"/>
      <c r="G15" s="104" t="s">
        <v>238</v>
      </c>
      <c r="H15" s="32">
        <v>5000</v>
      </c>
    </row>
    <row r="16" spans="1:12" ht="27" customHeight="1">
      <c r="B16" s="237"/>
      <c r="C16" s="231"/>
      <c r="D16" s="238"/>
      <c r="E16" s="242"/>
      <c r="F16" s="243"/>
      <c r="G16" s="104" t="s">
        <v>240</v>
      </c>
      <c r="H16" s="32">
        <v>60000</v>
      </c>
    </row>
    <row r="17" spans="2:8" ht="40.5" customHeight="1">
      <c r="B17" s="237"/>
      <c r="C17" s="231"/>
      <c r="D17" s="238"/>
      <c r="E17" s="242"/>
      <c r="F17" s="243"/>
      <c r="G17" s="104" t="s">
        <v>243</v>
      </c>
      <c r="H17" s="32">
        <v>4000</v>
      </c>
    </row>
    <row r="18" spans="2:8" ht="40.5" customHeight="1">
      <c r="B18" s="237"/>
      <c r="C18" s="231"/>
      <c r="D18" s="238"/>
      <c r="E18" s="242"/>
      <c r="F18" s="243"/>
      <c r="G18" s="106" t="s">
        <v>246</v>
      </c>
      <c r="H18" s="32">
        <v>3500</v>
      </c>
    </row>
    <row r="19" spans="2:8" ht="40.5" customHeight="1">
      <c r="B19" s="237"/>
      <c r="C19" s="231"/>
      <c r="D19" s="238"/>
      <c r="E19" s="242"/>
      <c r="F19" s="243"/>
      <c r="G19" s="106" t="s">
        <v>249</v>
      </c>
      <c r="H19" s="32">
        <v>9000</v>
      </c>
    </row>
    <row r="20" spans="2:8" ht="40.5" customHeight="1">
      <c r="B20" s="237"/>
      <c r="C20" s="231"/>
      <c r="D20" s="238"/>
      <c r="E20" s="242"/>
      <c r="F20" s="243"/>
      <c r="G20" s="110" t="s">
        <v>332</v>
      </c>
      <c r="H20" s="32">
        <v>8000</v>
      </c>
    </row>
    <row r="21" spans="2:8" ht="27" customHeight="1">
      <c r="B21" s="237"/>
      <c r="C21" s="231"/>
      <c r="D21" s="238"/>
      <c r="E21" s="242"/>
      <c r="F21" s="243"/>
      <c r="G21" s="110" t="s">
        <v>253</v>
      </c>
      <c r="H21" s="32">
        <v>3253.3</v>
      </c>
    </row>
    <row r="22" spans="2:8" ht="13.5" customHeight="1">
      <c r="B22" s="242"/>
      <c r="C22" s="242"/>
      <c r="D22" s="242"/>
      <c r="E22" s="242"/>
      <c r="F22" s="242"/>
      <c r="G22" s="207" t="s">
        <v>333</v>
      </c>
      <c r="H22" s="244">
        <f>SUM(H23:H28)</f>
        <v>24499.518</v>
      </c>
    </row>
    <row r="23" spans="2:8" ht="13.5" customHeight="1">
      <c r="B23" s="242"/>
      <c r="C23" s="242"/>
      <c r="D23" s="242"/>
      <c r="E23" s="242"/>
      <c r="F23" s="242"/>
      <c r="G23" s="62" t="s">
        <v>334</v>
      </c>
      <c r="H23" s="13">
        <v>4952.0795999999991</v>
      </c>
    </row>
    <row r="24" spans="2:8" ht="13.5" customHeight="1">
      <c r="B24" s="242"/>
      <c r="C24" s="242"/>
      <c r="D24" s="242"/>
      <c r="E24" s="242"/>
      <c r="F24" s="242"/>
      <c r="G24" s="62" t="s">
        <v>335</v>
      </c>
      <c r="H24" s="13">
        <v>1974.1080000000002</v>
      </c>
    </row>
    <row r="25" spans="2:8" ht="13.5" customHeight="1">
      <c r="B25" s="242"/>
      <c r="C25" s="242"/>
      <c r="D25" s="242"/>
      <c r="E25" s="242"/>
      <c r="F25" s="242"/>
      <c r="G25" s="62" t="s">
        <v>336</v>
      </c>
      <c r="H25" s="13">
        <v>4952.0795999999991</v>
      </c>
    </row>
    <row r="26" spans="2:8" ht="13.5" customHeight="1">
      <c r="B26" s="242"/>
      <c r="C26" s="242"/>
      <c r="D26" s="242"/>
      <c r="E26" s="242"/>
      <c r="F26" s="242"/>
      <c r="G26" s="62" t="s">
        <v>337</v>
      </c>
      <c r="H26" s="13">
        <v>4947.5508</v>
      </c>
    </row>
    <row r="27" spans="2:8" ht="13.5" customHeight="1">
      <c r="B27" s="242"/>
      <c r="C27" s="242"/>
      <c r="D27" s="242"/>
      <c r="E27" s="242"/>
      <c r="F27" s="242"/>
      <c r="G27" s="62" t="s">
        <v>338</v>
      </c>
      <c r="H27" s="13">
        <v>4563.3999999999996</v>
      </c>
    </row>
    <row r="28" spans="2:8" ht="13.5" customHeight="1">
      <c r="B28" s="242"/>
      <c r="C28" s="242"/>
      <c r="D28" s="242"/>
      <c r="E28" s="242"/>
      <c r="F28" s="242"/>
      <c r="G28" s="62" t="s">
        <v>339</v>
      </c>
      <c r="H28" s="13">
        <v>3110.3</v>
      </c>
    </row>
    <row r="29" spans="2:8" ht="13.5" customHeight="1">
      <c r="B29" s="242"/>
      <c r="C29" s="242"/>
      <c r="D29" s="242"/>
      <c r="E29" s="242"/>
      <c r="F29" s="242"/>
      <c r="G29" s="207" t="s">
        <v>322</v>
      </c>
      <c r="H29" s="244">
        <v>4222.2</v>
      </c>
    </row>
    <row r="30" spans="2:8" ht="13.5" customHeight="1">
      <c r="B30" s="242"/>
      <c r="C30" s="242"/>
      <c r="D30" s="242"/>
      <c r="E30" s="242"/>
      <c r="F30" s="242"/>
      <c r="G30" s="62" t="s">
        <v>340</v>
      </c>
      <c r="H30" s="245">
        <v>4222.2</v>
      </c>
    </row>
    <row r="31" spans="2:8" ht="13.5" customHeight="1">
      <c r="B31" s="242"/>
      <c r="C31" s="242"/>
      <c r="D31" s="242"/>
      <c r="E31" s="242"/>
      <c r="F31" s="242"/>
      <c r="G31" s="207" t="s">
        <v>341</v>
      </c>
      <c r="H31" s="244">
        <v>30000</v>
      </c>
    </row>
    <row r="32" spans="2:8" ht="13.5" customHeight="1">
      <c r="B32" s="242"/>
      <c r="C32" s="242"/>
      <c r="D32" s="242"/>
      <c r="E32" s="242"/>
      <c r="F32" s="242"/>
      <c r="G32" s="62" t="s">
        <v>342</v>
      </c>
      <c r="H32" s="245">
        <v>30000</v>
      </c>
    </row>
    <row r="33" spans="2:8" ht="13.5" customHeight="1">
      <c r="B33" s="242"/>
      <c r="C33" s="242"/>
      <c r="D33" s="242"/>
      <c r="E33" s="242"/>
      <c r="F33" s="242"/>
      <c r="G33" s="207" t="s">
        <v>323</v>
      </c>
      <c r="H33" s="244">
        <v>4101.5</v>
      </c>
    </row>
    <row r="34" spans="2:8" ht="13.5" customHeight="1">
      <c r="B34" s="242"/>
      <c r="C34" s="242"/>
      <c r="D34" s="242"/>
      <c r="E34" s="242"/>
      <c r="F34" s="242"/>
      <c r="G34" s="37" t="s">
        <v>69</v>
      </c>
      <c r="H34" s="75">
        <v>4101.5</v>
      </c>
    </row>
    <row r="35" spans="2:8" ht="13.5" customHeight="1">
      <c r="B35" s="242"/>
      <c r="C35" s="242"/>
      <c r="D35" s="242"/>
      <c r="E35" s="242"/>
      <c r="F35" s="242"/>
      <c r="G35" s="207" t="s">
        <v>343</v>
      </c>
      <c r="H35" s="244">
        <f>SUM(H36:H44)</f>
        <v>35000.700000000004</v>
      </c>
    </row>
    <row r="36" spans="2:8" ht="13.5" customHeight="1">
      <c r="B36" s="242"/>
      <c r="C36" s="242"/>
      <c r="D36" s="242"/>
      <c r="E36" s="242"/>
      <c r="F36" s="242"/>
      <c r="G36" s="18" t="s">
        <v>344</v>
      </c>
      <c r="H36" s="245">
        <v>2400</v>
      </c>
    </row>
    <row r="37" spans="2:8" ht="13.5" customHeight="1">
      <c r="B37" s="242"/>
      <c r="C37" s="242"/>
      <c r="D37" s="242"/>
      <c r="E37" s="242"/>
      <c r="F37" s="242"/>
      <c r="G37" s="18" t="s">
        <v>345</v>
      </c>
      <c r="H37" s="245">
        <v>4445</v>
      </c>
    </row>
    <row r="38" spans="2:8" ht="13.5" customHeight="1">
      <c r="B38" s="242"/>
      <c r="C38" s="242"/>
      <c r="D38" s="242"/>
      <c r="E38" s="242"/>
      <c r="F38" s="242"/>
      <c r="G38" s="18" t="s">
        <v>346</v>
      </c>
      <c r="H38" s="245">
        <v>4969.8</v>
      </c>
    </row>
    <row r="39" spans="2:8" ht="13.5" customHeight="1">
      <c r="B39" s="242"/>
      <c r="C39" s="242"/>
      <c r="D39" s="242"/>
      <c r="E39" s="242"/>
      <c r="F39" s="242"/>
      <c r="G39" s="18" t="s">
        <v>347</v>
      </c>
      <c r="H39" s="245">
        <v>4570.3</v>
      </c>
    </row>
    <row r="40" spans="2:8" ht="13.5" customHeight="1">
      <c r="B40" s="242"/>
      <c r="C40" s="242"/>
      <c r="D40" s="242"/>
      <c r="E40" s="242"/>
      <c r="F40" s="242"/>
      <c r="G40" s="18" t="s">
        <v>348</v>
      </c>
      <c r="H40" s="245">
        <v>3810.2</v>
      </c>
    </row>
    <row r="41" spans="2:8" ht="13.5" customHeight="1">
      <c r="B41" s="242"/>
      <c r="C41" s="242"/>
      <c r="D41" s="242"/>
      <c r="E41" s="242"/>
      <c r="F41" s="242"/>
      <c r="G41" s="18" t="s">
        <v>349</v>
      </c>
      <c r="H41" s="245">
        <v>4030</v>
      </c>
    </row>
    <row r="42" spans="2:8" ht="13.5" customHeight="1">
      <c r="B42" s="242"/>
      <c r="C42" s="242"/>
      <c r="D42" s="242"/>
      <c r="E42" s="242"/>
      <c r="F42" s="242"/>
      <c r="G42" s="18" t="s">
        <v>350</v>
      </c>
      <c r="H42" s="245">
        <v>2160.9</v>
      </c>
    </row>
    <row r="43" spans="2:8" ht="13.5" customHeight="1">
      <c r="B43" s="242"/>
      <c r="C43" s="242"/>
      <c r="D43" s="242"/>
      <c r="E43" s="242"/>
      <c r="F43" s="242"/>
      <c r="G43" s="18" t="s">
        <v>351</v>
      </c>
      <c r="H43" s="245">
        <v>3739.4</v>
      </c>
    </row>
    <row r="44" spans="2:8" ht="13.5" customHeight="1">
      <c r="B44" s="242"/>
      <c r="C44" s="242"/>
      <c r="D44" s="242"/>
      <c r="E44" s="242"/>
      <c r="F44" s="242"/>
      <c r="G44" s="18" t="s">
        <v>352</v>
      </c>
      <c r="H44" s="245">
        <v>4875.1000000000004</v>
      </c>
    </row>
    <row r="45" spans="2:8" ht="13.5" customHeight="1">
      <c r="B45" s="242"/>
      <c r="C45" s="242"/>
      <c r="D45" s="242"/>
      <c r="E45" s="242"/>
      <c r="F45" s="242"/>
      <c r="G45" s="207" t="s">
        <v>324</v>
      </c>
      <c r="H45" s="244">
        <f>SUM(H46:H51)</f>
        <v>16450</v>
      </c>
    </row>
    <row r="46" spans="2:8" ht="13.5" customHeight="1">
      <c r="B46" s="242"/>
      <c r="C46" s="242"/>
      <c r="D46" s="242"/>
      <c r="E46" s="242"/>
      <c r="F46" s="242"/>
      <c r="G46" s="79" t="s">
        <v>97</v>
      </c>
      <c r="H46" s="245">
        <v>4400</v>
      </c>
    </row>
    <row r="47" spans="2:8" ht="13.5" customHeight="1">
      <c r="B47" s="242"/>
      <c r="C47" s="242"/>
      <c r="D47" s="242"/>
      <c r="E47" s="242"/>
      <c r="F47" s="242"/>
      <c r="G47" s="79" t="s">
        <v>98</v>
      </c>
      <c r="H47" s="245">
        <v>3500</v>
      </c>
    </row>
    <row r="48" spans="2:8" ht="13.5" customHeight="1">
      <c r="B48" s="242"/>
      <c r="C48" s="242"/>
      <c r="D48" s="242"/>
      <c r="E48" s="242"/>
      <c r="F48" s="242"/>
      <c r="G48" s="79" t="s">
        <v>99</v>
      </c>
      <c r="H48" s="245">
        <v>2500</v>
      </c>
    </row>
    <row r="49" spans="2:8" ht="13.5" customHeight="1">
      <c r="B49" s="242"/>
      <c r="C49" s="242"/>
      <c r="D49" s="242"/>
      <c r="E49" s="242"/>
      <c r="F49" s="242"/>
      <c r="G49" s="79" t="s">
        <v>100</v>
      </c>
      <c r="H49" s="245">
        <v>2000</v>
      </c>
    </row>
    <row r="50" spans="2:8" ht="13.5" customHeight="1">
      <c r="B50" s="242"/>
      <c r="C50" s="242"/>
      <c r="D50" s="242"/>
      <c r="E50" s="242"/>
      <c r="F50" s="242"/>
      <c r="G50" s="79" t="s">
        <v>101</v>
      </c>
      <c r="H50" s="245">
        <v>1500</v>
      </c>
    </row>
    <row r="51" spans="2:8" ht="13.5" customHeight="1">
      <c r="B51" s="242"/>
      <c r="C51" s="242"/>
      <c r="D51" s="242"/>
      <c r="E51" s="242"/>
      <c r="F51" s="242"/>
      <c r="G51" s="79" t="s">
        <v>102</v>
      </c>
      <c r="H51" s="245">
        <v>2550</v>
      </c>
    </row>
    <row r="52" spans="2:8" ht="13.5" customHeight="1">
      <c r="B52" s="242"/>
      <c r="C52" s="242"/>
      <c r="D52" s="242"/>
      <c r="E52" s="242"/>
      <c r="F52" s="242"/>
      <c r="G52" s="207" t="s">
        <v>353</v>
      </c>
      <c r="H52" s="244">
        <f>SUM(H53:H54)</f>
        <v>2389.04</v>
      </c>
    </row>
    <row r="53" spans="2:8" ht="13.5" customHeight="1">
      <c r="B53" s="242"/>
      <c r="C53" s="242"/>
      <c r="D53" s="242"/>
      <c r="E53" s="242"/>
      <c r="F53" s="242"/>
      <c r="G53" s="19" t="s">
        <v>354</v>
      </c>
      <c r="H53" s="245">
        <v>1150.48</v>
      </c>
    </row>
    <row r="54" spans="2:8" ht="13.5" customHeight="1">
      <c r="B54" s="242"/>
      <c r="C54" s="242"/>
      <c r="D54" s="242"/>
      <c r="E54" s="242"/>
      <c r="F54" s="242"/>
      <c r="G54" s="19" t="s">
        <v>355</v>
      </c>
      <c r="H54" s="245">
        <v>1238.56</v>
      </c>
    </row>
    <row r="55" spans="2:8" ht="13.5" customHeight="1">
      <c r="B55" s="242"/>
      <c r="C55" s="242"/>
      <c r="D55" s="242"/>
      <c r="E55" s="242"/>
      <c r="F55" s="242"/>
      <c r="G55" s="207" t="s">
        <v>356</v>
      </c>
      <c r="H55" s="244">
        <f>SUM(H56:H66)</f>
        <v>37126.062000000005</v>
      </c>
    </row>
    <row r="56" spans="2:8" ht="13.5" customHeight="1">
      <c r="B56" s="242"/>
      <c r="C56" s="242"/>
      <c r="D56" s="242"/>
      <c r="E56" s="242"/>
      <c r="F56" s="242"/>
      <c r="G56" s="62" t="s">
        <v>357</v>
      </c>
      <c r="H56" s="245">
        <v>4598.16</v>
      </c>
    </row>
    <row r="57" spans="2:8" ht="13.5" customHeight="1">
      <c r="B57" s="242"/>
      <c r="C57" s="242"/>
      <c r="D57" s="242"/>
      <c r="E57" s="242"/>
      <c r="F57" s="242"/>
      <c r="G57" s="62" t="s">
        <v>358</v>
      </c>
      <c r="H57" s="245">
        <v>4080</v>
      </c>
    </row>
    <row r="58" spans="2:8" ht="13.5" customHeight="1">
      <c r="B58" s="242"/>
      <c r="C58" s="242"/>
      <c r="D58" s="242"/>
      <c r="E58" s="242"/>
      <c r="F58" s="242"/>
      <c r="G58" s="62" t="s">
        <v>359</v>
      </c>
      <c r="H58" s="245">
        <v>1530</v>
      </c>
    </row>
    <row r="59" spans="2:8" ht="13.5" customHeight="1">
      <c r="B59" s="242"/>
      <c r="C59" s="242"/>
      <c r="D59" s="242"/>
      <c r="E59" s="242"/>
      <c r="F59" s="242"/>
      <c r="G59" s="62" t="s">
        <v>360</v>
      </c>
      <c r="H59" s="245">
        <v>2883.2339999999999</v>
      </c>
    </row>
    <row r="60" spans="2:8" ht="13.5" customHeight="1">
      <c r="B60" s="242"/>
      <c r="C60" s="242"/>
      <c r="D60" s="242"/>
      <c r="E60" s="242"/>
      <c r="F60" s="242"/>
      <c r="G60" s="83" t="s">
        <v>361</v>
      </c>
      <c r="H60" s="245">
        <v>4763.3999999999996</v>
      </c>
    </row>
    <row r="61" spans="2:8" ht="13.5" customHeight="1">
      <c r="B61" s="242"/>
      <c r="C61" s="242"/>
      <c r="D61" s="242"/>
      <c r="E61" s="242"/>
      <c r="F61" s="242"/>
      <c r="G61" s="246" t="s">
        <v>125</v>
      </c>
      <c r="H61" s="245">
        <v>1224</v>
      </c>
    </row>
    <row r="62" spans="2:8" ht="13.5" customHeight="1">
      <c r="B62" s="242"/>
      <c r="C62" s="242"/>
      <c r="D62" s="242"/>
      <c r="E62" s="242"/>
      <c r="F62" s="242"/>
      <c r="G62" s="246" t="s">
        <v>362</v>
      </c>
      <c r="H62" s="245">
        <v>1224.204</v>
      </c>
    </row>
    <row r="63" spans="2:8" ht="13.5" customHeight="1">
      <c r="B63" s="242"/>
      <c r="C63" s="242"/>
      <c r="D63" s="242"/>
      <c r="E63" s="242"/>
      <c r="F63" s="242"/>
      <c r="G63" s="62" t="s">
        <v>363</v>
      </c>
      <c r="H63" s="245">
        <v>4080</v>
      </c>
    </row>
    <row r="64" spans="2:8" ht="13.5" customHeight="1">
      <c r="B64" s="242"/>
      <c r="C64" s="242"/>
      <c r="D64" s="242"/>
      <c r="E64" s="242"/>
      <c r="F64" s="242"/>
      <c r="G64" s="62" t="s">
        <v>364</v>
      </c>
      <c r="H64" s="245">
        <v>4045.0139999999997</v>
      </c>
    </row>
    <row r="65" spans="2:8" ht="13.5" customHeight="1">
      <c r="B65" s="242"/>
      <c r="C65" s="242"/>
      <c r="D65" s="242"/>
      <c r="E65" s="242"/>
      <c r="F65" s="242"/>
      <c r="G65" s="62" t="s">
        <v>365</v>
      </c>
      <c r="H65" s="245">
        <v>4159.05</v>
      </c>
    </row>
    <row r="66" spans="2:8" ht="13.5" customHeight="1">
      <c r="B66" s="242"/>
      <c r="C66" s="242"/>
      <c r="D66" s="242"/>
      <c r="E66" s="242"/>
      <c r="F66" s="242"/>
      <c r="G66" s="62" t="s">
        <v>366</v>
      </c>
      <c r="H66" s="245">
        <v>4539</v>
      </c>
    </row>
    <row r="67" spans="2:8" ht="13.5" customHeight="1">
      <c r="B67" s="242"/>
      <c r="C67" s="242"/>
      <c r="D67" s="242"/>
      <c r="E67" s="242"/>
      <c r="F67" s="242"/>
      <c r="G67" s="207" t="s">
        <v>367</v>
      </c>
      <c r="H67" s="244">
        <f>SUM(H68:H75)</f>
        <v>27868.633799999996</v>
      </c>
    </row>
    <row r="68" spans="2:8" ht="13.5" customHeight="1">
      <c r="B68" s="242"/>
      <c r="C68" s="242"/>
      <c r="D68" s="242"/>
      <c r="E68" s="242"/>
      <c r="F68" s="242"/>
      <c r="G68" s="91" t="s">
        <v>368</v>
      </c>
      <c r="H68" s="245">
        <v>3571.3872000000001</v>
      </c>
    </row>
    <row r="69" spans="2:8" ht="13.5" customHeight="1">
      <c r="B69" s="242"/>
      <c r="C69" s="242"/>
      <c r="D69" s="242"/>
      <c r="E69" s="242"/>
      <c r="F69" s="242"/>
      <c r="G69" s="91" t="s">
        <v>369</v>
      </c>
      <c r="H69" s="245">
        <v>2378.5583999999999</v>
      </c>
    </row>
    <row r="70" spans="2:8" ht="13.5" customHeight="1">
      <c r="B70" s="242"/>
      <c r="C70" s="242"/>
      <c r="D70" s="242"/>
      <c r="E70" s="242"/>
      <c r="F70" s="242"/>
      <c r="G70" s="91" t="s">
        <v>370</v>
      </c>
      <c r="H70" s="245">
        <v>1918.1304</v>
      </c>
    </row>
    <row r="71" spans="2:8" ht="13.5" customHeight="1">
      <c r="B71" s="242"/>
      <c r="C71" s="242"/>
      <c r="D71" s="242"/>
      <c r="E71" s="242"/>
      <c r="F71" s="242"/>
      <c r="G71" s="247" t="s">
        <v>151</v>
      </c>
      <c r="H71" s="245">
        <v>3750.4380000000001</v>
      </c>
    </row>
    <row r="72" spans="2:8" ht="13.5" customHeight="1">
      <c r="B72" s="242"/>
      <c r="C72" s="242"/>
      <c r="D72" s="242"/>
      <c r="E72" s="242"/>
      <c r="F72" s="242"/>
      <c r="G72" s="248" t="s">
        <v>154</v>
      </c>
      <c r="H72" s="245">
        <v>3525.9360000000001</v>
      </c>
    </row>
    <row r="73" spans="2:8" ht="13.5" customHeight="1">
      <c r="B73" s="242"/>
      <c r="C73" s="242"/>
      <c r="D73" s="242"/>
      <c r="E73" s="242"/>
      <c r="F73" s="242"/>
      <c r="G73" s="248" t="s">
        <v>156</v>
      </c>
      <c r="H73" s="245">
        <v>4730.1275999999998</v>
      </c>
    </row>
    <row r="74" spans="2:8" ht="13.5" customHeight="1">
      <c r="B74" s="242"/>
      <c r="C74" s="242"/>
      <c r="D74" s="242"/>
      <c r="E74" s="242"/>
      <c r="F74" s="242"/>
      <c r="G74" s="91" t="s">
        <v>158</v>
      </c>
      <c r="H74" s="245">
        <v>3449.3339999999998</v>
      </c>
    </row>
    <row r="75" spans="2:8" ht="13.5" customHeight="1">
      <c r="B75" s="242"/>
      <c r="C75" s="242"/>
      <c r="D75" s="242"/>
      <c r="E75" s="242"/>
      <c r="F75" s="242"/>
      <c r="G75" s="91" t="s">
        <v>161</v>
      </c>
      <c r="H75" s="245">
        <v>4544.7221999999992</v>
      </c>
    </row>
    <row r="76" spans="2:8" ht="13.5" customHeight="1">
      <c r="B76" s="242"/>
      <c r="C76" s="242"/>
      <c r="D76" s="242"/>
      <c r="E76" s="242"/>
      <c r="F76" s="242"/>
      <c r="G76" s="207" t="s">
        <v>371</v>
      </c>
      <c r="H76" s="244">
        <f>SUM(H77:H86)</f>
        <v>33724.974000000002</v>
      </c>
    </row>
    <row r="77" spans="2:8" ht="13.5" customHeight="1">
      <c r="B77" s="242"/>
      <c r="C77" s="242"/>
      <c r="D77" s="242"/>
      <c r="E77" s="242"/>
      <c r="F77" s="242"/>
      <c r="G77" s="208" t="s">
        <v>372</v>
      </c>
      <c r="H77" s="245">
        <v>1897.2</v>
      </c>
    </row>
    <row r="78" spans="2:8" ht="13.5" customHeight="1">
      <c r="B78" s="242"/>
      <c r="C78" s="242"/>
      <c r="D78" s="242"/>
      <c r="E78" s="242"/>
      <c r="F78" s="242"/>
      <c r="G78" s="208" t="s">
        <v>373</v>
      </c>
      <c r="H78" s="245">
        <v>2386.8000000000002</v>
      </c>
    </row>
    <row r="79" spans="2:8" ht="13.5" customHeight="1">
      <c r="B79" s="242"/>
      <c r="C79" s="242"/>
      <c r="D79" s="242"/>
      <c r="E79" s="242"/>
      <c r="F79" s="242"/>
      <c r="G79" s="208" t="s">
        <v>374</v>
      </c>
      <c r="H79" s="245">
        <v>4059.6</v>
      </c>
    </row>
    <row r="80" spans="2:8" ht="13.5" customHeight="1">
      <c r="B80" s="242"/>
      <c r="C80" s="242"/>
      <c r="D80" s="242"/>
      <c r="E80" s="242"/>
      <c r="F80" s="242"/>
      <c r="G80" s="208" t="s">
        <v>375</v>
      </c>
      <c r="H80" s="245">
        <v>4141.2</v>
      </c>
    </row>
    <row r="81" spans="2:8" ht="13.5" customHeight="1">
      <c r="B81" s="242"/>
      <c r="C81" s="242"/>
      <c r="D81" s="242"/>
      <c r="E81" s="242"/>
      <c r="F81" s="242"/>
      <c r="G81" s="208" t="s">
        <v>376</v>
      </c>
      <c r="H81" s="245">
        <v>1219.5119999999999</v>
      </c>
    </row>
    <row r="82" spans="2:8" ht="13.5" customHeight="1">
      <c r="B82" s="242"/>
      <c r="C82" s="242"/>
      <c r="D82" s="242"/>
      <c r="E82" s="242"/>
      <c r="F82" s="242"/>
      <c r="G82" s="208" t="s">
        <v>377</v>
      </c>
      <c r="H82" s="245">
        <v>4916.3999999999996</v>
      </c>
    </row>
    <row r="83" spans="2:8" ht="13.5" customHeight="1">
      <c r="B83" s="242"/>
      <c r="C83" s="242"/>
      <c r="D83" s="242"/>
      <c r="E83" s="242"/>
      <c r="F83" s="242"/>
      <c r="G83" s="208" t="s">
        <v>378</v>
      </c>
      <c r="H83" s="245">
        <v>1530</v>
      </c>
    </row>
    <row r="84" spans="2:8" ht="13.5" customHeight="1">
      <c r="B84" s="242"/>
      <c r="C84" s="242"/>
      <c r="D84" s="242"/>
      <c r="E84" s="242"/>
      <c r="F84" s="242"/>
      <c r="G84" s="208" t="s">
        <v>379</v>
      </c>
      <c r="H84" s="245">
        <v>4098.3599999999997</v>
      </c>
    </row>
    <row r="85" spans="2:8" ht="13.5" customHeight="1">
      <c r="B85" s="242"/>
      <c r="C85" s="242"/>
      <c r="D85" s="242"/>
      <c r="E85" s="242"/>
      <c r="F85" s="242"/>
      <c r="G85" s="208" t="s">
        <v>380</v>
      </c>
      <c r="H85" s="245">
        <v>4757.79</v>
      </c>
    </row>
    <row r="86" spans="2:8" ht="13.5" customHeight="1">
      <c r="B86" s="242"/>
      <c r="C86" s="242"/>
      <c r="D86" s="242"/>
      <c r="E86" s="242"/>
      <c r="F86" s="242"/>
      <c r="G86" s="208" t="s">
        <v>381</v>
      </c>
      <c r="H86" s="245">
        <v>4718.1120000000001</v>
      </c>
    </row>
    <row r="87" spans="2:8" ht="13.5" customHeight="1">
      <c r="B87" s="242"/>
      <c r="C87" s="242"/>
      <c r="D87" s="242"/>
      <c r="E87" s="242"/>
      <c r="F87" s="242"/>
      <c r="G87" s="207" t="s">
        <v>382</v>
      </c>
      <c r="H87" s="244">
        <f>SUM(H88:H98)</f>
        <v>20199.988200000003</v>
      </c>
    </row>
    <row r="88" spans="2:8" ht="13.5" customHeight="1">
      <c r="B88" s="242"/>
      <c r="C88" s="242"/>
      <c r="D88" s="242"/>
      <c r="E88" s="242"/>
      <c r="F88" s="242"/>
      <c r="G88" s="19" t="s">
        <v>383</v>
      </c>
      <c r="H88" s="245">
        <v>3313.9596000000001</v>
      </c>
    </row>
    <row r="89" spans="2:8" ht="13.5" customHeight="1">
      <c r="B89" s="242"/>
      <c r="C89" s="242"/>
      <c r="D89" s="242"/>
      <c r="E89" s="242"/>
      <c r="F89" s="242"/>
      <c r="G89" s="19" t="s">
        <v>384</v>
      </c>
      <c r="H89" s="245">
        <v>3307.299</v>
      </c>
    </row>
    <row r="90" spans="2:8" ht="13.5" customHeight="1">
      <c r="B90" s="242"/>
      <c r="C90" s="242"/>
      <c r="D90" s="242"/>
      <c r="E90" s="242"/>
      <c r="F90" s="242"/>
      <c r="G90" s="95" t="s">
        <v>385</v>
      </c>
      <c r="H90" s="245">
        <v>2133.5952000000002</v>
      </c>
    </row>
    <row r="91" spans="2:8" ht="13.5" customHeight="1">
      <c r="B91" s="242"/>
      <c r="C91" s="242"/>
      <c r="D91" s="242"/>
      <c r="E91" s="242"/>
      <c r="F91" s="242"/>
      <c r="G91" s="95" t="s">
        <v>199</v>
      </c>
      <c r="H91" s="245">
        <v>242.76</v>
      </c>
    </row>
    <row r="92" spans="2:8" ht="13.5" customHeight="1">
      <c r="B92" s="242"/>
      <c r="C92" s="242"/>
      <c r="D92" s="242"/>
      <c r="E92" s="242"/>
      <c r="F92" s="242"/>
      <c r="G92" s="95" t="s">
        <v>201</v>
      </c>
      <c r="H92" s="245">
        <v>504.40019999999998</v>
      </c>
    </row>
    <row r="93" spans="2:8" ht="13.5" customHeight="1">
      <c r="B93" s="242"/>
      <c r="C93" s="242"/>
      <c r="D93" s="242"/>
      <c r="E93" s="242"/>
      <c r="F93" s="242"/>
      <c r="G93" s="208" t="s">
        <v>386</v>
      </c>
      <c r="H93" s="245">
        <v>3774.8669999999997</v>
      </c>
    </row>
    <row r="94" spans="2:8" ht="13.5" customHeight="1">
      <c r="B94" s="242"/>
      <c r="C94" s="242"/>
      <c r="D94" s="242"/>
      <c r="E94" s="242"/>
      <c r="F94" s="242"/>
      <c r="G94" s="208" t="s">
        <v>387</v>
      </c>
      <c r="H94" s="245">
        <v>751.45440000000008</v>
      </c>
    </row>
    <row r="95" spans="2:8" ht="13.5" customHeight="1">
      <c r="B95" s="242"/>
      <c r="C95" s="242"/>
      <c r="D95" s="242"/>
      <c r="E95" s="242"/>
      <c r="F95" s="242"/>
      <c r="G95" s="249" t="s">
        <v>388</v>
      </c>
      <c r="H95" s="245">
        <v>664.4076</v>
      </c>
    </row>
    <row r="96" spans="2:8" ht="13.5" customHeight="1">
      <c r="B96" s="242"/>
      <c r="C96" s="242"/>
      <c r="D96" s="242"/>
      <c r="E96" s="242"/>
      <c r="F96" s="250"/>
      <c r="G96" s="208" t="s">
        <v>387</v>
      </c>
      <c r="H96" s="251">
        <v>241.71959999999999</v>
      </c>
    </row>
    <row r="97" spans="2:8" ht="13.5" customHeight="1">
      <c r="B97" s="242"/>
      <c r="C97" s="242"/>
      <c r="D97" s="242"/>
      <c r="E97" s="242"/>
      <c r="F97" s="250"/>
      <c r="G97" s="208" t="s">
        <v>389</v>
      </c>
      <c r="H97" s="251">
        <v>306.75479999999999</v>
      </c>
    </row>
    <row r="98" spans="2:8" ht="13.5" customHeight="1">
      <c r="B98" s="242"/>
      <c r="C98" s="242"/>
      <c r="D98" s="242"/>
      <c r="E98" s="242"/>
      <c r="F98" s="242"/>
      <c r="G98" s="252" t="s">
        <v>390</v>
      </c>
      <c r="H98" s="245">
        <v>4958.7708000000002</v>
      </c>
    </row>
    <row r="99" spans="2:8" ht="13.5" customHeight="1">
      <c r="B99" s="242"/>
      <c r="C99" s="242"/>
      <c r="D99" s="242"/>
      <c r="E99" s="242"/>
      <c r="F99" s="242"/>
      <c r="G99" s="207" t="s">
        <v>325</v>
      </c>
      <c r="H99" s="244">
        <v>972.8</v>
      </c>
    </row>
    <row r="100" spans="2:8" ht="13.5" customHeight="1">
      <c r="B100" s="242"/>
      <c r="C100" s="242"/>
      <c r="D100" s="242"/>
      <c r="E100" s="242"/>
      <c r="F100" s="242"/>
      <c r="G100" s="253" t="s">
        <v>391</v>
      </c>
      <c r="H100" s="245">
        <v>972.8</v>
      </c>
    </row>
    <row r="101" spans="2:8" ht="13.5" customHeight="1">
      <c r="B101" s="242"/>
      <c r="C101" s="242"/>
      <c r="D101" s="242"/>
      <c r="E101" s="242"/>
      <c r="F101" s="242"/>
      <c r="G101" s="207" t="s">
        <v>392</v>
      </c>
      <c r="H101" s="244">
        <f>SUM(H102:H106)</f>
        <v>20338.738799999999</v>
      </c>
    </row>
    <row r="102" spans="2:8" ht="13.5" customHeight="1">
      <c r="B102" s="242"/>
      <c r="C102" s="242"/>
      <c r="D102" s="242"/>
      <c r="E102" s="242"/>
      <c r="F102" s="242"/>
      <c r="G102" s="208" t="s">
        <v>393</v>
      </c>
      <c r="H102" s="245">
        <v>3074.3820000000001</v>
      </c>
    </row>
    <row r="103" spans="2:8" ht="13.5" customHeight="1">
      <c r="B103" s="242"/>
      <c r="C103" s="242"/>
      <c r="D103" s="242"/>
      <c r="E103" s="242"/>
      <c r="F103" s="242"/>
      <c r="G103" s="208" t="s">
        <v>394</v>
      </c>
      <c r="H103" s="245">
        <v>4947.4079999999994</v>
      </c>
    </row>
    <row r="104" spans="2:8" ht="13.5" customHeight="1">
      <c r="B104" s="242"/>
      <c r="C104" s="242"/>
      <c r="D104" s="242"/>
      <c r="E104" s="242"/>
      <c r="F104" s="242"/>
      <c r="G104" s="208" t="s">
        <v>395</v>
      </c>
      <c r="H104" s="245">
        <v>2491.86</v>
      </c>
    </row>
    <row r="105" spans="2:8" ht="13.5" customHeight="1">
      <c r="B105" s="242"/>
      <c r="C105" s="242"/>
      <c r="D105" s="242"/>
      <c r="E105" s="242"/>
      <c r="F105" s="242"/>
      <c r="G105" s="208" t="s">
        <v>396</v>
      </c>
      <c r="H105" s="245">
        <v>4902.5688</v>
      </c>
    </row>
    <row r="106" spans="2:8" ht="13.5" customHeight="1">
      <c r="B106" s="242"/>
      <c r="C106" s="242"/>
      <c r="D106" s="242"/>
      <c r="E106" s="242"/>
      <c r="F106" s="242"/>
      <c r="G106" s="208" t="s">
        <v>397</v>
      </c>
      <c r="H106" s="245">
        <v>4922.5200000000004</v>
      </c>
    </row>
  </sheetData>
  <mergeCells count="12">
    <mergeCell ref="D9:F9"/>
    <mergeCell ref="B10:F10"/>
    <mergeCell ref="D11:F11"/>
    <mergeCell ref="D12:F12"/>
    <mergeCell ref="E13:F13"/>
    <mergeCell ref="A1:H1"/>
    <mergeCell ref="A2:H2"/>
    <mergeCell ref="A3:H3"/>
    <mergeCell ref="A4:H4"/>
    <mergeCell ref="B7:C7"/>
    <mergeCell ref="D7:F8"/>
    <mergeCell ref="G7:G8"/>
  </mergeCells>
  <pageMargins left="0.15748031496062992" right="0.15748031496062992" top="0.27559055118110237" bottom="0.15748031496062992" header="0.23622047244094491" footer="0.15748031496062992"/>
  <pageSetup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9"/>
  </sheetPr>
  <dimension ref="A1:I32"/>
  <sheetViews>
    <sheetView topLeftCell="A16" workbookViewId="0">
      <selection activeCell="A31" sqref="A31:XFD31"/>
    </sheetView>
  </sheetViews>
  <sheetFormatPr defaultRowHeight="12.75"/>
  <cols>
    <col min="1" max="1" width="28.5703125" customWidth="1"/>
    <col min="2" max="2" width="51" customWidth="1"/>
    <col min="3" max="3" width="28.7109375" style="119" customWidth="1"/>
  </cols>
  <sheetData>
    <row r="1" spans="1:9" s="125" customFormat="1" ht="17.25" customHeight="1">
      <c r="A1" s="431" t="s">
        <v>398</v>
      </c>
      <c r="B1" s="431"/>
      <c r="C1" s="431"/>
      <c r="D1" s="254"/>
      <c r="F1" s="187"/>
      <c r="G1" s="187"/>
      <c r="H1" s="187"/>
      <c r="I1" s="187"/>
    </row>
    <row r="2" spans="1:9" s="121" customFormat="1" ht="16.5" customHeight="1">
      <c r="A2" s="431" t="s">
        <v>257</v>
      </c>
      <c r="B2" s="431"/>
      <c r="C2" s="431"/>
      <c r="D2" s="217"/>
      <c r="E2" s="122"/>
      <c r="F2" s="122"/>
      <c r="G2" s="122"/>
    </row>
    <row r="3" spans="1:9" s="121" customFormat="1" ht="16.5" customHeight="1">
      <c r="A3" s="431" t="s">
        <v>258</v>
      </c>
      <c r="B3" s="431"/>
      <c r="C3" s="431"/>
      <c r="D3" s="217"/>
      <c r="E3" s="122"/>
      <c r="F3" s="122"/>
      <c r="G3" s="122"/>
    </row>
    <row r="4" spans="1:9" s="121" customFormat="1" ht="45.75" customHeight="1">
      <c r="A4" s="430" t="s">
        <v>482</v>
      </c>
      <c r="B4" s="430"/>
      <c r="C4" s="430"/>
      <c r="D4" s="255"/>
      <c r="E4" s="124"/>
      <c r="F4" s="124"/>
      <c r="G4" s="124"/>
    </row>
    <row r="7" spans="1:9" s="160" customFormat="1" ht="20.25" customHeight="1">
      <c r="A7" s="457" t="s">
        <v>399</v>
      </c>
      <c r="B7" s="457"/>
      <c r="C7" s="457"/>
    </row>
    <row r="8" spans="1:9" s="160" customFormat="1">
      <c r="A8" s="456" t="s">
        <v>400</v>
      </c>
      <c r="B8" s="456"/>
      <c r="C8" s="456"/>
    </row>
    <row r="9" spans="1:9" s="160" customFormat="1">
      <c r="C9" s="159"/>
    </row>
    <row r="10" spans="1:9" s="160" customFormat="1">
      <c r="A10" s="162" t="s">
        <v>401</v>
      </c>
      <c r="B10" s="460" t="s">
        <v>402</v>
      </c>
      <c r="C10" s="461"/>
    </row>
    <row r="11" spans="1:9" s="160" customFormat="1">
      <c r="A11" s="169" t="s">
        <v>403</v>
      </c>
      <c r="B11" s="458" t="s">
        <v>404</v>
      </c>
      <c r="C11" s="459"/>
    </row>
    <row r="12" spans="1:9" s="160" customFormat="1">
      <c r="A12" s="462"/>
      <c r="B12" s="463"/>
      <c r="C12" s="464"/>
    </row>
    <row r="13" spans="1:9" s="160" customFormat="1">
      <c r="A13" s="460" t="s">
        <v>405</v>
      </c>
      <c r="B13" s="465"/>
      <c r="C13" s="461"/>
    </row>
    <row r="14" spans="1:9" s="160" customFormat="1">
      <c r="A14" s="466" t="s">
        <v>406</v>
      </c>
      <c r="B14" s="468" t="s">
        <v>403</v>
      </c>
      <c r="C14" s="288"/>
    </row>
    <row r="15" spans="1:9" s="160" customFormat="1" ht="39" customHeight="1">
      <c r="A15" s="467"/>
      <c r="B15" s="469"/>
      <c r="C15" s="65" t="s">
        <v>407</v>
      </c>
    </row>
    <row r="16" spans="1:9" s="160" customFormat="1">
      <c r="A16" s="164" t="s">
        <v>408</v>
      </c>
      <c r="B16" s="169" t="s">
        <v>409</v>
      </c>
      <c r="C16" s="470" t="s">
        <v>410</v>
      </c>
    </row>
    <row r="17" spans="1:3" s="160" customFormat="1">
      <c r="A17" s="164" t="s">
        <v>411</v>
      </c>
      <c r="B17" s="169" t="s">
        <v>412</v>
      </c>
      <c r="C17" s="471"/>
    </row>
    <row r="18" spans="1:3" s="160" customFormat="1">
      <c r="A18" s="164" t="s">
        <v>413</v>
      </c>
      <c r="B18" s="169" t="s">
        <v>412</v>
      </c>
      <c r="C18" s="471"/>
    </row>
    <row r="19" spans="1:3" s="160" customFormat="1" ht="25.5" customHeight="1">
      <c r="A19" s="164" t="s">
        <v>414</v>
      </c>
      <c r="B19" s="169" t="s">
        <v>415</v>
      </c>
      <c r="C19" s="471"/>
    </row>
    <row r="20" spans="1:3" s="160" customFormat="1" ht="38.25" customHeight="1">
      <c r="A20" s="164" t="s">
        <v>416</v>
      </c>
      <c r="B20" s="169" t="s">
        <v>490</v>
      </c>
      <c r="C20" s="472"/>
    </row>
    <row r="21" spans="1:3" s="160" customFormat="1">
      <c r="A21" s="473" t="s">
        <v>417</v>
      </c>
      <c r="B21" s="474"/>
      <c r="C21" s="167"/>
    </row>
    <row r="22" spans="1:3" s="160" customFormat="1">
      <c r="A22" s="458" t="s">
        <v>418</v>
      </c>
      <c r="B22" s="459"/>
      <c r="C22" s="257">
        <v>15</v>
      </c>
    </row>
    <row r="23" spans="1:3" s="160" customFormat="1" ht="12.75" customHeight="1">
      <c r="A23" s="458" t="s">
        <v>419</v>
      </c>
      <c r="B23" s="459"/>
      <c r="C23" s="301">
        <v>-3276</v>
      </c>
    </row>
    <row r="24" spans="1:3" s="160" customFormat="1">
      <c r="A24" s="458" t="s">
        <v>420</v>
      </c>
      <c r="B24" s="459"/>
      <c r="C24" s="301">
        <v>-2140</v>
      </c>
    </row>
    <row r="25" spans="1:3" s="160" customFormat="1">
      <c r="A25" s="458" t="s">
        <v>421</v>
      </c>
      <c r="B25" s="459"/>
      <c r="C25" s="257">
        <v>2</v>
      </c>
    </row>
    <row r="26" spans="1:3" s="160" customFormat="1">
      <c r="A26" s="458" t="s">
        <v>422</v>
      </c>
      <c r="B26" s="459"/>
      <c r="C26" s="257">
        <v>218</v>
      </c>
    </row>
    <row r="27" spans="1:3" s="160" customFormat="1">
      <c r="A27" s="458" t="s">
        <v>423</v>
      </c>
      <c r="B27" s="459"/>
      <c r="C27" s="257">
        <v>10</v>
      </c>
    </row>
    <row r="28" spans="1:3" s="160" customFormat="1">
      <c r="A28" s="458" t="s">
        <v>424</v>
      </c>
      <c r="B28" s="459"/>
      <c r="C28" s="257">
        <v>7</v>
      </c>
    </row>
    <row r="29" spans="1:3" s="160" customFormat="1">
      <c r="A29" s="458" t="s">
        <v>425</v>
      </c>
      <c r="B29" s="459"/>
      <c r="C29" s="257">
        <v>15</v>
      </c>
    </row>
    <row r="30" spans="1:3" s="160" customFormat="1">
      <c r="A30" s="458" t="s">
        <v>426</v>
      </c>
      <c r="B30" s="459"/>
      <c r="C30" s="301">
        <v>-2</v>
      </c>
    </row>
    <row r="31" spans="1:3" s="160" customFormat="1" ht="12.75" customHeight="1">
      <c r="A31" s="458" t="s">
        <v>495</v>
      </c>
      <c r="B31" s="459"/>
      <c r="C31" s="260">
        <v>4</v>
      </c>
    </row>
    <row r="32" spans="1:3" s="160" customFormat="1">
      <c r="A32" s="475" t="s">
        <v>427</v>
      </c>
      <c r="B32" s="476"/>
      <c r="C32" s="258"/>
    </row>
  </sheetData>
  <mergeCells count="25">
    <mergeCell ref="A32:B32"/>
    <mergeCell ref="A25:B25"/>
    <mergeCell ref="A26:B26"/>
    <mergeCell ref="A27:B27"/>
    <mergeCell ref="A28:B28"/>
    <mergeCell ref="A29:B29"/>
    <mergeCell ref="A30:B30"/>
    <mergeCell ref="A31:B31"/>
    <mergeCell ref="A24:B24"/>
    <mergeCell ref="B10:C10"/>
    <mergeCell ref="B11:C11"/>
    <mergeCell ref="A12:C12"/>
    <mergeCell ref="A13:C13"/>
    <mergeCell ref="A14:A15"/>
    <mergeCell ref="B14:B15"/>
    <mergeCell ref="C16:C20"/>
    <mergeCell ref="A21:B21"/>
    <mergeCell ref="A22:B22"/>
    <mergeCell ref="A23:B23"/>
    <mergeCell ref="A8:C8"/>
    <mergeCell ref="A1:C1"/>
    <mergeCell ref="A2:C2"/>
    <mergeCell ref="A3:C3"/>
    <mergeCell ref="A4:C4"/>
    <mergeCell ref="A7:C7"/>
  </mergeCells>
  <pageMargins left="0.70866141732283472" right="0.70866141732283472" top="0.74803149606299213" bottom="0.74803149606299213" header="0.31496062992125984" footer="0.31496062992125984"/>
  <pageSetup orientation="landscape" verticalDpi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I59"/>
  <sheetViews>
    <sheetView topLeftCell="A43" workbookViewId="0">
      <selection activeCell="C60" sqref="C60"/>
    </sheetView>
  </sheetViews>
  <sheetFormatPr defaultRowHeight="12.75"/>
  <cols>
    <col min="1" max="1" width="28.5703125" customWidth="1"/>
    <col min="2" max="2" width="47.5703125" customWidth="1"/>
    <col min="3" max="3" width="25.5703125" style="119" customWidth="1"/>
  </cols>
  <sheetData>
    <row r="1" spans="1:9" s="125" customFormat="1" ht="17.25" customHeight="1">
      <c r="A1" s="431" t="s">
        <v>428</v>
      </c>
      <c r="B1" s="431"/>
      <c r="C1" s="431"/>
      <c r="D1" s="254"/>
      <c r="F1" s="187"/>
      <c r="G1" s="187"/>
      <c r="H1" s="187"/>
      <c r="I1" s="187"/>
    </row>
    <row r="2" spans="1:9" s="121" customFormat="1" ht="16.5" customHeight="1">
      <c r="A2" s="431" t="s">
        <v>257</v>
      </c>
      <c r="B2" s="431"/>
      <c r="C2" s="431"/>
      <c r="D2" s="217"/>
      <c r="E2" s="122"/>
      <c r="F2" s="122"/>
      <c r="G2" s="122"/>
    </row>
    <row r="3" spans="1:9" s="121" customFormat="1" ht="16.5" customHeight="1">
      <c r="A3" s="431" t="s">
        <v>258</v>
      </c>
      <c r="B3" s="431"/>
      <c r="C3" s="431"/>
      <c r="D3" s="217"/>
      <c r="E3" s="122"/>
      <c r="F3" s="122"/>
      <c r="G3" s="122"/>
    </row>
    <row r="4" spans="1:9" s="121" customFormat="1" ht="65.25" customHeight="1">
      <c r="A4" s="430" t="s">
        <v>492</v>
      </c>
      <c r="B4" s="430"/>
      <c r="C4" s="430"/>
      <c r="D4" s="255"/>
      <c r="E4" s="124"/>
      <c r="F4" s="124"/>
      <c r="G4" s="124"/>
    </row>
    <row r="7" spans="1:9">
      <c r="C7" s="159" t="s">
        <v>429</v>
      </c>
    </row>
    <row r="8" spans="1:9" s="160" customFormat="1" ht="45.75" customHeight="1">
      <c r="A8" s="477" t="s">
        <v>430</v>
      </c>
      <c r="B8" s="477"/>
      <c r="C8" s="477"/>
    </row>
    <row r="9" spans="1:9" s="160" customFormat="1">
      <c r="A9" s="460" t="s">
        <v>431</v>
      </c>
      <c r="B9" s="465"/>
      <c r="C9" s="461"/>
    </row>
    <row r="10" spans="1:9" s="160" customFormat="1">
      <c r="A10" s="162" t="s">
        <v>401</v>
      </c>
      <c r="B10" s="460" t="s">
        <v>402</v>
      </c>
      <c r="C10" s="461"/>
    </row>
    <row r="11" spans="1:9" s="160" customFormat="1">
      <c r="A11" s="169" t="s">
        <v>403</v>
      </c>
      <c r="B11" s="458" t="s">
        <v>404</v>
      </c>
      <c r="C11" s="459"/>
    </row>
    <row r="12" spans="1:9" s="160" customFormat="1">
      <c r="A12" s="462"/>
      <c r="B12" s="463"/>
      <c r="C12" s="464"/>
    </row>
    <row r="13" spans="1:9" s="160" customFormat="1">
      <c r="A13" s="460" t="s">
        <v>405</v>
      </c>
      <c r="B13" s="465"/>
      <c r="C13" s="461"/>
    </row>
    <row r="14" spans="1:9" s="160" customFormat="1">
      <c r="A14" s="462"/>
      <c r="B14" s="463"/>
      <c r="C14" s="464"/>
    </row>
    <row r="15" spans="1:9" s="160" customFormat="1">
      <c r="A15" s="162" t="s">
        <v>401</v>
      </c>
      <c r="B15" s="460" t="s">
        <v>402</v>
      </c>
      <c r="C15" s="461"/>
    </row>
    <row r="16" spans="1:9" s="160" customFormat="1">
      <c r="A16" s="169" t="s">
        <v>403</v>
      </c>
      <c r="B16" s="458" t="s">
        <v>404</v>
      </c>
      <c r="C16" s="459"/>
    </row>
    <row r="17" spans="1:3" s="160" customFormat="1">
      <c r="A17" s="462"/>
      <c r="B17" s="463"/>
      <c r="C17" s="464"/>
    </row>
    <row r="18" spans="1:3" s="160" customFormat="1">
      <c r="A18" s="460" t="s">
        <v>405</v>
      </c>
      <c r="B18" s="465"/>
      <c r="C18" s="461"/>
    </row>
    <row r="19" spans="1:3" s="160" customFormat="1">
      <c r="A19" s="466" t="s">
        <v>406</v>
      </c>
      <c r="B19" s="468" t="s">
        <v>403</v>
      </c>
      <c r="C19" s="288"/>
    </row>
    <row r="20" spans="1:3" s="160" customFormat="1" ht="42.75" customHeight="1">
      <c r="A20" s="467"/>
      <c r="B20" s="469"/>
      <c r="C20" s="308" t="s">
        <v>407</v>
      </c>
    </row>
    <row r="21" spans="1:3" s="160" customFormat="1">
      <c r="A21" s="164" t="s">
        <v>408</v>
      </c>
      <c r="B21" s="169" t="s">
        <v>409</v>
      </c>
      <c r="C21" s="470" t="s">
        <v>410</v>
      </c>
    </row>
    <row r="22" spans="1:3" s="160" customFormat="1">
      <c r="A22" s="164" t="s">
        <v>411</v>
      </c>
      <c r="B22" s="169" t="s">
        <v>412</v>
      </c>
      <c r="C22" s="471"/>
    </row>
    <row r="23" spans="1:3" s="160" customFormat="1">
      <c r="A23" s="164" t="s">
        <v>413</v>
      </c>
      <c r="B23" s="169" t="s">
        <v>412</v>
      </c>
      <c r="C23" s="471"/>
    </row>
    <row r="24" spans="1:3" s="160" customFormat="1" ht="25.5" customHeight="1">
      <c r="A24" s="164" t="s">
        <v>414</v>
      </c>
      <c r="B24" s="169" t="s">
        <v>415</v>
      </c>
      <c r="C24" s="471"/>
    </row>
    <row r="25" spans="1:3" s="160" customFormat="1" ht="38.25" customHeight="1">
      <c r="A25" s="164" t="s">
        <v>416</v>
      </c>
      <c r="B25" s="169" t="s">
        <v>491</v>
      </c>
      <c r="C25" s="472"/>
    </row>
    <row r="26" spans="1:3" s="160" customFormat="1">
      <c r="A26" s="473" t="s">
        <v>417</v>
      </c>
      <c r="B26" s="474"/>
      <c r="C26" s="167"/>
    </row>
    <row r="27" spans="1:3" s="160" customFormat="1" ht="12.75" customHeight="1">
      <c r="A27" s="458" t="s">
        <v>418</v>
      </c>
      <c r="B27" s="459"/>
      <c r="C27" s="257">
        <v>15</v>
      </c>
    </row>
    <row r="28" spans="1:3" s="160" customFormat="1" ht="12.75" customHeight="1">
      <c r="A28" s="458" t="s">
        <v>419</v>
      </c>
      <c r="B28" s="459"/>
      <c r="C28" s="257">
        <v>8.6590000000000007</v>
      </c>
    </row>
    <row r="29" spans="1:3" s="160" customFormat="1" ht="12.75" customHeight="1">
      <c r="A29" s="458" t="s">
        <v>420</v>
      </c>
      <c r="B29" s="459"/>
      <c r="C29" s="257">
        <v>7.9450000000000003</v>
      </c>
    </row>
    <row r="30" spans="1:3" s="160" customFormat="1" ht="12.75" customHeight="1">
      <c r="A30" s="458" t="s">
        <v>421</v>
      </c>
      <c r="B30" s="459"/>
      <c r="C30" s="257">
        <v>2</v>
      </c>
    </row>
    <row r="31" spans="1:3" s="160" customFormat="1" ht="12.75" customHeight="1">
      <c r="A31" s="458" t="s">
        <v>422</v>
      </c>
      <c r="B31" s="459"/>
      <c r="C31" s="257">
        <v>218</v>
      </c>
    </row>
    <row r="32" spans="1:3" s="160" customFormat="1" ht="12.75" customHeight="1">
      <c r="A32" s="458" t="s">
        <v>423</v>
      </c>
      <c r="B32" s="459"/>
      <c r="C32" s="257">
        <v>10</v>
      </c>
    </row>
    <row r="33" spans="1:3" s="160" customFormat="1" ht="12.75" customHeight="1">
      <c r="A33" s="458" t="s">
        <v>424</v>
      </c>
      <c r="B33" s="459"/>
      <c r="C33" s="257">
        <v>7</v>
      </c>
    </row>
    <row r="34" spans="1:3" s="160" customFormat="1" ht="12.75" customHeight="1">
      <c r="A34" s="458" t="s">
        <v>425</v>
      </c>
      <c r="B34" s="459"/>
      <c r="C34" s="257">
        <v>15</v>
      </c>
    </row>
    <row r="35" spans="1:3" s="160" customFormat="1" ht="12.75" customHeight="1">
      <c r="A35" s="458" t="s">
        <v>437</v>
      </c>
      <c r="B35" s="459"/>
      <c r="C35" s="260">
        <v>100</v>
      </c>
    </row>
    <row r="36" spans="1:3" s="160" customFormat="1" ht="12.75" customHeight="1">
      <c r="A36" s="458" t="s">
        <v>495</v>
      </c>
      <c r="B36" s="459"/>
      <c r="C36" s="260">
        <v>4</v>
      </c>
    </row>
    <row r="37" spans="1:3" s="160" customFormat="1">
      <c r="A37" s="475" t="s">
        <v>427</v>
      </c>
      <c r="B37" s="476"/>
      <c r="C37" s="259">
        <v>401439.1</v>
      </c>
    </row>
    <row r="39" spans="1:3" s="160" customFormat="1">
      <c r="C39" s="159" t="s">
        <v>432</v>
      </c>
    </row>
    <row r="40" spans="1:3" s="160" customFormat="1" ht="20.25" customHeight="1">
      <c r="A40" s="457" t="s">
        <v>433</v>
      </c>
      <c r="B40" s="457"/>
      <c r="C40" s="457"/>
    </row>
    <row r="41" spans="1:3" s="160" customFormat="1">
      <c r="A41" s="460" t="s">
        <v>431</v>
      </c>
      <c r="B41" s="465"/>
      <c r="C41" s="461"/>
    </row>
    <row r="42" spans="1:3" s="160" customFormat="1">
      <c r="A42" s="462"/>
      <c r="B42" s="463"/>
      <c r="C42" s="464"/>
    </row>
    <row r="43" spans="1:3" s="160" customFormat="1">
      <c r="A43" s="162" t="s">
        <v>401</v>
      </c>
      <c r="B43" s="460" t="s">
        <v>402</v>
      </c>
      <c r="C43" s="461"/>
    </row>
    <row r="44" spans="1:3" s="160" customFormat="1">
      <c r="A44" s="169" t="s">
        <v>403</v>
      </c>
      <c r="B44" s="458" t="s">
        <v>404</v>
      </c>
      <c r="C44" s="459"/>
    </row>
    <row r="45" spans="1:3" s="160" customFormat="1">
      <c r="A45" s="462"/>
      <c r="B45" s="463"/>
      <c r="C45" s="464"/>
    </row>
    <row r="46" spans="1:3" s="160" customFormat="1">
      <c r="A46" s="460" t="s">
        <v>405</v>
      </c>
      <c r="B46" s="465"/>
      <c r="C46" s="461"/>
    </row>
    <row r="47" spans="1:3" s="160" customFormat="1">
      <c r="A47" s="478" t="s">
        <v>406</v>
      </c>
      <c r="B47" s="480" t="s">
        <v>403</v>
      </c>
      <c r="C47" s="288"/>
    </row>
    <row r="48" spans="1:3" s="160" customFormat="1" ht="47.25" customHeight="1">
      <c r="A48" s="479"/>
      <c r="B48" s="481"/>
      <c r="C48" s="311" t="s">
        <v>493</v>
      </c>
    </row>
    <row r="49" spans="1:3" s="160" customFormat="1">
      <c r="A49" s="164" t="s">
        <v>408</v>
      </c>
      <c r="B49" s="169" t="s">
        <v>409</v>
      </c>
      <c r="C49" s="256" t="s">
        <v>410</v>
      </c>
    </row>
    <row r="50" spans="1:3" s="160" customFormat="1">
      <c r="A50" s="164" t="s">
        <v>411</v>
      </c>
      <c r="B50" s="169" t="s">
        <v>412</v>
      </c>
      <c r="C50" s="164"/>
    </row>
    <row r="51" spans="1:3" s="160" customFormat="1">
      <c r="A51" s="164" t="s">
        <v>413</v>
      </c>
      <c r="B51" s="169" t="s">
        <v>412</v>
      </c>
      <c r="C51" s="164"/>
    </row>
    <row r="52" spans="1:3" s="160" customFormat="1" ht="25.5" customHeight="1">
      <c r="A52" s="164" t="s">
        <v>414</v>
      </c>
      <c r="B52" s="169" t="s">
        <v>415</v>
      </c>
      <c r="C52" s="164"/>
    </row>
    <row r="53" spans="1:3" s="160" customFormat="1" ht="38.25" customHeight="1">
      <c r="A53" s="164" t="s">
        <v>416</v>
      </c>
      <c r="B53" s="169" t="s">
        <v>434</v>
      </c>
      <c r="C53" s="164"/>
    </row>
    <row r="54" spans="1:3" s="160" customFormat="1">
      <c r="A54" s="482" t="s">
        <v>417</v>
      </c>
      <c r="B54" s="483"/>
      <c r="C54" s="164"/>
    </row>
    <row r="55" spans="1:3" s="160" customFormat="1">
      <c r="A55" s="458" t="s">
        <v>435</v>
      </c>
      <c r="B55" s="459"/>
      <c r="C55" s="307">
        <v>-11.935</v>
      </c>
    </row>
    <row r="56" spans="1:3" s="160" customFormat="1">
      <c r="A56" s="458" t="s">
        <v>420</v>
      </c>
      <c r="B56" s="459"/>
      <c r="C56" s="307">
        <v>-10.085000000000001</v>
      </c>
    </row>
    <row r="57" spans="1:3" s="160" customFormat="1">
      <c r="A57" s="458" t="s">
        <v>436</v>
      </c>
      <c r="B57" s="459"/>
      <c r="C57" s="314">
        <v>-2</v>
      </c>
    </row>
    <row r="58" spans="1:3" s="160" customFormat="1" ht="12.75" customHeight="1">
      <c r="A58" s="458" t="s">
        <v>437</v>
      </c>
      <c r="B58" s="459"/>
      <c r="C58" s="314">
        <v>-100</v>
      </c>
    </row>
    <row r="59" spans="1:3" s="160" customFormat="1">
      <c r="A59" s="475" t="s">
        <v>427</v>
      </c>
      <c r="B59" s="476"/>
      <c r="C59" s="261">
        <v>-401439.1</v>
      </c>
    </row>
  </sheetData>
  <mergeCells count="45">
    <mergeCell ref="A59:B59"/>
    <mergeCell ref="A45:C45"/>
    <mergeCell ref="A46:C46"/>
    <mergeCell ref="A47:A48"/>
    <mergeCell ref="B47:B48"/>
    <mergeCell ref="A54:B54"/>
    <mergeCell ref="A55:B55"/>
    <mergeCell ref="A56:B56"/>
    <mergeCell ref="A57:B57"/>
    <mergeCell ref="A58:B58"/>
    <mergeCell ref="B44:C44"/>
    <mergeCell ref="A30:B30"/>
    <mergeCell ref="A31:B31"/>
    <mergeCell ref="A32:B32"/>
    <mergeCell ref="A33:B33"/>
    <mergeCell ref="A34:B34"/>
    <mergeCell ref="A37:B37"/>
    <mergeCell ref="A40:C40"/>
    <mergeCell ref="A41:C41"/>
    <mergeCell ref="A42:C42"/>
    <mergeCell ref="B43:C43"/>
    <mergeCell ref="A35:B35"/>
    <mergeCell ref="A36:B36"/>
    <mergeCell ref="A29:B29"/>
    <mergeCell ref="B16:C16"/>
    <mergeCell ref="A17:C17"/>
    <mergeCell ref="A18:C18"/>
    <mergeCell ref="A19:A20"/>
    <mergeCell ref="B19:B20"/>
    <mergeCell ref="C21:C25"/>
    <mergeCell ref="A26:B26"/>
    <mergeCell ref="A27:B27"/>
    <mergeCell ref="A28:B28"/>
    <mergeCell ref="B15:C15"/>
    <mergeCell ref="A1:C1"/>
    <mergeCell ref="A2:C2"/>
    <mergeCell ref="A3:C3"/>
    <mergeCell ref="A4:C4"/>
    <mergeCell ref="A8:C8"/>
    <mergeCell ref="A9:C9"/>
    <mergeCell ref="B10:C10"/>
    <mergeCell ref="B11:C11"/>
    <mergeCell ref="A12:C12"/>
    <mergeCell ref="A13:C13"/>
    <mergeCell ref="A14:C14"/>
  </mergeCells>
  <pageMargins left="0.70866141732283472" right="0.70866141732283472" top="0.74803149606299213" bottom="0.74803149606299213" header="0.31496062992125984" footer="0.31496062992125984"/>
  <pageSetup orientation="landscape" verticalDpi="0"/>
</worksheet>
</file>

<file path=xl/worksheets/sheet9.xml><?xml version="1.0" encoding="utf-8"?>
<worksheet xmlns="http://schemas.openxmlformats.org/spreadsheetml/2006/main" xmlns:r="http://schemas.openxmlformats.org/officeDocument/2006/relationships">
  <dimension ref="A3:G22"/>
  <sheetViews>
    <sheetView topLeftCell="A10" workbookViewId="0">
      <selection activeCell="E14" sqref="E14:G14"/>
    </sheetView>
  </sheetViews>
  <sheetFormatPr defaultRowHeight="12.75"/>
  <cols>
    <col min="1" max="1" width="16.28515625" customWidth="1"/>
    <col min="2" max="2" width="39.28515625" customWidth="1"/>
    <col min="3" max="3" width="15.42578125" customWidth="1"/>
    <col min="4" max="4" width="19.28515625" customWidth="1"/>
    <col min="5" max="5" width="18" customWidth="1"/>
    <col min="6" max="6" width="17.5703125" customWidth="1"/>
    <col min="7" max="7" width="18.5703125" customWidth="1"/>
  </cols>
  <sheetData>
    <row r="3" spans="1:7" ht="17.25" customHeight="1">
      <c r="A3" s="490" t="s">
        <v>438</v>
      </c>
      <c r="B3" s="490"/>
      <c r="C3" s="490"/>
      <c r="D3" s="490"/>
      <c r="E3" s="490"/>
      <c r="F3" s="490"/>
      <c r="G3" s="490"/>
    </row>
    <row r="4" spans="1:7" ht="17.25" customHeight="1">
      <c r="A4" s="490" t="s">
        <v>257</v>
      </c>
      <c r="B4" s="490"/>
      <c r="C4" s="490"/>
      <c r="D4" s="490"/>
      <c r="E4" s="490"/>
      <c r="F4" s="490"/>
      <c r="G4" s="490"/>
    </row>
    <row r="5" spans="1:7" ht="17.25" customHeight="1">
      <c r="A5" s="490" t="s">
        <v>439</v>
      </c>
      <c r="B5" s="490"/>
      <c r="C5" s="490"/>
      <c r="D5" s="490"/>
      <c r="E5" s="490"/>
      <c r="F5" s="490"/>
      <c r="G5" s="490"/>
    </row>
    <row r="6" spans="1:7" ht="17.25" customHeight="1">
      <c r="A6" s="262"/>
      <c r="B6" s="263"/>
      <c r="C6" s="264"/>
      <c r="D6" s="264"/>
      <c r="E6" s="264"/>
      <c r="F6" s="264"/>
      <c r="G6" s="263"/>
    </row>
    <row r="7" spans="1:7" ht="36.75" customHeight="1">
      <c r="A7" s="491" t="s">
        <v>483</v>
      </c>
      <c r="B7" s="491"/>
      <c r="C7" s="491"/>
      <c r="D7" s="491"/>
      <c r="E7" s="491"/>
      <c r="F7" s="491"/>
      <c r="G7" s="491"/>
    </row>
    <row r="8" spans="1:7" ht="15.75" customHeight="1">
      <c r="A8" s="265"/>
      <c r="B8" s="265"/>
      <c r="C8" s="266"/>
      <c r="D8" s="266"/>
      <c r="E8" s="266"/>
      <c r="F8" s="266"/>
      <c r="G8" s="267"/>
    </row>
    <row r="9" spans="1:7" s="265" customFormat="1" ht="81.75" customHeight="1">
      <c r="A9" s="492" t="s">
        <v>440</v>
      </c>
      <c r="B9" s="494" t="s">
        <v>441</v>
      </c>
      <c r="C9" s="496" t="s">
        <v>442</v>
      </c>
      <c r="D9" s="496" t="s">
        <v>443</v>
      </c>
      <c r="E9" s="494" t="s">
        <v>444</v>
      </c>
      <c r="F9" s="498" t="s">
        <v>445</v>
      </c>
      <c r="G9" s="499"/>
    </row>
    <row r="10" spans="1:7" s="265" customFormat="1" ht="47.25" customHeight="1">
      <c r="A10" s="493"/>
      <c r="B10" s="495"/>
      <c r="C10" s="497"/>
      <c r="D10" s="497"/>
      <c r="E10" s="495"/>
      <c r="F10" s="268" t="s">
        <v>446</v>
      </c>
      <c r="G10" s="269" t="s">
        <v>447</v>
      </c>
    </row>
    <row r="11" spans="1:7" s="270" customFormat="1" ht="42" customHeight="1">
      <c r="A11" s="484" t="s">
        <v>448</v>
      </c>
      <c r="B11" s="485"/>
      <c r="C11" s="485"/>
      <c r="D11" s="485"/>
      <c r="E11" s="485"/>
      <c r="F11" s="486"/>
      <c r="G11" s="271">
        <f>G12</f>
        <v>51791.578999999998</v>
      </c>
    </row>
    <row r="12" spans="1:7" s="265" customFormat="1" ht="60" customHeight="1">
      <c r="A12" s="487" t="s">
        <v>449</v>
      </c>
      <c r="B12" s="488"/>
      <c r="C12" s="488"/>
      <c r="D12" s="488"/>
      <c r="E12" s="488"/>
      <c r="F12" s="489"/>
      <c r="G12" s="272">
        <f>G13</f>
        <v>51791.578999999998</v>
      </c>
    </row>
    <row r="13" spans="1:7" s="265" customFormat="1" ht="17.25" customHeight="1">
      <c r="A13" s="273"/>
      <c r="B13" s="274" t="s">
        <v>450</v>
      </c>
      <c r="C13" s="275"/>
      <c r="D13" s="275"/>
      <c r="E13" s="276"/>
      <c r="F13" s="268"/>
      <c r="G13" s="277">
        <f>SUM(G14:G22)</f>
        <v>51791.578999999998</v>
      </c>
    </row>
    <row r="14" spans="1:7" s="265" customFormat="1" ht="36.75" customHeight="1">
      <c r="A14" s="278" t="s">
        <v>451</v>
      </c>
      <c r="B14" s="278" t="s">
        <v>452</v>
      </c>
      <c r="C14" s="279" t="s">
        <v>453</v>
      </c>
      <c r="D14" s="280" t="s">
        <v>454</v>
      </c>
      <c r="E14" s="317">
        <v>1686200</v>
      </c>
      <c r="F14" s="318">
        <v>1</v>
      </c>
      <c r="G14" s="319">
        <f t="shared" ref="G14:G22" si="0">F14*E14/1000</f>
        <v>1686.2</v>
      </c>
    </row>
    <row r="15" spans="1:7" s="265" customFormat="1" ht="33" customHeight="1">
      <c r="A15" s="278" t="s">
        <v>455</v>
      </c>
      <c r="B15" s="278" t="s">
        <v>452</v>
      </c>
      <c r="C15" s="279" t="s">
        <v>453</v>
      </c>
      <c r="D15" s="280" t="s">
        <v>454</v>
      </c>
      <c r="E15" s="281">
        <v>559011</v>
      </c>
      <c r="F15" s="282">
        <v>1</v>
      </c>
      <c r="G15" s="283">
        <f t="shared" si="0"/>
        <v>559.01099999999997</v>
      </c>
    </row>
    <row r="16" spans="1:7" s="265" customFormat="1" ht="33" customHeight="1">
      <c r="A16" s="278" t="s">
        <v>456</v>
      </c>
      <c r="B16" s="278" t="s">
        <v>452</v>
      </c>
      <c r="C16" s="279" t="s">
        <v>453</v>
      </c>
      <c r="D16" s="280" t="s">
        <v>454</v>
      </c>
      <c r="E16" s="284">
        <v>1178950</v>
      </c>
      <c r="F16" s="282">
        <v>1</v>
      </c>
      <c r="G16" s="283">
        <f t="shared" si="0"/>
        <v>1178.95</v>
      </c>
    </row>
    <row r="17" spans="1:7" s="265" customFormat="1" ht="33" customHeight="1">
      <c r="A17" s="278" t="s">
        <v>457</v>
      </c>
      <c r="B17" s="278" t="s">
        <v>452</v>
      </c>
      <c r="C17" s="279" t="s">
        <v>453</v>
      </c>
      <c r="D17" s="280" t="s">
        <v>454</v>
      </c>
      <c r="E17" s="284">
        <v>1184475</v>
      </c>
      <c r="F17" s="282">
        <v>1</v>
      </c>
      <c r="G17" s="283">
        <f t="shared" si="0"/>
        <v>1184.4749999999999</v>
      </c>
    </row>
    <row r="18" spans="1:7" s="265" customFormat="1" ht="33" customHeight="1">
      <c r="A18" s="278" t="s">
        <v>458</v>
      </c>
      <c r="B18" s="278" t="s">
        <v>452</v>
      </c>
      <c r="C18" s="279" t="s">
        <v>453</v>
      </c>
      <c r="D18" s="280" t="s">
        <v>454</v>
      </c>
      <c r="E18" s="284">
        <v>919751</v>
      </c>
      <c r="F18" s="282">
        <v>1</v>
      </c>
      <c r="G18" s="283">
        <f t="shared" si="0"/>
        <v>919.75099999999998</v>
      </c>
    </row>
    <row r="19" spans="1:7" s="265" customFormat="1" ht="33" customHeight="1">
      <c r="A19" s="278" t="s">
        <v>459</v>
      </c>
      <c r="B19" s="278" t="s">
        <v>452</v>
      </c>
      <c r="C19" s="279" t="s">
        <v>453</v>
      </c>
      <c r="D19" s="280" t="s">
        <v>454</v>
      </c>
      <c r="E19" s="284">
        <v>996396</v>
      </c>
      <c r="F19" s="282">
        <v>1</v>
      </c>
      <c r="G19" s="283">
        <f t="shared" si="0"/>
        <v>996.39599999999996</v>
      </c>
    </row>
    <row r="20" spans="1:7" s="265" customFormat="1" ht="33" customHeight="1">
      <c r="A20" s="278" t="s">
        <v>460</v>
      </c>
      <c r="B20" s="278" t="s">
        <v>452</v>
      </c>
      <c r="C20" s="279" t="s">
        <v>453</v>
      </c>
      <c r="D20" s="280" t="s">
        <v>454</v>
      </c>
      <c r="E20" s="284">
        <v>996396</v>
      </c>
      <c r="F20" s="282">
        <v>1</v>
      </c>
      <c r="G20" s="283">
        <f t="shared" si="0"/>
        <v>996.39599999999996</v>
      </c>
    </row>
    <row r="21" spans="1:7" s="265" customFormat="1" ht="33" customHeight="1">
      <c r="A21" s="285" t="s">
        <v>461</v>
      </c>
      <c r="B21" s="285" t="s">
        <v>452</v>
      </c>
      <c r="C21" s="279" t="s">
        <v>453</v>
      </c>
      <c r="D21" s="280" t="s">
        <v>454</v>
      </c>
      <c r="E21" s="284">
        <v>870400</v>
      </c>
      <c r="F21" s="282">
        <v>1</v>
      </c>
      <c r="G21" s="283">
        <f t="shared" si="0"/>
        <v>870.4</v>
      </c>
    </row>
    <row r="22" spans="1:7" s="265" customFormat="1" ht="33" customHeight="1">
      <c r="A22" s="286" t="s">
        <v>451</v>
      </c>
      <c r="B22" s="286" t="s">
        <v>452</v>
      </c>
      <c r="C22" s="282" t="s">
        <v>453</v>
      </c>
      <c r="D22" s="287" t="s">
        <v>454</v>
      </c>
      <c r="E22" s="284">
        <v>43400000</v>
      </c>
      <c r="F22" s="282">
        <v>1</v>
      </c>
      <c r="G22" s="283">
        <f t="shared" si="0"/>
        <v>43400</v>
      </c>
    </row>
  </sheetData>
  <mergeCells count="12">
    <mergeCell ref="A11:F11"/>
    <mergeCell ref="A12:F12"/>
    <mergeCell ref="A3:G3"/>
    <mergeCell ref="A4:G4"/>
    <mergeCell ref="A5:G5"/>
    <mergeCell ref="A7:G7"/>
    <mergeCell ref="A9:A10"/>
    <mergeCell ref="B9:B10"/>
    <mergeCell ref="C9:C10"/>
    <mergeCell ref="D9:D10"/>
    <mergeCell ref="E9:E10"/>
    <mergeCell ref="F9:G9"/>
  </mergeCells>
  <pageMargins left="0.16" right="0.16" top="0.74803149606299213" bottom="0.74803149606299213" header="0.31496062992125984" footer="0.31496062992125984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Ծրագիր</vt:lpstr>
      <vt:lpstr>1-1</vt:lpstr>
      <vt:lpstr>1-2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Vahan Hayrapetyan</dc:creator>
  <cp:keywords>Mulberry 2.0</cp:keywords>
  <cp:lastModifiedBy>User</cp:lastModifiedBy>
  <cp:lastPrinted>2019-11-05T06:11:07Z</cp:lastPrinted>
  <dcterms:created xsi:type="dcterms:W3CDTF">2019-10-15T06:41:53Z</dcterms:created>
  <dcterms:modified xsi:type="dcterms:W3CDTF">2019-11-05T07:50:48Z</dcterms:modified>
</cp:coreProperties>
</file>