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Hrazdan marzadasht\"/>
    </mc:Choice>
  </mc:AlternateContent>
  <xr:revisionPtr revIDLastSave="0" documentId="13_ncr:1_{69217FBD-7509-4A7D-B1B3-3F75B4A31067}" xr6:coauthVersionLast="45" xr6:coauthVersionMax="47" xr10:uidLastSave="{00000000-0000-0000-0000-000000000000}"/>
  <bookViews>
    <workbookView xWindow="-108" yWindow="-108" windowWidth="20376" windowHeight="12216" tabRatio="927" activeTab="7" xr2:uid="{00000000-000D-0000-FFFF-FFFF00000000}"/>
  </bookViews>
  <sheets>
    <sheet name="Հավելված N 1 " sheetId="85" r:id="rId1"/>
    <sheet name="Հավելված N 2" sheetId="32" r:id="rId2"/>
    <sheet name="Հավելված N 3" sheetId="81" r:id="rId3"/>
    <sheet name="Հավելված N 4" sheetId="79" r:id="rId4"/>
    <sheet name="Հավելված N 5" sheetId="84" r:id="rId5"/>
    <sheet name="Հավելված N 6" sheetId="73" r:id="rId6"/>
    <sheet name="Հավելված N 7" sheetId="83" r:id="rId7"/>
    <sheet name="Հավելված N 8" sheetId="80" r:id="rId8"/>
  </sheets>
  <definedNames>
    <definedName name="a" localSheetId="0">#REF!</definedName>
    <definedName name="a" localSheetId="3">#REF!</definedName>
    <definedName name="a" localSheetId="4">#REF!</definedName>
    <definedName name="a" localSheetId="7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BOP">#REF!</definedName>
    <definedName name="BOPfoot">#REF!</definedName>
    <definedName name="davit" localSheetId="3">#REF!</definedName>
    <definedName name="davit" localSheetId="4">#REF!</definedName>
    <definedName name="davit">#REF!</definedName>
    <definedName name="DebtCG">#REF!</definedName>
    <definedName name="DebtGG">#REF!</definedName>
    <definedName name="Functional1" localSheetId="1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MonExo">#REF!</definedName>
    <definedName name="MonGrow">#REF!</definedName>
    <definedName name="PANature" localSheetId="1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3">#REF!</definedName>
    <definedName name="x" localSheetId="4">#REF!</definedName>
    <definedName name="x" localSheetId="7">#REF!</definedName>
    <definedName name="x">#REF!</definedName>
    <definedName name="Z_248BE2BA_E445_11D3_BFE0_00003960F508_.wvu.Cols">#REF!</definedName>
    <definedName name="Հավելված" localSheetId="3">#REF!</definedName>
    <definedName name="Հավելված" localSheetId="4">#REF!</definedName>
    <definedName name="Հավելված">#REF!</definedName>
    <definedName name="Հավելված10" localSheetId="3">#REF!</definedName>
    <definedName name="Հավելված10" localSheetId="4">#REF!</definedName>
    <definedName name="Հավելված10">#REF!</definedName>
    <definedName name="Հավելված11" localSheetId="3">#REF!</definedName>
    <definedName name="Հավելված11" localSheetId="4">#REF!</definedName>
    <definedName name="Հավելված11">#REF!</definedName>
    <definedName name="Հավելված20" localSheetId="3">#REF!</definedName>
    <definedName name="Հավելված20" localSheetId="4">#REF!</definedName>
    <definedName name="Հավելված20">#REF!</definedName>
    <definedName name="Հավելված9" localSheetId="3">#REF!</definedName>
    <definedName name="Հավելված9" localSheetId="4">#REF!</definedName>
    <definedName name="Հավելված9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5" i="81" l="1"/>
  <c r="I36" i="80"/>
  <c r="I37" i="80"/>
  <c r="I39" i="80"/>
  <c r="I41" i="80"/>
  <c r="I40" i="80" l="1"/>
  <c r="J14" i="83" l="1"/>
  <c r="K15" i="73"/>
  <c r="J15" i="73"/>
  <c r="K14" i="83" l="1"/>
  <c r="G43" i="32"/>
  <c r="G42" i="32"/>
  <c r="G41" i="32"/>
  <c r="G40" i="32"/>
  <c r="G39" i="32"/>
  <c r="G37" i="32"/>
  <c r="J19" i="83"/>
  <c r="G33" i="32"/>
  <c r="G32" i="32"/>
  <c r="G31" i="32"/>
  <c r="G30" i="32"/>
  <c r="G28" i="32"/>
  <c r="J15" i="83"/>
  <c r="K15" i="83"/>
  <c r="G26" i="32"/>
  <c r="G17" i="85"/>
  <c r="H17" i="85"/>
  <c r="H26" i="32"/>
  <c r="H34" i="32"/>
  <c r="H33" i="32"/>
  <c r="H32" i="32"/>
  <c r="H31" i="32"/>
  <c r="H30" i="32"/>
  <c r="H28" i="32"/>
  <c r="H43" i="32"/>
  <c r="H42" i="32"/>
  <c r="H41" i="32"/>
  <c r="H40" i="32"/>
  <c r="H39" i="32"/>
  <c r="H37" i="32"/>
  <c r="G12" i="84"/>
  <c r="G11" i="84"/>
  <c r="G10" i="84"/>
  <c r="I17" i="80"/>
  <c r="I18" i="80"/>
  <c r="I19" i="80"/>
  <c r="I20" i="80"/>
  <c r="I21" i="80"/>
  <c r="I22" i="80"/>
  <c r="I23" i="80"/>
  <c r="I24" i="80"/>
  <c r="I25" i="80"/>
  <c r="I26" i="80"/>
  <c r="I27" i="80"/>
  <c r="I28" i="80"/>
  <c r="I29" i="80"/>
  <c r="I30" i="80"/>
  <c r="I31" i="80"/>
  <c r="I32" i="80"/>
  <c r="I16" i="80"/>
  <c r="I38" i="80"/>
  <c r="E13" i="81"/>
  <c r="H15" i="81"/>
  <c r="F15" i="79"/>
  <c r="K19" i="83"/>
  <c r="K13" i="83"/>
  <c r="H13" i="81"/>
  <c r="I15" i="80"/>
  <c r="I14" i="80"/>
  <c r="I13" i="80"/>
  <c r="G13" i="81"/>
  <c r="J13" i="83"/>
  <c r="G11" i="81"/>
  <c r="H11" i="81"/>
  <c r="E11" i="81"/>
  <c r="D15" i="81" l="1"/>
  <c r="F16" i="79"/>
  <c r="F13" i="81"/>
  <c r="I35" i="80"/>
  <c r="I34" i="80" s="1"/>
  <c r="F11" i="81" l="1"/>
  <c r="D11" i="81" s="1"/>
  <c r="D13" i="81"/>
  <c r="F13" i="79"/>
  <c r="F11" i="79" s="1"/>
  <c r="E16" i="79"/>
  <c r="H50" i="32"/>
  <c r="H49" i="32" s="1"/>
  <c r="H48" i="32" s="1"/>
  <c r="H47" i="32" s="1"/>
  <c r="H46" i="32" s="1"/>
  <c r="H44" i="32" s="1"/>
  <c r="H35" i="32" l="1"/>
  <c r="K26" i="83"/>
  <c r="K25" i="83" s="1"/>
  <c r="K24" i="83" s="1"/>
  <c r="K11" i="83" s="1"/>
  <c r="E13" i="79"/>
  <c r="E11" i="79" s="1"/>
  <c r="G50" i="32"/>
  <c r="G49" i="32" s="1"/>
  <c r="G48" i="32" s="1"/>
  <c r="G47" i="32" s="1"/>
  <c r="G46" i="32" s="1"/>
  <c r="G44" i="32" s="1"/>
  <c r="G35" i="32" l="1"/>
  <c r="J26" i="83"/>
  <c r="J25" i="83" s="1"/>
  <c r="J24" i="83" s="1"/>
  <c r="J11" i="83" s="1"/>
  <c r="H18" i="85"/>
  <c r="H24" i="32"/>
  <c r="H22" i="32" s="1"/>
  <c r="H20" i="32" s="1"/>
  <c r="H18" i="32" s="1"/>
  <c r="H16" i="32" s="1"/>
  <c r="H15" i="32" s="1"/>
  <c r="H13" i="32" s="1"/>
  <c r="K19" i="73" l="1"/>
  <c r="K14" i="73" s="1"/>
  <c r="K13" i="73" s="1"/>
  <c r="K11" i="73" s="1"/>
  <c r="H16" i="85"/>
  <c r="H15" i="85" s="1"/>
  <c r="H13" i="85" s="1"/>
  <c r="G18" i="85"/>
  <c r="G24" i="32"/>
  <c r="G22" i="32" s="1"/>
  <c r="G20" i="32" s="1"/>
  <c r="G18" i="32" s="1"/>
  <c r="G16" i="32" s="1"/>
  <c r="G15" i="32" s="1"/>
  <c r="G13" i="32" s="1"/>
  <c r="J19" i="73" l="1"/>
  <c r="J14" i="73" s="1"/>
  <c r="J13" i="73" s="1"/>
  <c r="J11" i="73" s="1"/>
  <c r="G16" i="85"/>
  <c r="G15" i="85" s="1"/>
  <c r="G13" i="85" s="1"/>
</calcChain>
</file>

<file path=xl/sharedStrings.xml><?xml version="1.0" encoding="utf-8"?>
<sst xmlns="http://schemas.openxmlformats.org/spreadsheetml/2006/main" count="322" uniqueCount="177">
  <si>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</si>
  <si>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</si>
  <si>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</si>
  <si>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</si>
  <si>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</si>
  <si>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</si>
  <si>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</si>
  <si>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</si>
  <si>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</si>
  <si>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</si>
  <si>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</si>
  <si>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</si>
  <si>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</si>
  <si>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</si>
  <si>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</si>
  <si>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</si>
  <si>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</si>
  <si>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</si>
  <si>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</si>
  <si>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</si>
  <si>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</si>
  <si>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</si>
  <si>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</si>
  <si>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</si>
  <si>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01</t>
  </si>
  <si>
    <t>Հավելված N 4</t>
  </si>
  <si>
    <t>այդ թվում՝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</si>
  <si>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</si>
  <si>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</si>
  <si>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</si>
  <si>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</si>
  <si>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</si>
  <si>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</si>
  <si>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</si>
  <si>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</si>
  <si>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</si>
  <si>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</si>
  <si>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</si>
  <si>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</si>
  <si>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</si>
  <si>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</si>
  <si>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</si>
  <si>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</si>
  <si>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</si>
  <si>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</si>
  <si>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</si>
  <si>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</si>
  <si>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</si>
  <si>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</si>
  <si>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</si>
  <si>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</si>
  <si>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</si>
  <si>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</si>
  <si>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</si>
  <si>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</si>
  <si>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</si>
  <si>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</si>
  <si>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Խումբ N 01</t>
  </si>
  <si>
    <t>Դաս N 01</t>
  </si>
  <si>
    <t>դրամ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</si>
  <si>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</si>
  <si>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</si>
  <si>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</si>
  <si>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</si>
  <si>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</si>
  <si>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</si>
  <si>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</si>
  <si>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</si>
  <si>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/>
  </si>
  <si>
    <t>ՀՀ ՔԱՂԱՔԱՇԻՆՈՒԹՅԱՆ ԿՈՄԻՏԵ</t>
  </si>
  <si>
    <t>ՀՀ քաղաքաշինության կոմիտե</t>
  </si>
  <si>
    <t>ՀՀ կրթության, գիտության, մշակությի և սպորտի նախարարություն</t>
  </si>
  <si>
    <t xml:space="preserve"> ԲՍԿ </t>
  </si>
  <si>
    <t>ՀՄԱ</t>
  </si>
  <si>
    <t>Հայաստանում Ֆրանկոֆոնիայի խաղերի անցկացման համար անհրաժեշտ ենթակառուցվածքների ապահովում</t>
  </si>
  <si>
    <t>Բաժին N 08</t>
  </si>
  <si>
    <t>Հանգստի և սպորտի ծառայություններ</t>
  </si>
  <si>
    <t>1041-21001</t>
  </si>
  <si>
    <t xml:space="preserve"> Հայաստանում Ֆրանկոֆոնիայի խաղերի անցկացման համար անհրաժեշտ ենթակառուցվածքների ապահովում</t>
  </si>
  <si>
    <t xml:space="preserve"> ՄԱՍ I. ԱՊՐԱՆՔՆԵՐ</t>
  </si>
  <si>
    <t>ԷԱՃ</t>
  </si>
  <si>
    <t>08</t>
  </si>
  <si>
    <t xml:space="preserve"> ՀԱՆԳԻՍՏ, ՄՇԱԿՈՒՅԹ ԵՎ ԿՐՈՆ</t>
  </si>
  <si>
    <t xml:space="preserve"> Հանգստի և սպորտի ծառայություններ</t>
  </si>
  <si>
    <t xml:space="preserve"> Մեծ նվաճումների սպորտ</t>
  </si>
  <si>
    <t xml:space="preserve"> ՄԵՔԵՆԱՆԵՐ  ԵՎ  ՍԱՐՔԱՎՈՐՈՒՄՆԵՐ</t>
  </si>
  <si>
    <t xml:space="preserve"> - Այլ մեքենաներ և սարքավորումներ</t>
  </si>
  <si>
    <t xml:space="preserve"> Մեծ նվաճումների սպորտ </t>
  </si>
  <si>
    <t xml:space="preserve"> 1041 - 21001 </t>
  </si>
  <si>
    <t xml:space="preserve"> Հայաստանում 2027 թվականին Ֆրանկոֆոնիայի խաղերի անցկացման նպատակով համապատասխան ենթակառուցվածքների ստեղծում, բարելավում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</si>
  <si>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</si>
  <si>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մատուցողի անվանումը`  Մասնագիտացված կազմակերպություն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</si>
  <si>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</si>
  <si>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</si>
  <si>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ՓՈՓՈԽՈՒԹՅՈՒՆԸ ԵՎ ԼՐԱՑՈՒՄԸ</t>
  </si>
  <si>
    <t>Հավելված N 2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</si>
  <si>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ԼՐԱՑՈՒՄԸ</t>
  </si>
  <si>
    <t>ՀԱՅԱՍՏԱՆԻ ՀԱՆՐԱՊԵՏՈՒԹՅԱՆ ԿԱՌԱՎԱՐՈՒԹՅԱՆ 2025 ԹՎԱԿԱՆԻ ԴԵԿՏԵՄԲԵՐԻ 25-Ի N 1910-Ն ՈՐՈՇՄԱՆ N 9 ՀԱՎԵԼՎԱԾՈՒՄ ԿԱՏԱՐՎՈՂ ՓՈՓՈԽՈՒԹՅՈՒՆԸ ԵՎ ԼՐԱՑՈՒՄԸ</t>
  </si>
  <si>
    <t>հատ</t>
  </si>
  <si>
    <t xml:space="preserve"> ՄԱՍ II. ԱՇԽԱՏԱՆՔՆԵՐ</t>
  </si>
  <si>
    <t xml:space="preserve"> մարզական օբյեկտների շինարարական աշխատանքներ</t>
  </si>
  <si>
    <t xml:space="preserve"> ՇԵՆՔԵՐ ԵՎ ՇԻՆՈՒԹՅՈՒՆՆԵՐ</t>
  </si>
  <si>
    <t xml:space="preserve"> - Շենքերի և շինությունների կապիտալ վերանորոգում</t>
  </si>
  <si>
    <t>Հիմնանորոգման ենթակա օբյեկտների թիվ, հատ</t>
  </si>
  <si>
    <t>բասկետբոլի ամբողջական խաղային կոմպլեքսներ</t>
  </si>
  <si>
    <t>գունավոր տպիչներ</t>
  </si>
  <si>
    <t>սեղանի համակարգիչներ</t>
  </si>
  <si>
    <t>համակարգիչ ամբողջը մեկում</t>
  </si>
  <si>
    <t>համակարգչային մոնիտոր</t>
  </si>
  <si>
    <t>տպիչ սարք, բազմաֆունկցիոնալ, A4, 18 էջ/րոպե արագության</t>
  </si>
  <si>
    <t>անխափան սնուցման աղբյուրներ</t>
  </si>
  <si>
    <t>ծանրաձողեր</t>
  </si>
  <si>
    <t>ձյուդոյի տատամի</t>
  </si>
  <si>
    <t>ծանրաձողի կանգնակ</t>
  </si>
  <si>
    <t>շախմատ</t>
  </si>
  <si>
    <t>բասկետբոլի լուսատախտակ</t>
  </si>
  <si>
    <t>լրակազմ</t>
  </si>
  <si>
    <t>զույգ</t>
  </si>
  <si>
    <t>37451420-5</t>
  </si>
  <si>
    <t>30232130-1</t>
  </si>
  <si>
    <t>30211220-1</t>
  </si>
  <si>
    <t>30211280-1</t>
  </si>
  <si>
    <t>30211280-2</t>
  </si>
  <si>
    <t>30211280-3</t>
  </si>
  <si>
    <t>30237490-1</t>
  </si>
  <si>
    <t>30239110-1</t>
  </si>
  <si>
    <t>37431282-3</t>
  </si>
  <si>
    <t>37421131-1</t>
  </si>
  <si>
    <t>37431281-1</t>
  </si>
  <si>
    <t>37431282-1</t>
  </si>
  <si>
    <t>37431282-5</t>
  </si>
  <si>
    <t>37461400-1</t>
  </si>
  <si>
    <t>37451412-1</t>
  </si>
  <si>
    <t>Հավելված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</si>
  <si>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</si>
  <si>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</si>
  <si>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ՀԱՅԱՍՏԱՆԻ ՀԱՆՐԱՊԵՏՈՒԹՅԱՆ ԿԱՌԱՎԱՐՈՒԹՅԱՆ 2025 ԹՎԱԿԱՆԻ ԴԵԿՏԵՄԲԵՐԻ 25-Ի N 1910-Ն ՈՐՈՇՄԱՆ N 5 ՀԱՎԵԼՎԱԾԻ N 7 ԱՂՅՈՒՍԱԿՈՒՄ  ԿԱՏԱՐՎՈՂ ՓՈՓՈԽՈՒԹՅՈՒՆԸ</t>
  </si>
  <si>
    <t>Մեծ նվաճումների սպորտ</t>
  </si>
  <si>
    <t xml:space="preserve"> Հայաստանում Ֆրանկոֆոնիայի մարզամշակութային խաղերի նախապատրաստում և անցկացում</t>
  </si>
  <si>
    <t>«Սպորտի կառավարման կենտրոն» ՓԲԸ</t>
  </si>
  <si>
    <t xml:space="preserve">Ցուցանիշների փոփոխությունը (նվազեցումները նշված են փակագծերում) 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</si>
  <si>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</si>
  <si>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</si>
  <si>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</si>
  <si>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</si>
  <si>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</si>
  <si>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</si>
  <si>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 xml:space="preserve">Հավելված N 8 </t>
  </si>
  <si>
    <t>Հավելված N 7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</si>
  <si>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</si>
  <si>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</si>
  <si>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</si>
  <si>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</si>
  <si>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ԼՐԱՑՈՒՄԸ</t>
  </si>
  <si>
    <t>1041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</si>
  <si>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</si>
  <si>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</si>
  <si>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1041 - 11051</t>
  </si>
  <si>
    <t>Հայաստանում Ֆրանկոֆոնիայի մարզամշակութային խաղերի նախապատրաստում և անցկացում</t>
  </si>
  <si>
    <t>Հայաստանում Ֆրանկոֆոնիայի մարզամշակութային խաղերի նախապատրաստում և անցկացման ապահովում</t>
  </si>
  <si>
    <t>1041 - 21001</t>
  </si>
  <si>
    <t>Հայաստանում 2027 թվականին Ֆրանկոֆոնիայի խաղերի անցկացման նպատակով համապատասխան ենթակառուցվածքների ստեղծում, բարելավում</t>
  </si>
  <si>
    <t>Հանրության կողմից անմիջականորեն օգտագործվող ակտիվների հետ կապված միջոցառումներ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</si>
  <si>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ԼՐԱՑՈՒՄԸ</t>
  </si>
  <si>
    <t xml:space="preserve"> 1041 - 11051</t>
  </si>
  <si>
    <t xml:space="preserve"> Հայաստանում Ֆրանկոֆոնիայի մարզամշակութային խաղերի նախապատրաստում և անցկացման ապահովում </t>
  </si>
  <si>
    <t xml:space="preserve"> Ծառայությունների մատուցում </t>
  </si>
  <si>
    <t xml:space="preserve"> Ծառայությունը մատուցողի անվանումը`  Մասնագիտացված կազմակերպություններ </t>
  </si>
  <si>
    <t xml:space="preserve">  </t>
  </si>
  <si>
    <t>31151120-18</t>
  </si>
  <si>
    <t>Հավելված N 6</t>
  </si>
  <si>
    <t>ՀԱՅԱՍՏԱՆԻ ՀԱՆՐԱՊԵՏՈՒԹՅԱՆ ԿԱՌԱՎԱՐՈՒԹՅԱՆ 2025 ԹՎԱԿԱՆԻ ԴԵԿՏԵՄԲԵՐԻ 25-Ի N 1910-Ն ՈՐՈՇՄԱՆ N 9.1 ՀԱՎԵԼՎԱԾՈՒՄ ԿԱՏԱՐՎՈՂ ՓՈՓՈԽՈՒԹՅՈՒՆՆԵՐԸ ԵՎ ԼՐԱՑՈՒՄԸ</t>
  </si>
  <si>
    <t xml:space="preserve"> ՄԱՍ III. ԾԱՌԱՅՈՒԹՅՈՒՆՆԵՐ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</si>
  <si>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</si>
  <si>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</si>
  <si>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>ՄԱ</t>
  </si>
  <si>
    <t xml:space="preserve">ՀԱՅԱՍՏԱՆԻ ՀԱՆՐԱՊԵՏՈՒԹՅԱՆ ԿԱՌԱՎԱՐՈՒԹՅԱՆ 2025 ԹՎԱԿԱՆԻ ԴԵԿՏԵՄԲԵՐԻ 25-Ի N 1910-Ն N 10 ՀԱՎԵԼՎԱԾՈՒՄ ԿԱՏԱՐՎՈՂ ՓՈՓՈԽՈՒԹՅՈՒՆԵՐԸ ԵՎ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</si>
</sst>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General_)"/>
    <numFmt numFmtId="170" formatCode="_-* #,##0.00\ _р_._-;\-* #,##0.00\ _р_._-;_-* &quot;-&quot;??\ _р_._-;_-@_-"/>
    <numFmt numFmtId="171" formatCode="0_);\(0\)"/>
    <numFmt numFmtId="172" formatCode="#,##0.0"/>
    <numFmt numFmtId="173" formatCode="_-* #,##0.0\ _р_._-;\-* #,##0.0\ _р_._-;_-* &quot;-&quot;?\ _р_._-;_-@_-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24">
      <protection locked="0"/>
    </xf>
    <xf numFmtId="169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0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5" fillId="0" borderId="0" applyFill="0" applyBorder="0" applyProtection="0">
      <alignment horizontal="right" vertical="top"/>
    </xf>
  </cellStyleXfs>
  <cellXfs count="266">
    <xf numFmtId="0" fontId="0" fillId="0" borderId="0" xfId="0"/>
    <xf numFmtId="167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7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7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7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167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7" fontId="85" fillId="2" borderId="21" xfId="7" applyNumberFormat="1" applyFont="1" applyFill="1" applyBorder="1" applyAlignment="1">
      <alignment horizontal="right" vertical="center" wrapText="1"/>
    </xf>
    <xf numFmtId="167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7" fontId="17" fillId="2" borderId="29" xfId="96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7" fontId="17" fillId="57" borderId="25" xfId="96" applyNumberFormat="1" applyFont="1" applyFill="1" applyBorder="1" applyAlignment="1">
      <alignment horizontal="center" vertical="center" wrapText="1"/>
    </xf>
    <xf numFmtId="167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7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43" fontId="73" fillId="2" borderId="0" xfId="7" applyFont="1" applyFill="1" applyAlignment="1">
      <alignment vertical="top"/>
    </xf>
    <xf numFmtId="43" fontId="97" fillId="2" borderId="0" xfId="7" applyFont="1" applyFill="1" applyAlignment="1">
      <alignment vertical="top"/>
    </xf>
    <xf numFmtId="167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3" fontId="73" fillId="2" borderId="0" xfId="7" applyFont="1" applyFill="1"/>
    <xf numFmtId="43" fontId="97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0" fontId="73" fillId="2" borderId="0" xfId="2027" applyFont="1" applyFill="1"/>
    <xf numFmtId="172" fontId="17" fillId="2" borderId="29" xfId="96" applyNumberFormat="1" applyFont="1" applyFill="1" applyBorder="1" applyAlignment="1">
      <alignment horizontal="center" vertical="center" wrapText="1"/>
    </xf>
    <xf numFmtId="173" fontId="73" fillId="2" borderId="0" xfId="299" applyNumberFormat="1" applyFont="1" applyFill="1"/>
    <xf numFmtId="49" fontId="73" fillId="2" borderId="29" xfId="96" applyNumberFormat="1" applyFont="1" applyFill="1" applyBorder="1" applyAlignment="1">
      <alignment horizontal="center" vertical="center" textRotation="90" wrapText="1"/>
    </xf>
    <xf numFmtId="167" fontId="98" fillId="2" borderId="29" xfId="96" applyNumberFormat="1" applyFont="1" applyFill="1" applyBorder="1" applyAlignment="1">
      <alignment horizontal="center" vertical="center" wrapText="1"/>
    </xf>
    <xf numFmtId="43" fontId="98" fillId="2" borderId="0" xfId="299" applyNumberFormat="1" applyFont="1" applyFill="1"/>
    <xf numFmtId="43" fontId="98" fillId="2" borderId="0" xfId="7" applyFont="1" applyFill="1"/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2" fontId="73" fillId="2" borderId="29" xfId="96" applyNumberFormat="1" applyFont="1" applyFill="1" applyBorder="1" applyAlignment="1">
      <alignment horizontal="center" vertical="center" wrapText="1"/>
    </xf>
    <xf numFmtId="0" fontId="98" fillId="2" borderId="0" xfId="299" applyFont="1" applyFill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99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167" fontId="17" fillId="59" borderId="29" xfId="7" applyNumberFormat="1" applyFont="1" applyFill="1" applyBorder="1" applyAlignment="1">
      <alignment horizontal="center" vertical="center" wrapText="1"/>
    </xf>
    <xf numFmtId="0" fontId="73" fillId="57" borderId="29" xfId="0" applyFont="1" applyFill="1" applyBorder="1" applyAlignment="1">
      <alignment wrapText="1"/>
    </xf>
    <xf numFmtId="167" fontId="73" fillId="57" borderId="26" xfId="0" applyNumberFormat="1" applyFont="1" applyFill="1" applyBorder="1" applyAlignment="1">
      <alignment horizontal="right" vertical="center" wrapText="1"/>
    </xf>
    <xf numFmtId="0" fontId="99" fillId="2" borderId="0" xfId="299" applyFont="1" applyFill="1" applyAlignment="1">
      <alignment vertical="center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7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2" xfId="1737" applyFont="1" applyFill="1" applyBorder="1" applyAlignment="1">
      <alignment vertical="center"/>
    </xf>
    <xf numFmtId="0" fontId="73" fillId="2" borderId="32" xfId="1737" applyFont="1" applyFill="1" applyBorder="1" applyAlignment="1">
      <alignment horizontal="center" vertical="center"/>
    </xf>
    <xf numFmtId="167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center" vertical="center" wrapText="1"/>
    </xf>
    <xf numFmtId="171" fontId="73" fillId="0" borderId="29" xfId="0" applyNumberFormat="1" applyFont="1" applyBorder="1" applyAlignment="1">
      <alignment horizontal="center" vertical="center"/>
    </xf>
    <xf numFmtId="167" fontId="73" fillId="0" borderId="29" xfId="0" applyNumberFormat="1" applyFont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100" fillId="0" borderId="0" xfId="0" applyFont="1"/>
    <xf numFmtId="0" fontId="101" fillId="0" borderId="0" xfId="0" applyFont="1"/>
    <xf numFmtId="167" fontId="99" fillId="2" borderId="0" xfId="299" applyNumberFormat="1" applyFont="1" applyFill="1"/>
    <xf numFmtId="43" fontId="73" fillId="2" borderId="0" xfId="253" applyNumberFormat="1" applyFont="1" applyFill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0" xfId="0" applyFont="1" applyFill="1" applyBorder="1" applyAlignment="1">
      <alignment vertical="top" wrapText="1"/>
    </xf>
    <xf numFmtId="0" fontId="17" fillId="2" borderId="30" xfId="0" applyFont="1" applyFill="1" applyBorder="1" applyAlignment="1">
      <alignment vertical="center" wrapText="1"/>
    </xf>
    <xf numFmtId="0" fontId="17" fillId="2" borderId="31" xfId="0" applyFont="1" applyFill="1" applyBorder="1" applyAlignment="1">
      <alignment vertical="center" wrapText="1"/>
    </xf>
    <xf numFmtId="0" fontId="74" fillId="0" borderId="0" xfId="0" applyFont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73" fillId="0" borderId="29" xfId="0" applyFont="1" applyBorder="1" applyAlignment="1">
      <alignment horizontal="right" vertical="top" wrapText="1"/>
    </xf>
    <xf numFmtId="0" fontId="17" fillId="0" borderId="29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99" fillId="2" borderId="0" xfId="299" applyFont="1" applyFill="1" applyAlignment="1">
      <alignment horizontal="left" vertical="center"/>
    </xf>
    <xf numFmtId="0" fontId="102" fillId="0" borderId="29" xfId="0" applyFont="1" applyBorder="1" applyAlignment="1">
      <alignment horizontal="left" vertical="top" wrapText="1"/>
    </xf>
    <xf numFmtId="165" fontId="102" fillId="0" borderId="29" xfId="3116" applyFont="1" applyBorder="1">
      <alignment horizontal="right" vertical="top"/>
    </xf>
    <xf numFmtId="0" fontId="17" fillId="0" borderId="26" xfId="0" applyFont="1" applyBorder="1" applyAlignment="1">
      <alignment horizontal="center" vertical="top" wrapText="1"/>
    </xf>
    <xf numFmtId="167" fontId="99" fillId="2" borderId="0" xfId="299" applyNumberFormat="1" applyFont="1" applyFill="1" applyAlignment="1">
      <alignment vertical="center"/>
    </xf>
    <xf numFmtId="0" fontId="103" fillId="0" borderId="29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17" fillId="0" borderId="29" xfId="0" applyFont="1" applyBorder="1" applyAlignment="1">
      <alignment horizontal="center" vertical="center" wrapText="1"/>
    </xf>
    <xf numFmtId="0" fontId="102" fillId="0" borderId="29" xfId="0" applyFont="1" applyBorder="1" applyAlignment="1">
      <alignment horizontal="left" vertical="top" wrapText="1"/>
    </xf>
    <xf numFmtId="0" fontId="103" fillId="0" borderId="22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73" fillId="2" borderId="29" xfId="8" applyFont="1" applyFill="1" applyBorder="1" applyAlignment="1">
      <alignment horizontal="center" vertical="center" wrapText="1"/>
    </xf>
    <xf numFmtId="0" fontId="103" fillId="0" borderId="29" xfId="0" applyFont="1" applyBorder="1" applyAlignment="1">
      <alignment horizontal="left" vertical="top" wrapText="1"/>
    </xf>
    <xf numFmtId="165" fontId="73" fillId="0" borderId="29" xfId="6" applyFont="1" applyFill="1" applyBorder="1" applyAlignment="1">
      <alignment horizontal="center" vertical="center"/>
    </xf>
    <xf numFmtId="0" fontId="73" fillId="2" borderId="0" xfId="299" applyFont="1" applyFill="1" applyAlignment="1">
      <alignment horizontal="left" vertical="center"/>
    </xf>
    <xf numFmtId="0" fontId="73" fillId="2" borderId="0" xfId="0" applyFont="1" applyFill="1" applyAlignment="1">
      <alignment vertical="top"/>
    </xf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17" fillId="0" borderId="29" xfId="6" applyFont="1" applyBorder="1" applyAlignment="1">
      <alignment horizontal="center" vertical="center"/>
    </xf>
    <xf numFmtId="165" fontId="73" fillId="2" borderId="0" xfId="8" applyNumberFormat="1" applyFont="1" applyFill="1" applyAlignment="1">
      <alignment horizontal="left" vertical="center" wrapText="1"/>
    </xf>
    <xf numFmtId="0" fontId="17" fillId="0" borderId="29" xfId="0" applyFont="1" applyBorder="1" applyAlignment="1">
      <alignment horizontal="center" vertical="center"/>
    </xf>
    <xf numFmtId="167" fontId="17" fillId="2" borderId="26" xfId="8" applyNumberFormat="1" applyFont="1" applyFill="1" applyBorder="1" applyAlignment="1">
      <alignment horizontal="right" vertical="center" wrapText="1"/>
    </xf>
    <xf numFmtId="0" fontId="73" fillId="0" borderId="29" xfId="8" applyFont="1" applyBorder="1">
      <alignment horizontal="left" vertical="top" wrapText="1"/>
    </xf>
    <xf numFmtId="4" fontId="17" fillId="0" borderId="26" xfId="8" applyNumberFormat="1" applyFont="1" applyBorder="1" applyAlignment="1">
      <alignment horizontal="center" vertical="top" wrapText="1"/>
    </xf>
    <xf numFmtId="39" fontId="17" fillId="2" borderId="26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73" fillId="2" borderId="29" xfId="8" applyFont="1" applyFill="1" applyBorder="1">
      <alignment horizontal="left" vertical="top" wrapText="1"/>
    </xf>
    <xf numFmtId="0" fontId="73" fillId="2" borderId="29" xfId="0" applyFont="1" applyFill="1" applyBorder="1" applyAlignment="1">
      <alignment vertical="center" wrapText="1"/>
    </xf>
    <xf numFmtId="167" fontId="85" fillId="0" borderId="29" xfId="0" applyNumberFormat="1" applyFont="1" applyBorder="1" applyAlignment="1">
      <alignment horizontal="right" vertical="center" wrapText="1"/>
    </xf>
    <xf numFmtId="0" fontId="98" fillId="2" borderId="0" xfId="8" applyFont="1" applyFill="1">
      <alignment horizontal="left" vertical="top" wrapText="1"/>
    </xf>
    <xf numFmtId="0" fontId="85" fillId="2" borderId="2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right" vertical="center"/>
    </xf>
    <xf numFmtId="167" fontId="17" fillId="2" borderId="29" xfId="7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vertical="center" wrapText="1"/>
    </xf>
    <xf numFmtId="167" fontId="17" fillId="2" borderId="29" xfId="7" applyNumberFormat="1" applyFont="1" applyFill="1" applyBorder="1" applyAlignment="1">
      <alignment vertical="center" wrapText="1"/>
    </xf>
    <xf numFmtId="0" fontId="73" fillId="2" borderId="29" xfId="0" applyFont="1" applyFill="1" applyBorder="1" applyAlignment="1">
      <alignment horizontal="center" vertical="center" wrapText="1"/>
    </xf>
    <xf numFmtId="167" fontId="73" fillId="2" borderId="29" xfId="7" applyNumberFormat="1" applyFont="1" applyFill="1" applyBorder="1" applyAlignment="1">
      <alignment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2" fontId="17" fillId="2" borderId="22" xfId="96" applyNumberFormat="1" applyFont="1" applyFill="1" applyBorder="1" applyAlignment="1">
      <alignment horizontal="center" vertical="center" wrapText="1"/>
    </xf>
    <xf numFmtId="172" fontId="17" fillId="2" borderId="2" xfId="96" applyNumberFormat="1" applyFont="1" applyFill="1" applyBorder="1" applyAlignment="1">
      <alignment horizontal="center" vertical="center" wrapText="1"/>
    </xf>
    <xf numFmtId="172" fontId="73" fillId="2" borderId="28" xfId="96" applyNumberFormat="1" applyFont="1" applyFill="1" applyBorder="1" applyAlignment="1">
      <alignment horizontal="center" vertical="center" wrapText="1"/>
    </xf>
    <xf numFmtId="172" fontId="73" fillId="2" borderId="32" xfId="96" applyNumberFormat="1" applyFont="1" applyFill="1" applyBorder="1" applyAlignment="1">
      <alignment horizontal="center" vertical="center" wrapText="1"/>
    </xf>
    <xf numFmtId="172" fontId="73" fillId="2" borderId="26" xfId="96" applyNumberFormat="1" applyFont="1" applyFill="1" applyBorder="1" applyAlignment="1">
      <alignment horizontal="center" vertical="center" wrapText="1"/>
    </xf>
    <xf numFmtId="167" fontId="73" fillId="2" borderId="0" xfId="96" applyNumberFormat="1" applyFont="1" applyFill="1" applyAlignment="1">
      <alignment horizontal="right" vertical="top" wrapText="1"/>
    </xf>
    <xf numFmtId="167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1" fillId="2" borderId="28" xfId="96" applyNumberFormat="1" applyFont="1" applyFill="1" applyBorder="1" applyAlignment="1">
      <alignment horizontal="center" vertical="center" wrapText="1"/>
    </xf>
    <xf numFmtId="166" fontId="91" fillId="2" borderId="26" xfId="96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8" xfId="0" applyFont="1" applyBorder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2" borderId="27" xfId="0" applyFont="1" applyFill="1" applyBorder="1" applyAlignment="1">
      <alignment horizontal="right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35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22" xfId="8" applyFont="1" applyFill="1" applyBorder="1" applyAlignment="1">
      <alignment horizontal="center" vertical="center" wrapText="1"/>
    </xf>
    <xf numFmtId="0" fontId="73" fillId="2" borderId="2" xfId="8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03" fillId="0" borderId="22" xfId="0" applyFont="1" applyBorder="1" applyAlignment="1">
      <alignment horizontal="center" vertical="top" wrapText="1"/>
    </xf>
    <xf numFmtId="0" fontId="103" fillId="0" borderId="1" xfId="0" applyFont="1" applyBorder="1" applyAlignment="1">
      <alignment horizontal="center" vertical="top" wrapText="1"/>
    </xf>
    <xf numFmtId="0" fontId="102" fillId="0" borderId="2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03" fillId="0" borderId="2" xfId="0" applyFont="1" applyBorder="1" applyAlignment="1">
      <alignment horizontal="center" vertical="top" wrapText="1"/>
    </xf>
    <xf numFmtId="0" fontId="73" fillId="0" borderId="28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17" fillId="57" borderId="29" xfId="0" applyFont="1" applyFill="1" applyBorder="1" applyAlignment="1">
      <alignment horizontal="left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top" wrapText="1"/>
    </xf>
    <xf numFmtId="0" fontId="103" fillId="0" borderId="29" xfId="0" applyFont="1" applyBorder="1" applyAlignment="1">
      <alignment horizontal="center" vertical="top" wrapText="1"/>
    </xf>
    <xf numFmtId="0" fontId="74" fillId="2" borderId="27" xfId="0" applyFont="1" applyFill="1" applyBorder="1" applyAlignment="1">
      <alignment horizontal="right" vertical="center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2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17" fillId="59" borderId="29" xfId="0" applyFont="1" applyFill="1" applyBorder="1" applyAlignment="1">
      <alignment vertical="top" wrapText="1"/>
    </xf>
    <xf numFmtId="0" fontId="73" fillId="2" borderId="28" xfId="1735" applyFont="1" applyFill="1" applyBorder="1" applyAlignment="1">
      <alignment horizontal="center" wrapText="1"/>
    </xf>
    <xf numFmtId="0" fontId="73" fillId="2" borderId="32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9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vertical="center" wrapText="1"/>
    </xf>
    <xf numFmtId="0" fontId="73" fillId="2" borderId="32" xfId="0" applyFont="1" applyFill="1" applyBorder="1" applyAlignment="1">
      <alignment vertical="center" wrapText="1"/>
    </xf>
    <xf numFmtId="0" fontId="73" fillId="2" borderId="26" xfId="0" applyFont="1" applyFill="1" applyBorder="1" applyAlignment="1">
      <alignment vertical="center" wrapText="1"/>
    </xf>
  </cellXfs>
  <cellStyles count="3117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_b" xfId="3116" xr:uid="{00000000-0005-0000-0000-0000CE070000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22A51-7749-4C7D-BAFE-72605DBFFA2B}">
  <sheetPr>
    <tabColor rgb="FF92D050"/>
    <pageSetUpPr fitToPage="1"/>
  </sheetPr>
  <dimension ref="A1:AW18"/>
  <sheetViews>
    <sheetView topLeftCell="A11" zoomScale="70" zoomScaleNormal="70" zoomScaleSheetLayoutView="100" workbookViewId="0">
      <selection activeCell="D18" sqref="D18"/>
    </sheetView>
  </sheetViews>
  <sheetFormatPr defaultColWidth="9.109375" defaultRowHeight="17.399999999999999"/>
  <cols>
    <col min="1" max="1" width="6.77734375" style="160" customWidth="1"/>
    <col min="2" max="2" width="10.44140625" style="160" customWidth="1"/>
    <col min="3" max="3" width="15.21875" style="160" customWidth="1"/>
    <col min="4" max="6" width="46.33203125" style="160" customWidth="1"/>
    <col min="7" max="8" width="21.44140625" style="160" customWidth="1"/>
    <col min="9" max="10" width="12.21875" style="160" customWidth="1"/>
    <col min="11" max="16384" width="9.109375" style="160"/>
  </cols>
  <sheetData>
    <row r="1" spans="1:49" ht="37.35" customHeight="1">
      <c r="F1" s="173" t="s">
        <v>93</v>
      </c>
      <c r="G1" s="173"/>
      <c r="H1" s="173"/>
    </row>
    <row r="2" spans="1:49" ht="17.55" customHeight="1">
      <c r="F2" s="173" t="s">
        <v>41</v>
      </c>
      <c r="G2" s="173"/>
      <c r="H2" s="173"/>
    </row>
    <row r="3" spans="1:49" ht="17.55" customHeight="1">
      <c r="F3" s="173" t="s">
        <v>0</v>
      </c>
      <c r="G3" s="173"/>
      <c r="H3" s="173"/>
    </row>
    <row r="6" spans="1:49" ht="75.900000000000006" customHeight="1">
      <c r="A6" s="174" t="s">
        <v>163</v>
      </c>
      <c r="B6" s="174"/>
      <c r="C6" s="174"/>
      <c r="D6" s="174"/>
      <c r="E6" s="174"/>
      <c r="F6" s="174"/>
      <c r="G6" s="174"/>
      <c r="H6" s="174"/>
    </row>
    <row r="7" spans="1:49" ht="18">
      <c r="A7" s="161"/>
      <c r="B7" s="161"/>
      <c r="C7" s="161"/>
      <c r="D7" s="161"/>
      <c r="E7" s="161"/>
      <c r="F7" s="161"/>
    </row>
    <row r="9" spans="1:49">
      <c r="D9" s="162"/>
      <c r="E9" s="162"/>
      <c r="F9" s="162"/>
      <c r="H9" s="162" t="s">
        <v>9</v>
      </c>
    </row>
    <row r="10" spans="1:49" ht="70.8" customHeight="1">
      <c r="A10" s="175" t="s">
        <v>141</v>
      </c>
      <c r="B10" s="175" t="s">
        <v>1</v>
      </c>
      <c r="C10" s="175"/>
      <c r="D10" s="175" t="s">
        <v>142</v>
      </c>
      <c r="E10" s="175" t="s">
        <v>143</v>
      </c>
      <c r="F10" s="175" t="s">
        <v>144</v>
      </c>
      <c r="G10" s="176" t="s">
        <v>21</v>
      </c>
      <c r="H10" s="177"/>
    </row>
    <row r="11" spans="1:49" ht="17.7" customHeight="1">
      <c r="A11" s="175"/>
      <c r="B11" s="175"/>
      <c r="C11" s="175"/>
      <c r="D11" s="175"/>
      <c r="E11" s="175"/>
      <c r="F11" s="175"/>
      <c r="G11" s="175" t="s">
        <v>2</v>
      </c>
      <c r="H11" s="175" t="s">
        <v>3</v>
      </c>
    </row>
    <row r="12" spans="1:49" ht="18">
      <c r="A12" s="175"/>
      <c r="B12" s="136" t="s">
        <v>13</v>
      </c>
      <c r="C12" s="136" t="s">
        <v>14</v>
      </c>
      <c r="D12" s="175"/>
      <c r="E12" s="175"/>
      <c r="F12" s="175"/>
      <c r="G12" s="175"/>
      <c r="H12" s="175"/>
    </row>
    <row r="13" spans="1:49" s="165" customFormat="1" ht="25.05" customHeight="1">
      <c r="A13" s="171" t="s">
        <v>145</v>
      </c>
      <c r="B13" s="171"/>
      <c r="C13" s="171"/>
      <c r="D13" s="171"/>
      <c r="E13" s="171"/>
      <c r="F13" s="171"/>
      <c r="G13" s="163">
        <f>+G15</f>
        <v>0</v>
      </c>
      <c r="H13" s="163">
        <f>+H15</f>
        <v>0</v>
      </c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4"/>
      <c r="AG13" s="164"/>
      <c r="AH13" s="164"/>
      <c r="AI13" s="164"/>
      <c r="AJ13" s="164"/>
      <c r="AK13" s="164"/>
      <c r="AL13" s="164"/>
      <c r="AM13" s="164"/>
      <c r="AN13" s="164"/>
      <c r="AO13" s="164"/>
      <c r="AP13" s="164"/>
      <c r="AQ13" s="164"/>
      <c r="AR13" s="164"/>
      <c r="AS13" s="164"/>
      <c r="AT13" s="164"/>
      <c r="AU13" s="164"/>
      <c r="AV13" s="164"/>
      <c r="AW13" s="164"/>
    </row>
    <row r="14" spans="1:49" s="165" customFormat="1" ht="18">
      <c r="A14" s="172" t="s">
        <v>26</v>
      </c>
      <c r="B14" s="172"/>
      <c r="C14" s="172"/>
      <c r="D14" s="172"/>
      <c r="E14" s="172"/>
      <c r="F14" s="172"/>
      <c r="G14" s="163"/>
      <c r="H14" s="163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4"/>
      <c r="AF14" s="164"/>
      <c r="AG14" s="164"/>
      <c r="AH14" s="164"/>
      <c r="AI14" s="164"/>
      <c r="AJ14" s="164"/>
      <c r="AK14" s="164"/>
      <c r="AL14" s="164"/>
      <c r="AM14" s="164"/>
      <c r="AN14" s="164"/>
      <c r="AO14" s="164"/>
      <c r="AP14" s="164"/>
      <c r="AQ14" s="164"/>
      <c r="AR14" s="164"/>
      <c r="AS14" s="164"/>
      <c r="AT14" s="164"/>
      <c r="AU14" s="164"/>
      <c r="AV14" s="164"/>
      <c r="AW14" s="164"/>
    </row>
    <row r="15" spans="1:49" s="165" customFormat="1" ht="18">
      <c r="A15" s="171" t="s">
        <v>16</v>
      </c>
      <c r="B15" s="171"/>
      <c r="C15" s="171"/>
      <c r="D15" s="171"/>
      <c r="E15" s="171"/>
      <c r="F15" s="171"/>
      <c r="G15" s="163">
        <f>+G16</f>
        <v>0</v>
      </c>
      <c r="H15" s="163">
        <f>+H16</f>
        <v>0</v>
      </c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164"/>
      <c r="AD15" s="164"/>
      <c r="AE15" s="164"/>
      <c r="AF15" s="164"/>
      <c r="AG15" s="164"/>
      <c r="AH15" s="164"/>
      <c r="AI15" s="164"/>
      <c r="AJ15" s="164"/>
      <c r="AK15" s="164"/>
      <c r="AL15" s="164"/>
      <c r="AM15" s="164"/>
      <c r="AN15" s="164"/>
      <c r="AO15" s="164"/>
      <c r="AP15" s="164"/>
      <c r="AQ15" s="164"/>
      <c r="AR15" s="164"/>
      <c r="AS15" s="164"/>
      <c r="AT15" s="164"/>
      <c r="AU15" s="164"/>
      <c r="AV15" s="164"/>
      <c r="AW15" s="164"/>
    </row>
    <row r="16" spans="1:49" ht="144.6" customHeight="1">
      <c r="A16" s="156"/>
      <c r="B16" s="166" t="s">
        <v>154</v>
      </c>
      <c r="C16" s="167"/>
      <c r="D16" s="167" t="s">
        <v>137</v>
      </c>
      <c r="E16" s="167" t="s">
        <v>155</v>
      </c>
      <c r="F16" s="167" t="s">
        <v>156</v>
      </c>
      <c r="G16" s="168">
        <f>SUM(G17:G18)</f>
        <v>0</v>
      </c>
      <c r="H16" s="168">
        <f>SUM(H17:H18)</f>
        <v>0</v>
      </c>
    </row>
    <row r="17" spans="1:8" ht="69.599999999999994">
      <c r="A17" s="156"/>
      <c r="B17" s="169"/>
      <c r="C17" s="169" t="s">
        <v>157</v>
      </c>
      <c r="D17" s="156" t="s">
        <v>158</v>
      </c>
      <c r="E17" s="156" t="s">
        <v>159</v>
      </c>
      <c r="F17" s="156" t="s">
        <v>146</v>
      </c>
      <c r="G17" s="170">
        <f>+'Հավելված N 2'!G26</f>
        <v>-46426</v>
      </c>
      <c r="H17" s="170">
        <f>+'Հավելված N 2'!H26</f>
        <v>-120000</v>
      </c>
    </row>
    <row r="18" spans="1:8" ht="87">
      <c r="A18" s="156"/>
      <c r="B18" s="169"/>
      <c r="C18" s="169" t="s">
        <v>160</v>
      </c>
      <c r="D18" s="156" t="s">
        <v>74</v>
      </c>
      <c r="E18" s="156" t="s">
        <v>161</v>
      </c>
      <c r="F18" s="156" t="s">
        <v>162</v>
      </c>
      <c r="G18" s="170">
        <f>+'Հավելված N 2'!G35</f>
        <v>46426</v>
      </c>
      <c r="H18" s="170">
        <f>+'Հավելված N 2'!H35</f>
        <v>120000</v>
      </c>
    </row>
  </sheetData>
  <mergeCells count="15">
    <mergeCell ref="A13:F13"/>
    <mergeCell ref="A14:F14"/>
    <mergeCell ref="A15:F15"/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  <mergeCell ref="G11:G12"/>
    <mergeCell ref="H11:H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K50"/>
  <sheetViews>
    <sheetView topLeftCell="A37" zoomScale="70" zoomScaleNormal="70" zoomScaleSheetLayoutView="100" workbookViewId="0">
      <selection sqref="A1:H50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8" width="19.6640625" style="2" customWidth="1"/>
    <col min="9" max="10" width="15" style="2" customWidth="1"/>
    <col min="11" max="16384" width="9.109375" style="2"/>
  </cols>
  <sheetData>
    <row r="1" spans="1:11" s="41" customFormat="1" ht="37.5" customHeight="1">
      <c r="F1" s="186" t="s">
        <v>95</v>
      </c>
      <c r="G1" s="186"/>
      <c r="H1" s="186"/>
    </row>
    <row r="2" spans="1:11" s="42" customFormat="1" ht="17.55" customHeight="1">
      <c r="F2" s="187" t="s">
        <v>41</v>
      </c>
      <c r="G2" s="187"/>
      <c r="H2" s="187"/>
    </row>
    <row r="3" spans="1:11" s="42" customFormat="1" ht="17.55" customHeight="1">
      <c r="F3" s="187" t="s">
        <v>0</v>
      </c>
      <c r="G3" s="187"/>
      <c r="H3" s="187"/>
    </row>
    <row r="4" spans="1:11" ht="13.65" customHeight="1"/>
    <row r="5" spans="1:11" ht="13.65" customHeight="1"/>
    <row r="6" spans="1:11" ht="13.65" customHeight="1"/>
    <row r="7" spans="1:11" ht="52.5" customHeight="1">
      <c r="A7" s="188" t="s">
        <v>153</v>
      </c>
      <c r="B7" s="188"/>
      <c r="C7" s="188"/>
      <c r="D7" s="188"/>
      <c r="E7" s="188"/>
      <c r="F7" s="188"/>
      <c r="G7" s="188"/>
      <c r="H7" s="188"/>
    </row>
    <row r="8" spans="1:11" ht="18">
      <c r="A8" s="43"/>
      <c r="B8" s="43"/>
      <c r="C8" s="43"/>
      <c r="D8" s="43"/>
      <c r="E8" s="43"/>
      <c r="F8" s="43"/>
      <c r="G8" s="43"/>
      <c r="H8" s="43"/>
    </row>
    <row r="10" spans="1:11">
      <c r="H10" s="42" t="s">
        <v>9</v>
      </c>
    </row>
    <row r="11" spans="1:11" s="9" customFormat="1" ht="73.8" customHeight="1">
      <c r="A11" s="189" t="s">
        <v>10</v>
      </c>
      <c r="B11" s="189"/>
      <c r="C11" s="189"/>
      <c r="D11" s="189" t="s">
        <v>1</v>
      </c>
      <c r="E11" s="189"/>
      <c r="F11" s="189" t="s">
        <v>5</v>
      </c>
      <c r="G11" s="176" t="s">
        <v>21</v>
      </c>
      <c r="H11" s="177"/>
    </row>
    <row r="12" spans="1:11" s="9" customFormat="1" ht="34.799999999999997">
      <c r="A12" s="44" t="s">
        <v>19</v>
      </c>
      <c r="B12" s="44" t="s">
        <v>20</v>
      </c>
      <c r="C12" s="44" t="s">
        <v>11</v>
      </c>
      <c r="D12" s="44" t="s">
        <v>4</v>
      </c>
      <c r="E12" s="44" t="s">
        <v>14</v>
      </c>
      <c r="F12" s="189"/>
      <c r="G12" s="44" t="s">
        <v>2</v>
      </c>
      <c r="H12" s="44" t="s">
        <v>3</v>
      </c>
    </row>
    <row r="13" spans="1:11" s="9" customFormat="1" ht="34.950000000000003" customHeight="1">
      <c r="A13" s="8"/>
      <c r="B13" s="8"/>
      <c r="C13" s="8"/>
      <c r="D13" s="44"/>
      <c r="E13" s="44"/>
      <c r="F13" s="13" t="s">
        <v>8</v>
      </c>
      <c r="G13" s="7">
        <f t="shared" ref="G13:H13" si="0">+G15</f>
        <v>0</v>
      </c>
      <c r="H13" s="7">
        <f t="shared" si="0"/>
        <v>0</v>
      </c>
      <c r="K13" s="9" t="s">
        <v>168</v>
      </c>
    </row>
    <row r="14" spans="1:11" s="9" customFormat="1" ht="18">
      <c r="A14" s="8"/>
      <c r="B14" s="8"/>
      <c r="C14" s="8"/>
      <c r="D14" s="44"/>
      <c r="E14" s="44"/>
      <c r="F14" s="8" t="s">
        <v>23</v>
      </c>
      <c r="G14" s="1"/>
      <c r="H14" s="1"/>
    </row>
    <row r="15" spans="1:11" s="9" customFormat="1" ht="36">
      <c r="A15" s="8"/>
      <c r="B15" s="8"/>
      <c r="C15" s="8"/>
      <c r="D15" s="44"/>
      <c r="E15" s="44"/>
      <c r="F15" s="3" t="s">
        <v>16</v>
      </c>
      <c r="G15" s="1">
        <f>+G16</f>
        <v>0</v>
      </c>
      <c r="H15" s="1">
        <f>+H16</f>
        <v>0</v>
      </c>
    </row>
    <row r="16" spans="1:11" s="9" customFormat="1" ht="17.55" customHeight="1">
      <c r="A16" s="180" t="s">
        <v>81</v>
      </c>
      <c r="B16" s="178"/>
      <c r="C16" s="18"/>
      <c r="D16" s="21"/>
      <c r="E16" s="18"/>
      <c r="F16" s="124" t="s">
        <v>82</v>
      </c>
      <c r="G16" s="1">
        <f t="shared" ref="G16:H16" si="1">+G18</f>
        <v>0</v>
      </c>
      <c r="H16" s="1">
        <f t="shared" si="1"/>
        <v>0</v>
      </c>
    </row>
    <row r="17" spans="1:8" s="9" customFormat="1" ht="16.95" customHeight="1">
      <c r="A17" s="181"/>
      <c r="B17" s="178"/>
      <c r="C17" s="19"/>
      <c r="D17" s="22"/>
      <c r="E17" s="19"/>
      <c r="F17" s="38" t="s">
        <v>6</v>
      </c>
      <c r="G17" s="5"/>
      <c r="H17" s="4"/>
    </row>
    <row r="18" spans="1:8" s="9" customFormat="1" ht="18">
      <c r="A18" s="181"/>
      <c r="B18" s="180" t="s">
        <v>24</v>
      </c>
      <c r="C18" s="117"/>
      <c r="D18" s="22"/>
      <c r="E18" s="19"/>
      <c r="F18" s="124" t="s">
        <v>83</v>
      </c>
      <c r="G18" s="5">
        <f t="shared" ref="G18:H18" si="2">+G20</f>
        <v>0</v>
      </c>
      <c r="H18" s="5">
        <f t="shared" si="2"/>
        <v>0</v>
      </c>
    </row>
    <row r="19" spans="1:8" s="9" customFormat="1" ht="18">
      <c r="A19" s="181"/>
      <c r="B19" s="181"/>
      <c r="C19" s="117"/>
      <c r="D19" s="22"/>
      <c r="E19" s="19"/>
      <c r="F19" s="38" t="s">
        <v>6</v>
      </c>
      <c r="G19" s="5"/>
      <c r="H19" s="4"/>
    </row>
    <row r="20" spans="1:8" s="9" customFormat="1" ht="18">
      <c r="A20" s="181"/>
      <c r="B20" s="181"/>
      <c r="C20" s="180" t="s">
        <v>24</v>
      </c>
      <c r="D20" s="118"/>
      <c r="E20" s="19"/>
      <c r="F20" s="124" t="s">
        <v>83</v>
      </c>
      <c r="G20" s="5">
        <f t="shared" ref="G20:H20" si="3">+G22</f>
        <v>0</v>
      </c>
      <c r="H20" s="5">
        <f t="shared" si="3"/>
        <v>0</v>
      </c>
    </row>
    <row r="21" spans="1:8" s="9" customFormat="1" ht="16.95" customHeight="1">
      <c r="A21" s="181"/>
      <c r="B21" s="181"/>
      <c r="C21" s="181"/>
      <c r="D21" s="118"/>
      <c r="E21" s="19"/>
      <c r="F21" s="38" t="s">
        <v>6</v>
      </c>
      <c r="G21" s="5"/>
      <c r="H21" s="10"/>
    </row>
    <row r="22" spans="1:8" s="9" customFormat="1" ht="34.799999999999997">
      <c r="A22" s="181"/>
      <c r="B22" s="181"/>
      <c r="C22" s="181"/>
      <c r="D22" s="118"/>
      <c r="E22" s="19"/>
      <c r="F22" s="39" t="s">
        <v>12</v>
      </c>
      <c r="G22" s="5">
        <f t="shared" ref="G22:H22" si="4">+G24</f>
        <v>0</v>
      </c>
      <c r="H22" s="5">
        <f t="shared" si="4"/>
        <v>0</v>
      </c>
    </row>
    <row r="23" spans="1:8" s="9" customFormat="1" ht="16.95" customHeight="1">
      <c r="A23" s="181"/>
      <c r="B23" s="181"/>
      <c r="C23" s="181"/>
      <c r="D23" s="119"/>
      <c r="E23" s="23"/>
      <c r="F23" s="38" t="s">
        <v>6</v>
      </c>
      <c r="G23" s="5"/>
      <c r="H23" s="5"/>
    </row>
    <row r="24" spans="1:8" s="9" customFormat="1" ht="18">
      <c r="A24" s="181"/>
      <c r="B24" s="181"/>
      <c r="C24" s="181"/>
      <c r="D24" s="46">
        <v>1041</v>
      </c>
      <c r="E24" s="179" t="s">
        <v>84</v>
      </c>
      <c r="F24" s="179"/>
      <c r="G24" s="1">
        <f>+G26+G35</f>
        <v>0</v>
      </c>
      <c r="H24" s="1">
        <f>+H26+H35</f>
        <v>0</v>
      </c>
    </row>
    <row r="25" spans="1:8" s="9" customFormat="1" ht="16.95" customHeight="1">
      <c r="A25" s="181"/>
      <c r="B25" s="181"/>
      <c r="C25" s="181"/>
      <c r="D25" s="125"/>
      <c r="E25" s="36"/>
      <c r="F25" s="38" t="s">
        <v>6</v>
      </c>
      <c r="G25" s="1"/>
      <c r="H25" s="1"/>
    </row>
    <row r="26" spans="1:8" s="9" customFormat="1" ht="37.799999999999997" customHeight="1">
      <c r="A26" s="181"/>
      <c r="B26" s="181"/>
      <c r="C26" s="181"/>
      <c r="D26" s="183"/>
      <c r="E26" s="53">
        <v>11051</v>
      </c>
      <c r="F26" s="37" t="s">
        <v>158</v>
      </c>
      <c r="G26" s="11">
        <f>+G28</f>
        <v>-46426</v>
      </c>
      <c r="H26" s="11">
        <f>+H28</f>
        <v>-120000</v>
      </c>
    </row>
    <row r="27" spans="1:8" s="9" customFormat="1" ht="16.2" customHeight="1">
      <c r="A27" s="181"/>
      <c r="B27" s="181"/>
      <c r="C27" s="181"/>
      <c r="D27" s="184"/>
      <c r="E27" s="116"/>
      <c r="F27" s="38" t="s">
        <v>15</v>
      </c>
      <c r="G27" s="5"/>
      <c r="H27" s="4"/>
    </row>
    <row r="28" spans="1:8" s="12" customFormat="1" ht="36.6" customHeight="1">
      <c r="A28" s="181"/>
      <c r="B28" s="181"/>
      <c r="C28" s="181"/>
      <c r="D28" s="184"/>
      <c r="E28" s="114"/>
      <c r="F28" s="27" t="s">
        <v>12</v>
      </c>
      <c r="G28" s="24">
        <f t="shared" ref="G28:H28" si="5">+G30</f>
        <v>-46426</v>
      </c>
      <c r="H28" s="24">
        <f t="shared" si="5"/>
        <v>-120000</v>
      </c>
    </row>
    <row r="29" spans="1:8" s="9" customFormat="1" ht="34.799999999999997">
      <c r="A29" s="181"/>
      <c r="B29" s="181"/>
      <c r="C29" s="181"/>
      <c r="D29" s="184"/>
      <c r="E29" s="114"/>
      <c r="F29" s="38" t="s">
        <v>49</v>
      </c>
      <c r="G29" s="25"/>
      <c r="H29" s="4"/>
    </row>
    <row r="30" spans="1:8" s="9" customFormat="1" ht="16.95" customHeight="1">
      <c r="A30" s="181"/>
      <c r="B30" s="181"/>
      <c r="C30" s="181"/>
      <c r="D30" s="184"/>
      <c r="E30" s="114"/>
      <c r="F30" s="45" t="s">
        <v>7</v>
      </c>
      <c r="G30" s="5">
        <f t="shared" ref="G30:H30" si="6">G31</f>
        <v>-46426</v>
      </c>
      <c r="H30" s="5">
        <f t="shared" si="6"/>
        <v>-120000</v>
      </c>
    </row>
    <row r="31" spans="1:8" s="9" customFormat="1" ht="16.95" customHeight="1">
      <c r="A31" s="181"/>
      <c r="B31" s="181"/>
      <c r="C31" s="181"/>
      <c r="D31" s="184"/>
      <c r="E31" s="114"/>
      <c r="F31" s="38" t="s">
        <v>149</v>
      </c>
      <c r="G31" s="6">
        <f t="shared" ref="G31:H33" si="7">+G32</f>
        <v>-46426</v>
      </c>
      <c r="H31" s="6">
        <f t="shared" si="7"/>
        <v>-120000</v>
      </c>
    </row>
    <row r="32" spans="1:8" s="9" customFormat="1" ht="16.2" customHeight="1">
      <c r="A32" s="181"/>
      <c r="B32" s="181"/>
      <c r="C32" s="181"/>
      <c r="D32" s="184"/>
      <c r="E32" s="114"/>
      <c r="F32" s="38" t="s">
        <v>150</v>
      </c>
      <c r="G32" s="6">
        <f t="shared" si="7"/>
        <v>-46426</v>
      </c>
      <c r="H32" s="6">
        <f t="shared" si="7"/>
        <v>-120000</v>
      </c>
    </row>
    <row r="33" spans="1:8" s="9" customFormat="1" ht="16.2" customHeight="1">
      <c r="A33" s="181"/>
      <c r="B33" s="181"/>
      <c r="C33" s="181"/>
      <c r="D33" s="184"/>
      <c r="E33" s="114"/>
      <c r="F33" s="38" t="s">
        <v>151</v>
      </c>
      <c r="G33" s="20">
        <f t="shared" si="7"/>
        <v>-46426</v>
      </c>
      <c r="H33" s="20">
        <f t="shared" si="7"/>
        <v>-120000</v>
      </c>
    </row>
    <row r="34" spans="1:8" s="9" customFormat="1" ht="18">
      <c r="A34" s="181"/>
      <c r="B34" s="181"/>
      <c r="C34" s="181"/>
      <c r="D34" s="184"/>
      <c r="E34" s="115"/>
      <c r="F34" s="40" t="s">
        <v>152</v>
      </c>
      <c r="G34" s="20">
        <v>-46426</v>
      </c>
      <c r="H34" s="20">
        <f>+'Հավելված N 5'!G12</f>
        <v>-120000</v>
      </c>
    </row>
    <row r="35" spans="1:8" s="9" customFormat="1" ht="37.799999999999997" customHeight="1">
      <c r="A35" s="181"/>
      <c r="B35" s="181"/>
      <c r="C35" s="181"/>
      <c r="D35" s="184"/>
      <c r="E35" s="53">
        <v>21001</v>
      </c>
      <c r="F35" s="37" t="s">
        <v>74</v>
      </c>
      <c r="G35" s="11">
        <f t="shared" ref="G35:H35" si="8">+G37+G44</f>
        <v>46426</v>
      </c>
      <c r="H35" s="11">
        <f t="shared" si="8"/>
        <v>120000</v>
      </c>
    </row>
    <row r="36" spans="1:8" s="9" customFormat="1" ht="16.2" customHeight="1">
      <c r="A36" s="181"/>
      <c r="B36" s="181"/>
      <c r="C36" s="181"/>
      <c r="D36" s="184"/>
      <c r="E36" s="116"/>
      <c r="F36" s="38" t="s">
        <v>15</v>
      </c>
      <c r="G36" s="5"/>
      <c r="H36" s="4"/>
    </row>
    <row r="37" spans="1:8" s="12" customFormat="1" ht="36.6" customHeight="1">
      <c r="A37" s="181"/>
      <c r="B37" s="181"/>
      <c r="C37" s="181"/>
      <c r="D37" s="184"/>
      <c r="E37" s="114"/>
      <c r="F37" s="27" t="s">
        <v>12</v>
      </c>
      <c r="G37" s="24">
        <f t="shared" ref="G37:H37" si="9">+G39</f>
        <v>-553574</v>
      </c>
      <c r="H37" s="24">
        <f t="shared" si="9"/>
        <v>-480000</v>
      </c>
    </row>
    <row r="38" spans="1:8" s="9" customFormat="1" ht="34.799999999999997">
      <c r="A38" s="181"/>
      <c r="B38" s="181"/>
      <c r="C38" s="181"/>
      <c r="D38" s="184"/>
      <c r="E38" s="114"/>
      <c r="F38" s="38" t="s">
        <v>49</v>
      </c>
      <c r="G38" s="25"/>
      <c r="H38" s="4"/>
    </row>
    <row r="39" spans="1:8" s="9" customFormat="1" ht="16.95" customHeight="1">
      <c r="A39" s="181"/>
      <c r="B39" s="181"/>
      <c r="C39" s="181"/>
      <c r="D39" s="184"/>
      <c r="E39" s="114"/>
      <c r="F39" s="45" t="s">
        <v>7</v>
      </c>
      <c r="G39" s="5">
        <f t="shared" ref="G39:H39" si="10">G40</f>
        <v>-553574</v>
      </c>
      <c r="H39" s="5">
        <f t="shared" si="10"/>
        <v>-480000</v>
      </c>
    </row>
    <row r="40" spans="1:8" s="9" customFormat="1" ht="16.95" customHeight="1">
      <c r="A40" s="181"/>
      <c r="B40" s="181"/>
      <c r="C40" s="181"/>
      <c r="D40" s="184"/>
      <c r="E40" s="114"/>
      <c r="F40" s="38" t="s">
        <v>47</v>
      </c>
      <c r="G40" s="6">
        <f t="shared" ref="G40:H42" si="11">+G41</f>
        <v>-553574</v>
      </c>
      <c r="H40" s="6">
        <f t="shared" si="11"/>
        <v>-480000</v>
      </c>
    </row>
    <row r="41" spans="1:8" s="9" customFormat="1" ht="16.2" customHeight="1">
      <c r="A41" s="181"/>
      <c r="B41" s="181"/>
      <c r="C41" s="181"/>
      <c r="D41" s="184"/>
      <c r="E41" s="114"/>
      <c r="F41" s="38" t="s">
        <v>48</v>
      </c>
      <c r="G41" s="6">
        <f t="shared" si="11"/>
        <v>-553574</v>
      </c>
      <c r="H41" s="6">
        <f t="shared" si="11"/>
        <v>-480000</v>
      </c>
    </row>
    <row r="42" spans="1:8" s="9" customFormat="1" ht="16.2" customHeight="1">
      <c r="A42" s="181"/>
      <c r="B42" s="181"/>
      <c r="C42" s="181"/>
      <c r="D42" s="184"/>
      <c r="E42" s="114"/>
      <c r="F42" s="38" t="s">
        <v>85</v>
      </c>
      <c r="G42" s="20">
        <f t="shared" si="11"/>
        <v>-553574</v>
      </c>
      <c r="H42" s="20">
        <f t="shared" si="11"/>
        <v>-480000</v>
      </c>
    </row>
    <row r="43" spans="1:8" s="9" customFormat="1" ht="18">
      <c r="A43" s="181"/>
      <c r="B43" s="181"/>
      <c r="C43" s="181"/>
      <c r="D43" s="184"/>
      <c r="E43" s="115"/>
      <c r="F43" s="40" t="s">
        <v>86</v>
      </c>
      <c r="G43" s="20">
        <f>+'Հավելված N 4'!E15</f>
        <v>-553574</v>
      </c>
      <c r="H43" s="20">
        <f>+'Հավելված N 4'!F15</f>
        <v>-480000</v>
      </c>
    </row>
    <row r="44" spans="1:8" s="12" customFormat="1" ht="36.6" customHeight="1">
      <c r="A44" s="181"/>
      <c r="B44" s="181"/>
      <c r="C44" s="181"/>
      <c r="D44" s="184"/>
      <c r="E44" s="114"/>
      <c r="F44" s="27" t="s">
        <v>70</v>
      </c>
      <c r="G44" s="24">
        <f t="shared" ref="G44:H44" si="12">+G46</f>
        <v>600000</v>
      </c>
      <c r="H44" s="24">
        <f t="shared" si="12"/>
        <v>600000</v>
      </c>
    </row>
    <row r="45" spans="1:8" s="9" customFormat="1" ht="34.799999999999997">
      <c r="A45" s="181"/>
      <c r="B45" s="181"/>
      <c r="C45" s="181"/>
      <c r="D45" s="184"/>
      <c r="E45" s="114"/>
      <c r="F45" s="38" t="s">
        <v>49</v>
      </c>
      <c r="G45" s="25"/>
      <c r="H45" s="4"/>
    </row>
    <row r="46" spans="1:8" s="9" customFormat="1" ht="16.95" customHeight="1">
      <c r="A46" s="181"/>
      <c r="B46" s="181"/>
      <c r="C46" s="181"/>
      <c r="D46" s="184"/>
      <c r="E46" s="114"/>
      <c r="F46" s="45" t="s">
        <v>7</v>
      </c>
      <c r="G46" s="5">
        <f t="shared" ref="G46:H46" si="13">G47</f>
        <v>600000</v>
      </c>
      <c r="H46" s="5">
        <f t="shared" si="13"/>
        <v>600000</v>
      </c>
    </row>
    <row r="47" spans="1:8" s="9" customFormat="1" ht="16.95" customHeight="1">
      <c r="A47" s="181"/>
      <c r="B47" s="181"/>
      <c r="C47" s="181"/>
      <c r="D47" s="184"/>
      <c r="E47" s="114"/>
      <c r="F47" s="38" t="s">
        <v>47</v>
      </c>
      <c r="G47" s="6">
        <f t="shared" ref="G47:H49" si="14">+G48</f>
        <v>600000</v>
      </c>
      <c r="H47" s="6">
        <f t="shared" si="14"/>
        <v>600000</v>
      </c>
    </row>
    <row r="48" spans="1:8" s="9" customFormat="1" ht="16.2" customHeight="1">
      <c r="A48" s="181"/>
      <c r="B48" s="181"/>
      <c r="C48" s="181"/>
      <c r="D48" s="184"/>
      <c r="E48" s="114"/>
      <c r="F48" s="38" t="s">
        <v>48</v>
      </c>
      <c r="G48" s="6">
        <f t="shared" si="14"/>
        <v>600000</v>
      </c>
      <c r="H48" s="6">
        <f t="shared" si="14"/>
        <v>600000</v>
      </c>
    </row>
    <row r="49" spans="1:8" s="9" customFormat="1" ht="16.2" customHeight="1">
      <c r="A49" s="181"/>
      <c r="B49" s="181"/>
      <c r="C49" s="181"/>
      <c r="D49" s="184"/>
      <c r="E49" s="114"/>
      <c r="F49" s="38" t="s">
        <v>101</v>
      </c>
      <c r="G49" s="20">
        <f t="shared" si="14"/>
        <v>600000</v>
      </c>
      <c r="H49" s="20">
        <f t="shared" si="14"/>
        <v>600000</v>
      </c>
    </row>
    <row r="50" spans="1:8" s="9" customFormat="1" ht="18">
      <c r="A50" s="182"/>
      <c r="B50" s="182"/>
      <c r="C50" s="182"/>
      <c r="D50" s="185"/>
      <c r="E50" s="115"/>
      <c r="F50" s="40" t="s">
        <v>102</v>
      </c>
      <c r="G50" s="20">
        <f>+'Հավելված N 4'!E16</f>
        <v>600000</v>
      </c>
      <c r="H50" s="20">
        <f>+'Հավելված N 4'!F16</f>
        <v>600000</v>
      </c>
    </row>
  </sheetData>
  <mergeCells count="14">
    <mergeCell ref="F1:H1"/>
    <mergeCell ref="F3:H3"/>
    <mergeCell ref="A7:H7"/>
    <mergeCell ref="A11:C11"/>
    <mergeCell ref="D11:E11"/>
    <mergeCell ref="F2:H2"/>
    <mergeCell ref="F11:F12"/>
    <mergeCell ref="G11:H11"/>
    <mergeCell ref="B16:B17"/>
    <mergeCell ref="E24:F24"/>
    <mergeCell ref="A16:A50"/>
    <mergeCell ref="B18:B50"/>
    <mergeCell ref="C20:C50"/>
    <mergeCell ref="D26:D50"/>
  </mergeCells>
  <phoneticPr fontId="96" type="noConversion"/>
  <pageMargins left="0.25" right="0.25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5F3C-511C-41F7-AF72-9EE7B2D9CB82}">
  <sheetPr>
    <tabColor rgb="FF92D050"/>
  </sheetPr>
  <dimension ref="A1:K15"/>
  <sheetViews>
    <sheetView topLeftCell="A5" zoomScale="85" zoomScaleNormal="85" workbookViewId="0">
      <selection activeCell="F16" sqref="F16"/>
    </sheetView>
  </sheetViews>
  <sheetFormatPr defaultColWidth="9.109375" defaultRowHeight="18"/>
  <cols>
    <col min="1" max="1" width="9.109375" style="85"/>
    <col min="2" max="2" width="9.109375" style="85" customWidth="1"/>
    <col min="3" max="3" width="54.21875" style="85" customWidth="1"/>
    <col min="4" max="4" width="18.44140625" style="85" customWidth="1"/>
    <col min="5" max="8" width="20.44140625" style="85" customWidth="1"/>
    <col min="9" max="9" width="14.109375" style="85" bestFit="1" customWidth="1"/>
    <col min="10" max="10" width="15.6640625" style="81" customWidth="1"/>
    <col min="11" max="11" width="24.44140625" style="71" customWidth="1"/>
    <col min="12" max="16384" width="9.109375" style="85"/>
  </cols>
  <sheetData>
    <row r="1" spans="1:11" s="64" customFormat="1" ht="26.55" customHeight="1">
      <c r="A1" s="62"/>
      <c r="B1" s="63"/>
      <c r="C1" s="63"/>
      <c r="D1" s="63"/>
      <c r="E1" s="62"/>
      <c r="F1" s="199" t="s">
        <v>18</v>
      </c>
      <c r="G1" s="199"/>
      <c r="H1" s="199"/>
      <c r="J1" s="65"/>
      <c r="K1" s="66"/>
    </row>
    <row r="2" spans="1:11" s="69" customFormat="1">
      <c r="A2" s="67"/>
      <c r="B2" s="67"/>
      <c r="C2" s="67"/>
      <c r="D2" s="67"/>
      <c r="E2" s="68"/>
      <c r="F2" s="200" t="s">
        <v>42</v>
      </c>
      <c r="G2" s="200"/>
      <c r="H2" s="200"/>
      <c r="J2" s="70"/>
      <c r="K2" s="71"/>
    </row>
    <row r="3" spans="1:11" s="69" customFormat="1">
      <c r="A3" s="67"/>
      <c r="B3" s="67"/>
      <c r="C3" s="67"/>
      <c r="D3" s="67"/>
      <c r="E3" s="68"/>
      <c r="F3" s="200" t="s">
        <v>17</v>
      </c>
      <c r="G3" s="200"/>
      <c r="H3" s="200"/>
      <c r="J3" s="70"/>
      <c r="K3" s="71"/>
    </row>
    <row r="4" spans="1:11" s="69" customFormat="1">
      <c r="A4" s="72"/>
      <c r="B4" s="72"/>
      <c r="C4" s="73"/>
      <c r="D4" s="68"/>
      <c r="E4" s="68"/>
      <c r="F4" s="68"/>
      <c r="G4" s="68"/>
      <c r="H4" s="68"/>
      <c r="J4" s="70"/>
      <c r="K4" s="71"/>
    </row>
    <row r="5" spans="1:11" s="69" customFormat="1" ht="37.5" customHeight="1">
      <c r="A5" s="201" t="s">
        <v>94</v>
      </c>
      <c r="B5" s="202"/>
      <c r="C5" s="202"/>
      <c r="D5" s="202"/>
      <c r="E5" s="202"/>
      <c r="F5" s="202"/>
      <c r="G5" s="202"/>
      <c r="H5" s="202"/>
      <c r="J5" s="70"/>
      <c r="K5" s="71"/>
    </row>
    <row r="6" spans="1:11" s="69" customFormat="1" ht="37.5" customHeight="1">
      <c r="A6" s="202"/>
      <c r="B6" s="202"/>
      <c r="C6" s="202"/>
      <c r="D6" s="202"/>
      <c r="E6" s="202"/>
      <c r="F6" s="202"/>
      <c r="G6" s="202"/>
      <c r="H6" s="202"/>
      <c r="J6" s="70"/>
      <c r="K6" s="71"/>
    </row>
    <row r="7" spans="1:11" s="69" customFormat="1">
      <c r="E7" s="68"/>
      <c r="F7" s="68"/>
      <c r="G7" s="68"/>
      <c r="J7" s="70"/>
      <c r="K7" s="71"/>
    </row>
    <row r="8" spans="1:11" s="69" customFormat="1">
      <c r="A8" s="74"/>
      <c r="B8" s="74"/>
      <c r="C8" s="74"/>
      <c r="D8" s="75"/>
      <c r="E8" s="68"/>
      <c r="F8" s="68"/>
      <c r="G8" s="203" t="s">
        <v>9</v>
      </c>
      <c r="H8" s="203"/>
      <c r="J8" s="70"/>
      <c r="K8" s="71"/>
    </row>
    <row r="9" spans="1:11" s="69" customFormat="1" ht="45" customHeight="1">
      <c r="A9" s="190" t="s">
        <v>44</v>
      </c>
      <c r="B9" s="191"/>
      <c r="C9" s="192" t="s">
        <v>45</v>
      </c>
      <c r="D9" s="194" t="s">
        <v>60</v>
      </c>
      <c r="E9" s="196" t="s">
        <v>22</v>
      </c>
      <c r="F9" s="197"/>
      <c r="G9" s="197"/>
      <c r="H9" s="198"/>
      <c r="J9" s="70"/>
      <c r="K9" s="71"/>
    </row>
    <row r="10" spans="1:11" s="69" customFormat="1" ht="108">
      <c r="A10" s="48" t="s">
        <v>13</v>
      </c>
      <c r="B10" s="48" t="s">
        <v>14</v>
      </c>
      <c r="C10" s="193"/>
      <c r="D10" s="195"/>
      <c r="E10" s="76" t="s">
        <v>61</v>
      </c>
      <c r="F10" s="76" t="s">
        <v>62</v>
      </c>
      <c r="G10" s="76" t="s">
        <v>63</v>
      </c>
      <c r="H10" s="76" t="s">
        <v>64</v>
      </c>
      <c r="J10" s="70"/>
      <c r="K10" s="71"/>
    </row>
    <row r="11" spans="1:11" s="69" customFormat="1">
      <c r="A11" s="48"/>
      <c r="B11" s="48"/>
      <c r="C11" s="53" t="s">
        <v>65</v>
      </c>
      <c r="D11" s="28">
        <f>SUM(E11:H11)</f>
        <v>120000</v>
      </c>
      <c r="E11" s="28">
        <f>+E13</f>
        <v>0</v>
      </c>
      <c r="F11" s="28">
        <f>+F13</f>
        <v>600000</v>
      </c>
      <c r="G11" s="28">
        <f>+G13</f>
        <v>0</v>
      </c>
      <c r="H11" s="28">
        <f>+H13</f>
        <v>-480000</v>
      </c>
      <c r="I11" s="77"/>
      <c r="J11" s="70"/>
      <c r="K11" s="71"/>
    </row>
    <row r="12" spans="1:11" s="69" customFormat="1">
      <c r="A12" s="78"/>
      <c r="B12" s="78"/>
      <c r="C12" s="53" t="s">
        <v>66</v>
      </c>
      <c r="D12" s="79"/>
      <c r="E12" s="79"/>
      <c r="F12" s="79"/>
      <c r="G12" s="79"/>
      <c r="H12" s="79"/>
      <c r="I12" s="80"/>
      <c r="J12" s="81"/>
      <c r="K12" s="71"/>
    </row>
    <row r="13" spans="1:11" s="69" customFormat="1" ht="54">
      <c r="A13" s="82"/>
      <c r="B13" s="83"/>
      <c r="C13" s="83" t="s">
        <v>16</v>
      </c>
      <c r="D13" s="28">
        <f>SUM(E13:H13)</f>
        <v>120000</v>
      </c>
      <c r="E13" s="28">
        <f>+E15</f>
        <v>0</v>
      </c>
      <c r="F13" s="28">
        <f t="shared" ref="F13:H13" si="0">+F15</f>
        <v>600000</v>
      </c>
      <c r="G13" s="28">
        <f t="shared" si="0"/>
        <v>0</v>
      </c>
      <c r="H13" s="28">
        <f t="shared" si="0"/>
        <v>-480000</v>
      </c>
      <c r="J13" s="70"/>
      <c r="K13" s="71"/>
    </row>
    <row r="14" spans="1:11" s="69" customFormat="1">
      <c r="A14" s="82"/>
      <c r="B14" s="82"/>
      <c r="C14" s="82" t="s">
        <v>67</v>
      </c>
      <c r="D14" s="84"/>
      <c r="E14" s="84"/>
      <c r="F14" s="84"/>
      <c r="G14" s="84"/>
      <c r="H14" s="84"/>
      <c r="J14" s="70"/>
      <c r="K14" s="71"/>
    </row>
    <row r="15" spans="1:11" s="69" customFormat="1" ht="54">
      <c r="A15" s="53">
        <v>1041</v>
      </c>
      <c r="B15" s="53">
        <v>21001</v>
      </c>
      <c r="C15" s="37" t="s">
        <v>74</v>
      </c>
      <c r="D15" s="28">
        <f>SUM(E15:H15)</f>
        <v>120000</v>
      </c>
      <c r="E15" s="28">
        <v>0</v>
      </c>
      <c r="F15" s="28">
        <f>+'Հավելված N 8'!I38+'Հավելված N 8'!I40+'Հավելված N 8'!I41</f>
        <v>600000</v>
      </c>
      <c r="G15" s="28">
        <v>0</v>
      </c>
      <c r="H15" s="28">
        <f>+'Հավելված N 8'!I16</f>
        <v>-480000</v>
      </c>
      <c r="I15" s="70"/>
      <c r="J15" s="70"/>
      <c r="K15" s="71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G16"/>
  <sheetViews>
    <sheetView topLeftCell="A7" zoomScale="84" zoomScaleNormal="84" workbookViewId="0">
      <selection activeCell="H13" sqref="H13"/>
    </sheetView>
  </sheetViews>
  <sheetFormatPr defaultColWidth="9.109375" defaultRowHeight="17.399999999999999"/>
  <cols>
    <col min="1" max="3" width="9.109375" style="16"/>
    <col min="4" max="4" width="54.21875" style="16" customWidth="1"/>
    <col min="5" max="5" width="22.88671875" style="61" customWidth="1"/>
    <col min="6" max="6" width="22.88671875" style="61" bestFit="1" customWidth="1"/>
    <col min="7" max="7" width="20.6640625" style="16" customWidth="1"/>
    <col min="8" max="8" width="19.33203125" style="16" customWidth="1"/>
    <col min="9" max="9" width="20" style="16" customWidth="1"/>
    <col min="10" max="16384" width="9.109375" style="16"/>
  </cols>
  <sheetData>
    <row r="1" spans="2:7" s="15" customFormat="1" ht="25.5" customHeight="1">
      <c r="E1" s="204" t="s">
        <v>25</v>
      </c>
      <c r="F1" s="204"/>
    </row>
    <row r="2" spans="2:7" ht="17.850000000000001" customHeight="1">
      <c r="D2" s="200" t="s">
        <v>42</v>
      </c>
      <c r="E2" s="200"/>
      <c r="F2" s="200"/>
    </row>
    <row r="3" spans="2:7">
      <c r="D3" s="17"/>
      <c r="E3" s="205" t="s">
        <v>17</v>
      </c>
      <c r="F3" s="205"/>
    </row>
    <row r="4" spans="2:7" ht="13.65" customHeight="1">
      <c r="D4" s="17"/>
      <c r="E4" s="26"/>
      <c r="F4" s="26"/>
    </row>
    <row r="5" spans="2:7" ht="13.65" customHeight="1">
      <c r="D5" s="17"/>
      <c r="E5" s="26"/>
      <c r="F5" s="26"/>
    </row>
    <row r="6" spans="2:7" ht="85.65" customHeight="1">
      <c r="B6" s="206" t="s">
        <v>96</v>
      </c>
      <c r="C6" s="206"/>
      <c r="D6" s="206"/>
      <c r="E6" s="206"/>
      <c r="F6" s="206"/>
    </row>
    <row r="8" spans="2:7">
      <c r="E8" s="47"/>
      <c r="F8" s="47" t="s">
        <v>9</v>
      </c>
    </row>
    <row r="9" spans="2:7" ht="58.8" customHeight="1">
      <c r="B9" s="190" t="s">
        <v>44</v>
      </c>
      <c r="C9" s="191"/>
      <c r="D9" s="192" t="s">
        <v>45</v>
      </c>
      <c r="E9" s="207" t="s">
        <v>22</v>
      </c>
      <c r="F9" s="208"/>
    </row>
    <row r="10" spans="2:7" ht="79.2" customHeight="1">
      <c r="B10" s="48" t="s">
        <v>13</v>
      </c>
      <c r="C10" s="48" t="s">
        <v>14</v>
      </c>
      <c r="D10" s="193"/>
      <c r="E10" s="49" t="s">
        <v>2</v>
      </c>
      <c r="F10" s="49" t="s">
        <v>3</v>
      </c>
    </row>
    <row r="11" spans="2:7" ht="54">
      <c r="B11" s="48"/>
      <c r="C11" s="48"/>
      <c r="D11" s="50" t="s">
        <v>16</v>
      </c>
      <c r="E11" s="28">
        <f>+E13</f>
        <v>46426</v>
      </c>
      <c r="F11" s="28">
        <f>+F13</f>
        <v>120000</v>
      </c>
    </row>
    <row r="12" spans="2:7" ht="18">
      <c r="B12" s="48"/>
      <c r="C12" s="48"/>
      <c r="D12" s="51" t="s">
        <v>46</v>
      </c>
      <c r="E12" s="52"/>
      <c r="F12" s="52"/>
    </row>
    <row r="13" spans="2:7" s="54" customFormat="1" ht="54">
      <c r="B13" s="53">
        <v>1041</v>
      </c>
      <c r="C13" s="53">
        <v>21001</v>
      </c>
      <c r="D13" s="37" t="s">
        <v>74</v>
      </c>
      <c r="E13" s="28">
        <f>+E15+E16</f>
        <v>46426</v>
      </c>
      <c r="F13" s="28">
        <f>+F15+F16</f>
        <v>120000</v>
      </c>
    </row>
    <row r="14" spans="2:7" s="54" customFormat="1">
      <c r="B14" s="55"/>
      <c r="C14" s="55"/>
      <c r="D14" s="56" t="s">
        <v>15</v>
      </c>
      <c r="E14" s="57"/>
      <c r="F14" s="57"/>
    </row>
    <row r="15" spans="2:7" s="54" customFormat="1" ht="36">
      <c r="B15" s="58"/>
      <c r="C15" s="58"/>
      <c r="D15" s="59" t="s">
        <v>71</v>
      </c>
      <c r="E15" s="60">
        <v>-553574</v>
      </c>
      <c r="F15" s="60">
        <f>+'Հավելված N 3'!H15</f>
        <v>-480000</v>
      </c>
      <c r="G15" s="113"/>
    </row>
    <row r="16" spans="2:7" s="54" customFormat="1" ht="18">
      <c r="B16" s="58"/>
      <c r="C16" s="58"/>
      <c r="D16" s="59" t="s">
        <v>70</v>
      </c>
      <c r="E16" s="60">
        <f>+F16</f>
        <v>600000</v>
      </c>
      <c r="F16" s="60">
        <f>+'Հավելված N 3'!F15</f>
        <v>600000</v>
      </c>
      <c r="G16" s="113"/>
    </row>
  </sheetData>
  <mergeCells count="7">
    <mergeCell ref="B9:C9"/>
    <mergeCell ref="D9:D10"/>
    <mergeCell ref="E1:F1"/>
    <mergeCell ref="E3:F3"/>
    <mergeCell ref="B6:F6"/>
    <mergeCell ref="E9:F9"/>
    <mergeCell ref="D2:F2"/>
  </mergeCells>
  <pageMargins left="0.25" right="0.25" top="0.75" bottom="0.75" header="0.3" footer="0.3"/>
  <pageSetup paperSize="9" scale="6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8E06F-610A-4217-A22E-AA6B90C63878}">
  <sheetPr>
    <tabColor rgb="FF92D050"/>
    <pageSetUpPr fitToPage="1"/>
  </sheetPr>
  <dimension ref="A1:AD13"/>
  <sheetViews>
    <sheetView zoomScale="70" zoomScaleNormal="70" workbookViewId="0">
      <selection activeCell="E17" sqref="E17"/>
    </sheetView>
  </sheetViews>
  <sheetFormatPr defaultColWidth="9.109375" defaultRowHeight="17.399999999999999"/>
  <cols>
    <col min="1" max="1" width="9.88671875" style="158" customWidth="1"/>
    <col min="2" max="2" width="15" style="158" customWidth="1"/>
    <col min="3" max="3" width="8" style="158" customWidth="1"/>
    <col min="4" max="4" width="7.6640625" style="158" customWidth="1"/>
    <col min="5" max="5" width="39.109375" style="158" customWidth="1"/>
    <col min="6" max="6" width="50.109375" style="158" customWidth="1"/>
    <col min="7" max="7" width="35" style="158" customWidth="1"/>
    <col min="8" max="8" width="12.33203125" style="158" bestFit="1" customWidth="1"/>
    <col min="9" max="9" width="50.109375" style="158" customWidth="1"/>
    <col min="10" max="10" width="9.109375" style="158"/>
    <col min="11" max="11" width="12.109375" style="158" customWidth="1"/>
    <col min="12" max="16384" width="9.109375" style="158"/>
  </cols>
  <sheetData>
    <row r="1" spans="1:30" s="144" customFormat="1" ht="25.35" customHeight="1">
      <c r="F1" s="186" t="s">
        <v>133</v>
      </c>
      <c r="G1" s="186"/>
      <c r="AB1" s="186"/>
      <c r="AC1" s="186"/>
      <c r="AD1" s="186"/>
    </row>
    <row r="2" spans="1:30" s="2" customFormat="1">
      <c r="F2" s="187" t="s">
        <v>41</v>
      </c>
      <c r="G2" s="187"/>
      <c r="AA2" s="187"/>
      <c r="AB2" s="187"/>
      <c r="AC2" s="187"/>
      <c r="AD2" s="187"/>
    </row>
    <row r="3" spans="1:30" s="2" customFormat="1" ht="16.05" customHeight="1">
      <c r="F3" s="187" t="s">
        <v>0</v>
      </c>
      <c r="G3" s="187"/>
      <c r="Y3" s="187"/>
      <c r="Z3" s="187"/>
      <c r="AA3" s="187"/>
      <c r="AB3" s="187"/>
      <c r="AC3" s="187"/>
      <c r="AD3" s="187"/>
    </row>
    <row r="4" spans="1:30" s="2" customFormat="1">
      <c r="F4" s="134"/>
      <c r="G4" s="134"/>
      <c r="H4" s="134"/>
    </row>
    <row r="5" spans="1:30" s="2" customFormat="1" ht="16.05" customHeight="1">
      <c r="F5" s="134"/>
      <c r="G5" s="134"/>
      <c r="H5" s="134"/>
    </row>
    <row r="6" spans="1:30" s="2" customFormat="1" ht="67.650000000000006" customHeight="1">
      <c r="A6" s="174" t="s">
        <v>136</v>
      </c>
      <c r="B6" s="174"/>
      <c r="C6" s="174"/>
      <c r="D6" s="174"/>
      <c r="E6" s="174"/>
      <c r="F6" s="174"/>
      <c r="G6" s="174"/>
      <c r="H6" s="135"/>
    </row>
    <row r="7" spans="1:30" s="2" customFormat="1" ht="21" customHeight="1">
      <c r="A7" s="215" t="s">
        <v>134</v>
      </c>
      <c r="B7" s="215"/>
      <c r="C7" s="215"/>
      <c r="D7" s="215"/>
      <c r="E7" s="215"/>
      <c r="F7" s="215"/>
      <c r="G7" s="215"/>
      <c r="H7" s="135"/>
    </row>
    <row r="8" spans="1:30" s="145" customFormat="1" ht="52.2">
      <c r="A8" s="216" t="s">
        <v>1</v>
      </c>
      <c r="B8" s="216"/>
      <c r="C8" s="140"/>
      <c r="D8" s="217" t="s">
        <v>5</v>
      </c>
      <c r="E8" s="218"/>
      <c r="F8" s="221" t="s">
        <v>135</v>
      </c>
      <c r="G8" s="140" t="s">
        <v>140</v>
      </c>
    </row>
    <row r="9" spans="1:30" s="146" customFormat="1">
      <c r="A9" s="140" t="s">
        <v>13</v>
      </c>
      <c r="B9" s="140" t="s">
        <v>14</v>
      </c>
      <c r="C9" s="140"/>
      <c r="D9" s="219"/>
      <c r="E9" s="220"/>
      <c r="F9" s="222"/>
      <c r="G9" s="140" t="s">
        <v>3</v>
      </c>
    </row>
    <row r="10" spans="1:30" s="146" customFormat="1" ht="31.65" customHeight="1">
      <c r="A10" s="223" t="s">
        <v>12</v>
      </c>
      <c r="B10" s="224"/>
      <c r="C10" s="224"/>
      <c r="D10" s="224"/>
      <c r="E10" s="224"/>
      <c r="F10" s="225"/>
      <c r="G10" s="147">
        <f>+G11</f>
        <v>-120000</v>
      </c>
      <c r="H10" s="148"/>
    </row>
    <row r="11" spans="1:30" s="145" customFormat="1" ht="24" customHeight="1">
      <c r="A11" s="149">
        <v>1041</v>
      </c>
      <c r="B11" s="209" t="s">
        <v>137</v>
      </c>
      <c r="C11" s="210"/>
      <c r="D11" s="210"/>
      <c r="E11" s="210"/>
      <c r="F11" s="211"/>
      <c r="G11" s="150">
        <f>+G12</f>
        <v>-120000</v>
      </c>
    </row>
    <row r="12" spans="1:30" s="145" customFormat="1" ht="57" customHeight="1">
      <c r="A12" s="151"/>
      <c r="B12" s="149">
        <v>11051</v>
      </c>
      <c r="C12" s="212" t="s">
        <v>138</v>
      </c>
      <c r="D12" s="213"/>
      <c r="E12" s="214"/>
      <c r="F12" s="152" t="s">
        <v>12</v>
      </c>
      <c r="G12" s="153">
        <f>+G13</f>
        <v>-120000</v>
      </c>
      <c r="H12" s="154"/>
    </row>
    <row r="13" spans="1:30" s="145" customFormat="1">
      <c r="A13" s="155"/>
      <c r="B13" s="155"/>
      <c r="C13" s="155"/>
      <c r="D13" s="156"/>
      <c r="E13" s="39"/>
      <c r="F13" s="159" t="s">
        <v>139</v>
      </c>
      <c r="G13" s="157">
        <v>-120000</v>
      </c>
    </row>
  </sheetData>
  <mergeCells count="14">
    <mergeCell ref="B11:F11"/>
    <mergeCell ref="C12:E12"/>
    <mergeCell ref="A6:G6"/>
    <mergeCell ref="A7:G7"/>
    <mergeCell ref="A8:B8"/>
    <mergeCell ref="D8:E9"/>
    <mergeCell ref="F8:F9"/>
    <mergeCell ref="A10:F10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V23"/>
  <sheetViews>
    <sheetView zoomScale="76" zoomScaleNormal="76" workbookViewId="0">
      <selection activeCell="J23" sqref="J23"/>
    </sheetView>
  </sheetViews>
  <sheetFormatPr defaultColWidth="8.77734375" defaultRowHeight="17.399999999999999"/>
  <cols>
    <col min="1" max="1" width="6.44140625" style="30" bestFit="1" customWidth="1"/>
    <col min="2" max="2" width="10" style="31" customWidth="1"/>
    <col min="3" max="3" width="16.88671875" style="30" customWidth="1"/>
    <col min="4" max="4" width="16.33203125" style="31" customWidth="1"/>
    <col min="5" max="5" width="15.77734375" style="30" customWidth="1"/>
    <col min="6" max="6" width="15.44140625" style="30" customWidth="1"/>
    <col min="7" max="7" width="12" style="30" customWidth="1"/>
    <col min="8" max="8" width="22.5546875" style="30" customWidth="1"/>
    <col min="9" max="9" width="46.33203125" style="30" customWidth="1"/>
    <col min="10" max="11" width="22.109375" style="30" customWidth="1"/>
    <col min="12" max="16384" width="8.77734375" style="30"/>
  </cols>
  <sheetData>
    <row r="1" spans="1:35" ht="28.5" customHeight="1">
      <c r="D1" s="15"/>
      <c r="E1" s="15"/>
      <c r="F1" s="15"/>
      <c r="G1" s="204"/>
      <c r="H1" s="204"/>
      <c r="I1" s="15"/>
      <c r="J1" s="204" t="s">
        <v>170</v>
      </c>
      <c r="K1" s="204"/>
    </row>
    <row r="2" spans="1:35" ht="17.7" customHeight="1">
      <c r="D2" s="16"/>
      <c r="E2" s="16"/>
      <c r="F2" s="17"/>
      <c r="H2" s="26"/>
      <c r="I2" s="200" t="s">
        <v>42</v>
      </c>
      <c r="J2" s="200"/>
      <c r="K2" s="200"/>
    </row>
    <row r="3" spans="1:35">
      <c r="D3" s="16"/>
      <c r="E3" s="16"/>
      <c r="F3" s="17"/>
      <c r="G3" s="205"/>
      <c r="H3" s="205"/>
      <c r="I3" s="17"/>
      <c r="J3" s="205" t="s">
        <v>17</v>
      </c>
      <c r="K3" s="205"/>
    </row>
    <row r="4" spans="1:35">
      <c r="D4" s="16"/>
      <c r="E4" s="16"/>
      <c r="F4" s="17"/>
      <c r="G4" s="26"/>
      <c r="H4" s="26"/>
      <c r="I4" s="26"/>
    </row>
    <row r="5" spans="1:35">
      <c r="D5" s="16"/>
      <c r="E5" s="16"/>
      <c r="F5" s="17"/>
      <c r="G5" s="26"/>
      <c r="H5" s="26"/>
      <c r="I5" s="26"/>
    </row>
    <row r="6" spans="1:35" ht="18">
      <c r="A6" s="206" t="s">
        <v>97</v>
      </c>
      <c r="B6" s="206"/>
      <c r="C6" s="206"/>
      <c r="D6" s="206"/>
      <c r="E6" s="206"/>
      <c r="F6" s="206"/>
      <c r="G6" s="206"/>
      <c r="H6" s="206"/>
      <c r="I6" s="206"/>
      <c r="J6" s="206"/>
      <c r="K6" s="206"/>
    </row>
    <row r="8" spans="1:35">
      <c r="J8" s="242" t="s">
        <v>43</v>
      </c>
      <c r="K8" s="242"/>
    </row>
    <row r="9" spans="1:35" ht="67.2" customHeight="1">
      <c r="A9" s="175" t="s">
        <v>27</v>
      </c>
      <c r="B9" s="175" t="s">
        <v>28</v>
      </c>
      <c r="C9" s="175"/>
      <c r="D9" s="175" t="s">
        <v>29</v>
      </c>
      <c r="E9" s="175"/>
      <c r="F9" s="175"/>
      <c r="G9" s="175"/>
      <c r="H9" s="175" t="s">
        <v>30</v>
      </c>
      <c r="I9" s="175" t="s">
        <v>31</v>
      </c>
      <c r="J9" s="234" t="s">
        <v>22</v>
      </c>
      <c r="K9" s="235"/>
    </row>
    <row r="10" spans="1:35" ht="51" customHeight="1">
      <c r="A10" s="175"/>
      <c r="B10" s="29" t="s">
        <v>37</v>
      </c>
      <c r="C10" s="29" t="s">
        <v>36</v>
      </c>
      <c r="D10" s="29" t="s">
        <v>32</v>
      </c>
      <c r="E10" s="29" t="s">
        <v>36</v>
      </c>
      <c r="F10" s="29" t="s">
        <v>38</v>
      </c>
      <c r="G10" s="29" t="s">
        <v>33</v>
      </c>
      <c r="H10" s="175"/>
      <c r="I10" s="175"/>
      <c r="J10" s="29" t="s">
        <v>34</v>
      </c>
      <c r="K10" s="29" t="s">
        <v>35</v>
      </c>
    </row>
    <row r="11" spans="1:35" s="35" customFormat="1" ht="48.45" customHeight="1">
      <c r="A11" s="239" t="s">
        <v>39</v>
      </c>
      <c r="B11" s="239"/>
      <c r="C11" s="239"/>
      <c r="D11" s="239"/>
      <c r="E11" s="239"/>
      <c r="F11" s="239"/>
      <c r="G11" s="239"/>
      <c r="H11" s="239"/>
      <c r="I11" s="239"/>
      <c r="J11" s="34">
        <f t="shared" ref="J11:K11" si="0">+J13</f>
        <v>0</v>
      </c>
      <c r="K11" s="34">
        <f t="shared" si="0"/>
        <v>0</v>
      </c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</row>
    <row r="12" spans="1:35" s="32" customFormat="1" ht="18">
      <c r="A12" s="240" t="s">
        <v>26</v>
      </c>
      <c r="B12" s="240"/>
      <c r="C12" s="240"/>
      <c r="D12" s="240"/>
      <c r="E12" s="240"/>
      <c r="F12" s="240"/>
      <c r="G12" s="240"/>
      <c r="H12" s="240"/>
      <c r="I12" s="240"/>
      <c r="J12" s="14"/>
      <c r="K12" s="14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</row>
    <row r="13" spans="1:35" s="32" customFormat="1" ht="30" customHeight="1">
      <c r="A13" s="241" t="s">
        <v>40</v>
      </c>
      <c r="B13" s="241"/>
      <c r="C13" s="241"/>
      <c r="D13" s="241"/>
      <c r="E13" s="241"/>
      <c r="F13" s="241"/>
      <c r="G13" s="241"/>
      <c r="H13" s="241"/>
      <c r="I13" s="241"/>
      <c r="J13" s="33">
        <f>+J14</f>
        <v>0</v>
      </c>
      <c r="K13" s="33">
        <f>+K14</f>
        <v>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ht="18" customHeight="1">
      <c r="A14" s="236"/>
      <c r="B14" s="123">
        <v>1041</v>
      </c>
      <c r="C14" s="232" t="s">
        <v>87</v>
      </c>
      <c r="D14" s="232"/>
      <c r="E14" s="232"/>
      <c r="F14" s="232"/>
      <c r="G14" s="232"/>
      <c r="H14" s="232"/>
      <c r="I14" s="232"/>
      <c r="J14" s="28">
        <f>+J15+J19</f>
        <v>0</v>
      </c>
      <c r="K14" s="28">
        <f>+K15+K19</f>
        <v>0</v>
      </c>
    </row>
    <row r="15" spans="1:35" s="32" customFormat="1" ht="16.5" customHeight="1">
      <c r="A15" s="237"/>
      <c r="B15" s="226"/>
      <c r="C15" s="226"/>
      <c r="D15" s="137" t="s">
        <v>164</v>
      </c>
      <c r="E15" s="231" t="s">
        <v>158</v>
      </c>
      <c r="F15" s="231"/>
      <c r="G15" s="231"/>
      <c r="H15" s="231"/>
      <c r="I15" s="231"/>
      <c r="J15" s="129">
        <f>+'Հավելված N 1 '!G17</f>
        <v>-46426</v>
      </c>
      <c r="K15" s="129">
        <f>+'Հավելված N 1 '!H17</f>
        <v>-120000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35" s="32" customFormat="1" ht="16.5" customHeight="1">
      <c r="A16" s="237"/>
      <c r="B16" s="227"/>
      <c r="C16" s="227"/>
      <c r="D16" s="229"/>
      <c r="E16" s="229"/>
      <c r="F16" s="231" t="s">
        <v>165</v>
      </c>
      <c r="G16" s="231"/>
      <c r="H16" s="231"/>
      <c r="I16" s="231"/>
      <c r="J16" s="231"/>
      <c r="K16" s="231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</row>
    <row r="17" spans="1:48" s="32" customFormat="1" ht="16.5" customHeight="1">
      <c r="A17" s="237"/>
      <c r="B17" s="227"/>
      <c r="C17" s="227"/>
      <c r="D17" s="230"/>
      <c r="E17" s="230"/>
      <c r="F17" s="229"/>
      <c r="G17" s="231" t="s">
        <v>166</v>
      </c>
      <c r="H17" s="231"/>
      <c r="I17" s="231"/>
      <c r="J17" s="231"/>
      <c r="K17" s="231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</row>
    <row r="18" spans="1:48" s="32" customFormat="1" ht="16.5" customHeight="1">
      <c r="A18" s="237"/>
      <c r="B18" s="227"/>
      <c r="C18" s="227"/>
      <c r="D18" s="230"/>
      <c r="E18" s="230"/>
      <c r="F18" s="230"/>
      <c r="G18" s="138"/>
      <c r="H18" s="232" t="s">
        <v>167</v>
      </c>
      <c r="I18" s="232"/>
      <c r="J18" s="232"/>
      <c r="K18" s="232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</row>
    <row r="19" spans="1:48" s="32" customFormat="1" ht="16.5" customHeight="1">
      <c r="A19" s="237"/>
      <c r="B19" s="227"/>
      <c r="C19" s="227"/>
      <c r="D19" s="128" t="s">
        <v>88</v>
      </c>
      <c r="E19" s="231" t="s">
        <v>74</v>
      </c>
      <c r="F19" s="231"/>
      <c r="G19" s="231"/>
      <c r="H19" s="231"/>
      <c r="I19" s="231"/>
      <c r="J19" s="129">
        <f>+'Հավելված N 1 '!G18</f>
        <v>46426</v>
      </c>
      <c r="K19" s="129">
        <f>+'Հավելված N 1 '!H18</f>
        <v>120000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</row>
    <row r="20" spans="1:48" s="32" customFormat="1" ht="16.5" customHeight="1">
      <c r="A20" s="237"/>
      <c r="B20" s="227"/>
      <c r="C20" s="227"/>
      <c r="D20" s="229"/>
      <c r="E20" s="229"/>
      <c r="F20" s="231" t="s">
        <v>89</v>
      </c>
      <c r="G20" s="231"/>
      <c r="H20" s="231"/>
      <c r="I20" s="231"/>
      <c r="J20" s="231"/>
      <c r="K20" s="231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</row>
    <row r="21" spans="1:48" s="32" customFormat="1" ht="16.5" customHeight="1">
      <c r="A21" s="237"/>
      <c r="B21" s="227"/>
      <c r="C21" s="227"/>
      <c r="D21" s="230"/>
      <c r="E21" s="230"/>
      <c r="F21" s="229"/>
      <c r="G21" s="231" t="s">
        <v>90</v>
      </c>
      <c r="H21" s="231"/>
      <c r="I21" s="231"/>
      <c r="J21" s="231"/>
      <c r="K21" s="231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</row>
    <row r="22" spans="1:48" s="32" customFormat="1" ht="16.5" customHeight="1">
      <c r="A22" s="237"/>
      <c r="B22" s="227"/>
      <c r="C22" s="227"/>
      <c r="D22" s="230"/>
      <c r="E22" s="230"/>
      <c r="F22" s="230"/>
      <c r="G22" s="229"/>
      <c r="H22" s="232" t="s">
        <v>91</v>
      </c>
      <c r="I22" s="232"/>
      <c r="J22" s="232"/>
      <c r="K22" s="232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</row>
    <row r="23" spans="1:48" s="32" customFormat="1" ht="34.799999999999997">
      <c r="A23" s="238"/>
      <c r="B23" s="228"/>
      <c r="C23" s="228"/>
      <c r="D23" s="233"/>
      <c r="E23" s="233"/>
      <c r="F23" s="233"/>
      <c r="G23" s="233"/>
      <c r="H23" s="126"/>
      <c r="I23" s="141" t="s">
        <v>103</v>
      </c>
      <c r="J23" s="122" t="s">
        <v>68</v>
      </c>
      <c r="K23" s="122">
        <v>1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</sheetData>
  <mergeCells count="35">
    <mergeCell ref="J1:K1"/>
    <mergeCell ref="A6:K6"/>
    <mergeCell ref="G1:H1"/>
    <mergeCell ref="G3:H3"/>
    <mergeCell ref="I2:K2"/>
    <mergeCell ref="A13:I13"/>
    <mergeCell ref="A9:A10"/>
    <mergeCell ref="B9:C9"/>
    <mergeCell ref="J8:K8"/>
    <mergeCell ref="J3:K3"/>
    <mergeCell ref="A14:A23"/>
    <mergeCell ref="E15:I15"/>
    <mergeCell ref="D16:D18"/>
    <mergeCell ref="E16:E18"/>
    <mergeCell ref="F16:K16"/>
    <mergeCell ref="H22:K22"/>
    <mergeCell ref="G22:G23"/>
    <mergeCell ref="F21:F23"/>
    <mergeCell ref="C14:I14"/>
    <mergeCell ref="D9:G9"/>
    <mergeCell ref="H9:H10"/>
    <mergeCell ref="C15:C23"/>
    <mergeCell ref="B15:B23"/>
    <mergeCell ref="F17:F18"/>
    <mergeCell ref="G17:K17"/>
    <mergeCell ref="H18:K18"/>
    <mergeCell ref="E20:E23"/>
    <mergeCell ref="D20:D23"/>
    <mergeCell ref="E19:I19"/>
    <mergeCell ref="F20:K20"/>
    <mergeCell ref="G21:K21"/>
    <mergeCell ref="J9:K9"/>
    <mergeCell ref="I9:I10"/>
    <mergeCell ref="A11:I11"/>
    <mergeCell ref="A12:I1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AFDA-EA33-4555-AB3C-3B2D8FE20736}">
  <sheetPr>
    <tabColor rgb="FF92D050"/>
  </sheetPr>
  <dimension ref="A1:BE30"/>
  <sheetViews>
    <sheetView topLeftCell="A13" zoomScale="70" zoomScaleNormal="70" workbookViewId="0">
      <selection activeCell="J33" sqref="J33"/>
    </sheetView>
  </sheetViews>
  <sheetFormatPr defaultColWidth="8.77734375" defaultRowHeight="17.399999999999999"/>
  <cols>
    <col min="1" max="1" width="6.44140625" style="30" bestFit="1" customWidth="1"/>
    <col min="2" max="2" width="9.6640625" style="30" customWidth="1"/>
    <col min="3" max="3" width="13.109375" style="30" customWidth="1"/>
    <col min="4" max="4" width="16.6640625" style="31" customWidth="1"/>
    <col min="5" max="5" width="13.109375" style="30" customWidth="1"/>
    <col min="6" max="6" width="15.44140625" style="30" customWidth="1"/>
    <col min="7" max="7" width="10.44140625" style="30" customWidth="1"/>
    <col min="8" max="8" width="22.5546875" style="30" customWidth="1"/>
    <col min="9" max="9" width="46.33203125" style="30" customWidth="1"/>
    <col min="10" max="11" width="22.44140625" style="30" customWidth="1"/>
    <col min="12" max="49" width="8.77734375" style="30"/>
    <col min="50" max="57" width="8.77734375" style="120"/>
    <col min="58" max="16384" width="8.77734375" style="30"/>
  </cols>
  <sheetData>
    <row r="1" spans="1:57" ht="28.5" customHeight="1">
      <c r="D1" s="15"/>
      <c r="E1" s="15"/>
      <c r="F1" s="15"/>
      <c r="G1" s="204"/>
      <c r="H1" s="204"/>
      <c r="I1" s="15"/>
      <c r="J1" s="204" t="s">
        <v>148</v>
      </c>
      <c r="K1" s="204"/>
    </row>
    <row r="2" spans="1:57" ht="17.7" customHeight="1">
      <c r="D2" s="16"/>
      <c r="E2" s="16"/>
      <c r="F2" s="17"/>
      <c r="H2" s="26"/>
      <c r="I2" s="200" t="s">
        <v>42</v>
      </c>
      <c r="J2" s="200"/>
      <c r="K2" s="200"/>
    </row>
    <row r="3" spans="1:57">
      <c r="D3" s="16"/>
      <c r="E3" s="16"/>
      <c r="F3" s="17"/>
      <c r="G3" s="205"/>
      <c r="H3" s="205"/>
      <c r="I3" s="17"/>
      <c r="J3" s="205" t="s">
        <v>17</v>
      </c>
      <c r="K3" s="205"/>
    </row>
    <row r="4" spans="1:57">
      <c r="D4" s="16"/>
      <c r="E4" s="16"/>
      <c r="F4" s="17"/>
      <c r="G4" s="26"/>
      <c r="H4" s="26"/>
      <c r="I4" s="26"/>
    </row>
    <row r="5" spans="1:57">
      <c r="D5" s="16"/>
      <c r="E5" s="16"/>
      <c r="F5" s="17"/>
      <c r="G5" s="26"/>
      <c r="H5" s="26"/>
      <c r="I5" s="26"/>
    </row>
    <row r="6" spans="1:57" ht="35.4" customHeight="1">
      <c r="A6" s="206" t="s">
        <v>171</v>
      </c>
      <c r="B6" s="206"/>
      <c r="C6" s="206"/>
      <c r="D6" s="206"/>
      <c r="E6" s="206"/>
      <c r="F6" s="206"/>
      <c r="G6" s="206"/>
      <c r="H6" s="206"/>
      <c r="I6" s="206"/>
      <c r="J6" s="206"/>
      <c r="K6" s="206"/>
    </row>
    <row r="8" spans="1:57">
      <c r="J8" s="245" t="s">
        <v>43</v>
      </c>
      <c r="K8" s="245"/>
    </row>
    <row r="9" spans="1:57" ht="65.400000000000006" customHeight="1">
      <c r="A9" s="175" t="s">
        <v>72</v>
      </c>
      <c r="B9" s="175" t="s">
        <v>28</v>
      </c>
      <c r="C9" s="175"/>
      <c r="D9" s="175" t="s">
        <v>29</v>
      </c>
      <c r="E9" s="175"/>
      <c r="F9" s="175"/>
      <c r="G9" s="175"/>
      <c r="H9" s="175" t="s">
        <v>30</v>
      </c>
      <c r="I9" s="175" t="s">
        <v>31</v>
      </c>
      <c r="J9" s="234" t="s">
        <v>22</v>
      </c>
      <c r="K9" s="235"/>
    </row>
    <row r="10" spans="1:57" ht="51" customHeight="1">
      <c r="A10" s="175"/>
      <c r="B10" s="29" t="s">
        <v>37</v>
      </c>
      <c r="C10" s="29" t="s">
        <v>36</v>
      </c>
      <c r="D10" s="29" t="s">
        <v>32</v>
      </c>
      <c r="E10" s="29" t="s">
        <v>36</v>
      </c>
      <c r="F10" s="29" t="s">
        <v>38</v>
      </c>
      <c r="G10" s="29" t="s">
        <v>33</v>
      </c>
      <c r="H10" s="175"/>
      <c r="I10" s="175"/>
      <c r="J10" s="29" t="s">
        <v>34</v>
      </c>
      <c r="K10" s="29" t="s">
        <v>35</v>
      </c>
    </row>
    <row r="11" spans="1:57" s="35" customFormat="1" ht="48.45" customHeight="1">
      <c r="A11" s="239" t="s">
        <v>39</v>
      </c>
      <c r="B11" s="239"/>
      <c r="C11" s="239"/>
      <c r="D11" s="239"/>
      <c r="E11" s="239"/>
      <c r="F11" s="239"/>
      <c r="G11" s="239"/>
      <c r="H11" s="239"/>
      <c r="I11" s="239"/>
      <c r="J11" s="34">
        <f>+J13+J24</f>
        <v>0</v>
      </c>
      <c r="K11" s="34">
        <f>+K13+K24</f>
        <v>0</v>
      </c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</row>
    <row r="12" spans="1:57" s="32" customFormat="1" ht="18">
      <c r="A12" s="240" t="s">
        <v>26</v>
      </c>
      <c r="B12" s="240"/>
      <c r="C12" s="240"/>
      <c r="D12" s="240"/>
      <c r="E12" s="240"/>
      <c r="F12" s="240"/>
      <c r="G12" s="240"/>
      <c r="H12" s="240"/>
      <c r="I12" s="240"/>
      <c r="J12" s="14"/>
      <c r="K12" s="14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</row>
    <row r="13" spans="1:57" s="32" customFormat="1" ht="30" customHeight="1">
      <c r="A13" s="241" t="s">
        <v>40</v>
      </c>
      <c r="B13" s="241"/>
      <c r="C13" s="241"/>
      <c r="D13" s="241"/>
      <c r="E13" s="241"/>
      <c r="F13" s="241"/>
      <c r="G13" s="241"/>
      <c r="H13" s="241"/>
      <c r="I13" s="241"/>
      <c r="J13" s="33">
        <f>+J14</f>
        <v>-600000</v>
      </c>
      <c r="K13" s="33">
        <f>+K14</f>
        <v>-600000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</row>
    <row r="14" spans="1:57" ht="18" customHeight="1">
      <c r="A14" s="243"/>
      <c r="B14" s="130">
        <v>1041</v>
      </c>
      <c r="C14" s="232" t="s">
        <v>87</v>
      </c>
      <c r="D14" s="232"/>
      <c r="E14" s="232"/>
      <c r="F14" s="232"/>
      <c r="G14" s="232"/>
      <c r="H14" s="232"/>
      <c r="I14" s="232"/>
      <c r="J14" s="28">
        <f>+J15+J19</f>
        <v>-600000</v>
      </c>
      <c r="K14" s="28">
        <f>+K15+K19</f>
        <v>-600000</v>
      </c>
      <c r="AX14" s="30"/>
      <c r="AY14" s="30"/>
      <c r="AZ14" s="30"/>
      <c r="BA14" s="30"/>
      <c r="BB14" s="30"/>
      <c r="BC14" s="30"/>
      <c r="BD14" s="30"/>
      <c r="BE14" s="30"/>
    </row>
    <row r="15" spans="1:57" s="32" customFormat="1" ht="16.5" customHeight="1">
      <c r="A15" s="243"/>
      <c r="B15" s="236"/>
      <c r="C15" s="236"/>
      <c r="D15" s="137" t="s">
        <v>164</v>
      </c>
      <c r="E15" s="231" t="s">
        <v>158</v>
      </c>
      <c r="F15" s="231"/>
      <c r="G15" s="231"/>
      <c r="H15" s="231"/>
      <c r="I15" s="231"/>
      <c r="J15" s="129">
        <f>+'Հավելված N 2'!G28</f>
        <v>-46426</v>
      </c>
      <c r="K15" s="129">
        <f>+'Հավելված N 2'!H28</f>
        <v>-120000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57" s="32" customFormat="1" ht="16.5" customHeight="1">
      <c r="A16" s="243"/>
      <c r="B16" s="237"/>
      <c r="C16" s="237"/>
      <c r="D16" s="229"/>
      <c r="E16" s="229"/>
      <c r="F16" s="231" t="s">
        <v>165</v>
      </c>
      <c r="G16" s="231"/>
      <c r="H16" s="231"/>
      <c r="I16" s="231"/>
      <c r="J16" s="231"/>
      <c r="K16" s="231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</row>
    <row r="17" spans="1:57" s="32" customFormat="1" ht="16.5" customHeight="1">
      <c r="A17" s="243"/>
      <c r="B17" s="237"/>
      <c r="C17" s="237"/>
      <c r="D17" s="230"/>
      <c r="E17" s="230"/>
      <c r="F17" s="229"/>
      <c r="G17" s="231" t="s">
        <v>166</v>
      </c>
      <c r="H17" s="231"/>
      <c r="I17" s="231"/>
      <c r="J17" s="231"/>
      <c r="K17" s="231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</row>
    <row r="18" spans="1:57" s="32" customFormat="1" ht="16.5" customHeight="1">
      <c r="A18" s="243"/>
      <c r="B18" s="237"/>
      <c r="C18" s="237"/>
      <c r="D18" s="230"/>
      <c r="E18" s="230"/>
      <c r="F18" s="230"/>
      <c r="G18" s="138"/>
      <c r="H18" s="232" t="s">
        <v>167</v>
      </c>
      <c r="I18" s="232"/>
      <c r="J18" s="232"/>
      <c r="K18" s="232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</row>
    <row r="19" spans="1:57" s="32" customFormat="1" ht="16.5" customHeight="1">
      <c r="A19" s="243"/>
      <c r="B19" s="237"/>
      <c r="C19" s="237"/>
      <c r="D19" s="128" t="s">
        <v>88</v>
      </c>
      <c r="E19" s="231" t="s">
        <v>74</v>
      </c>
      <c r="F19" s="231"/>
      <c r="G19" s="231"/>
      <c r="H19" s="231"/>
      <c r="I19" s="231"/>
      <c r="J19" s="129">
        <f>+'Հավելված N 2'!G37</f>
        <v>-553574</v>
      </c>
      <c r="K19" s="129">
        <f>+'Հավելված N 2'!H37</f>
        <v>-480000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1:57" s="32" customFormat="1" ht="16.5" customHeight="1">
      <c r="A20" s="243"/>
      <c r="B20" s="237"/>
      <c r="C20" s="237"/>
      <c r="D20" s="244"/>
      <c r="E20" s="244"/>
      <c r="F20" s="231" t="s">
        <v>89</v>
      </c>
      <c r="G20" s="231"/>
      <c r="H20" s="231"/>
      <c r="I20" s="231"/>
      <c r="J20" s="231"/>
      <c r="K20" s="231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1:57" s="32" customFormat="1" ht="16.5" customHeight="1">
      <c r="A21" s="243"/>
      <c r="B21" s="237"/>
      <c r="C21" s="237"/>
      <c r="D21" s="244"/>
      <c r="E21" s="244"/>
      <c r="F21" s="244"/>
      <c r="G21" s="231" t="s">
        <v>90</v>
      </c>
      <c r="H21" s="231"/>
      <c r="I21" s="231"/>
      <c r="J21" s="231"/>
      <c r="K21" s="231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1:57" s="32" customFormat="1" ht="16.5" customHeight="1">
      <c r="A22" s="243"/>
      <c r="B22" s="238"/>
      <c r="C22" s="238"/>
      <c r="D22" s="244"/>
      <c r="E22" s="244"/>
      <c r="F22" s="244"/>
      <c r="G22" s="132"/>
      <c r="H22" s="232" t="s">
        <v>91</v>
      </c>
      <c r="I22" s="232"/>
      <c r="J22" s="232"/>
      <c r="K22" s="232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4" spans="1:57" s="32" customFormat="1" ht="30" customHeight="1">
      <c r="A24" s="241" t="s">
        <v>69</v>
      </c>
      <c r="B24" s="241"/>
      <c r="C24" s="241"/>
      <c r="D24" s="241"/>
      <c r="E24" s="241"/>
      <c r="F24" s="241"/>
      <c r="G24" s="241"/>
      <c r="H24" s="241"/>
      <c r="I24" s="241"/>
      <c r="J24" s="33">
        <f>+J25</f>
        <v>600000</v>
      </c>
      <c r="K24" s="33">
        <f>+K25</f>
        <v>600000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</row>
    <row r="25" spans="1:57" ht="18" customHeight="1">
      <c r="A25" s="243"/>
      <c r="B25" s="123">
        <v>1041</v>
      </c>
      <c r="C25" s="232" t="s">
        <v>87</v>
      </c>
      <c r="D25" s="232"/>
      <c r="E25" s="232"/>
      <c r="F25" s="232"/>
      <c r="G25" s="232"/>
      <c r="H25" s="232"/>
      <c r="I25" s="232"/>
      <c r="J25" s="28">
        <f t="shared" ref="J25:K25" si="0">+J26</f>
        <v>600000</v>
      </c>
      <c r="K25" s="28">
        <f t="shared" si="0"/>
        <v>600000</v>
      </c>
      <c r="AX25" s="30"/>
      <c r="AY25" s="30"/>
      <c r="AZ25" s="30"/>
      <c r="BA25" s="30"/>
      <c r="BB25" s="30"/>
      <c r="BC25" s="30"/>
      <c r="BD25" s="30"/>
      <c r="BE25" s="30"/>
    </row>
    <row r="26" spans="1:57" s="32" customFormat="1" ht="16.5" customHeight="1">
      <c r="A26" s="243"/>
      <c r="B26" s="226"/>
      <c r="C26" s="226"/>
      <c r="D26" s="128" t="s">
        <v>88</v>
      </c>
      <c r="E26" s="231" t="s">
        <v>74</v>
      </c>
      <c r="F26" s="231"/>
      <c r="G26" s="231"/>
      <c r="H26" s="231"/>
      <c r="I26" s="231"/>
      <c r="J26" s="129">
        <f>+'Հավելված N 2'!G44</f>
        <v>600000</v>
      </c>
      <c r="K26" s="129">
        <f>+'Հավելված N 2'!H44</f>
        <v>600000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57" s="32" customFormat="1" ht="16.5" customHeight="1">
      <c r="A27" s="243"/>
      <c r="B27" s="227"/>
      <c r="C27" s="227"/>
      <c r="D27" s="229"/>
      <c r="E27" s="229"/>
      <c r="F27" s="231" t="s">
        <v>89</v>
      </c>
      <c r="G27" s="231"/>
      <c r="H27" s="231"/>
      <c r="I27" s="231"/>
      <c r="J27" s="231"/>
      <c r="K27" s="231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57" s="32" customFormat="1" ht="16.5" customHeight="1">
      <c r="A28" s="243"/>
      <c r="B28" s="227"/>
      <c r="C28" s="227"/>
      <c r="D28" s="230"/>
      <c r="E28" s="230"/>
      <c r="F28" s="229"/>
      <c r="G28" s="231" t="s">
        <v>90</v>
      </c>
      <c r="H28" s="231"/>
      <c r="I28" s="231"/>
      <c r="J28" s="231"/>
      <c r="K28" s="231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57" s="32" customFormat="1" ht="16.5" customHeight="1">
      <c r="A29" s="243"/>
      <c r="B29" s="227"/>
      <c r="C29" s="227"/>
      <c r="D29" s="230"/>
      <c r="E29" s="230"/>
      <c r="F29" s="230"/>
      <c r="G29" s="229"/>
      <c r="H29" s="232" t="s">
        <v>91</v>
      </c>
      <c r="I29" s="232"/>
      <c r="J29" s="232"/>
      <c r="K29" s="232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1:57" s="32" customFormat="1" ht="34.799999999999997">
      <c r="A30" s="243"/>
      <c r="B30" s="228"/>
      <c r="C30" s="228"/>
      <c r="D30" s="233"/>
      <c r="E30" s="233"/>
      <c r="F30" s="233"/>
      <c r="G30" s="233"/>
      <c r="H30" s="126"/>
      <c r="I30" s="141" t="s">
        <v>103</v>
      </c>
      <c r="J30" s="122" t="s">
        <v>68</v>
      </c>
      <c r="K30" s="122">
        <v>1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</row>
  </sheetData>
  <mergeCells count="47">
    <mergeCell ref="B15:B22"/>
    <mergeCell ref="E15:I15"/>
    <mergeCell ref="D16:D18"/>
    <mergeCell ref="E16:E18"/>
    <mergeCell ref="F16:K16"/>
    <mergeCell ref="F17:F18"/>
    <mergeCell ref="G17:K17"/>
    <mergeCell ref="H18:K18"/>
    <mergeCell ref="E19:I19"/>
    <mergeCell ref="F20:K20"/>
    <mergeCell ref="G21:K21"/>
    <mergeCell ref="H22:K22"/>
    <mergeCell ref="F21:F22"/>
    <mergeCell ref="E20:E22"/>
    <mergeCell ref="C15:C22"/>
    <mergeCell ref="A6:K6"/>
    <mergeCell ref="J9:K9"/>
    <mergeCell ref="I2:K2"/>
    <mergeCell ref="G1:H1"/>
    <mergeCell ref="J1:K1"/>
    <mergeCell ref="G3:H3"/>
    <mergeCell ref="J3:K3"/>
    <mergeCell ref="A11:I11"/>
    <mergeCell ref="A12:I12"/>
    <mergeCell ref="A13:I13"/>
    <mergeCell ref="J8:K8"/>
    <mergeCell ref="A9:A10"/>
    <mergeCell ref="B9:C9"/>
    <mergeCell ref="D9:G9"/>
    <mergeCell ref="H9:H10"/>
    <mergeCell ref="I9:I10"/>
    <mergeCell ref="A14:A22"/>
    <mergeCell ref="E27:E30"/>
    <mergeCell ref="D27:D30"/>
    <mergeCell ref="C26:C30"/>
    <mergeCell ref="B26:B30"/>
    <mergeCell ref="C25:I25"/>
    <mergeCell ref="E26:I26"/>
    <mergeCell ref="A24:I24"/>
    <mergeCell ref="F27:K27"/>
    <mergeCell ref="G28:K28"/>
    <mergeCell ref="H29:K29"/>
    <mergeCell ref="A25:A30"/>
    <mergeCell ref="G29:G30"/>
    <mergeCell ref="F28:F30"/>
    <mergeCell ref="C14:I14"/>
    <mergeCell ref="D20:D2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3211-AC63-47C1-AF5D-3AE37DBB0341}">
  <sheetPr>
    <tabColor rgb="FF92D050"/>
  </sheetPr>
  <dimension ref="A1:J41"/>
  <sheetViews>
    <sheetView tabSelected="1" zoomScale="82" zoomScaleNormal="100" workbookViewId="0">
      <selection activeCell="A8" sqref="A8"/>
    </sheetView>
  </sheetViews>
  <sheetFormatPr defaultColWidth="9.109375" defaultRowHeight="15.6"/>
  <cols>
    <col min="1" max="4" width="18.21875" style="110" customWidth="1"/>
    <col min="5" max="6" width="14.44140625" style="110" customWidth="1"/>
    <col min="7" max="7" width="17.6640625" style="110" customWidth="1"/>
    <col min="8" max="8" width="14.44140625" style="110" customWidth="1"/>
    <col min="9" max="9" width="30.21875" style="110" customWidth="1"/>
    <col min="10" max="10" width="20.21875" style="111" customWidth="1"/>
    <col min="11" max="11" width="14" style="110" bestFit="1" customWidth="1"/>
    <col min="12" max="16384" width="9.109375" style="110"/>
  </cols>
  <sheetData>
    <row r="1" spans="1:10" s="69" customFormat="1" ht="33.450000000000003" customHeight="1">
      <c r="A1" s="86"/>
      <c r="B1" s="86"/>
      <c r="C1" s="86"/>
      <c r="D1" s="86"/>
      <c r="E1" s="87"/>
      <c r="F1" s="87"/>
      <c r="G1" s="88"/>
      <c r="H1" s="259" t="s">
        <v>147</v>
      </c>
      <c r="I1" s="259"/>
      <c r="J1" s="89"/>
    </row>
    <row r="2" spans="1:10" s="69" customFormat="1" ht="17.399999999999999">
      <c r="A2" s="86"/>
      <c r="B2" s="86"/>
      <c r="C2" s="86"/>
      <c r="D2" s="86"/>
      <c r="E2" s="87"/>
      <c r="F2" s="87"/>
      <c r="G2" s="88"/>
      <c r="H2" s="260" t="s">
        <v>41</v>
      </c>
      <c r="I2" s="260"/>
      <c r="J2" s="89"/>
    </row>
    <row r="3" spans="1:10" s="69" customFormat="1" ht="17.399999999999999">
      <c r="A3" s="86"/>
      <c r="B3" s="86"/>
      <c r="C3" s="86"/>
      <c r="D3" s="86"/>
      <c r="E3" s="87"/>
      <c r="F3" s="87"/>
      <c r="G3" s="88"/>
      <c r="H3" s="260" t="s">
        <v>0</v>
      </c>
      <c r="I3" s="260"/>
      <c r="J3" s="89"/>
    </row>
    <row r="4" spans="1:10" s="69" customFormat="1" ht="17.399999999999999">
      <c r="A4" s="86"/>
      <c r="B4" s="86"/>
      <c r="C4" s="86"/>
      <c r="D4" s="86"/>
      <c r="E4" s="87"/>
      <c r="F4" s="87"/>
      <c r="G4" s="88"/>
      <c r="H4" s="88"/>
      <c r="I4" s="90"/>
      <c r="J4" s="89"/>
    </row>
    <row r="5" spans="1:10" s="69" customFormat="1" ht="17.399999999999999">
      <c r="A5" s="86"/>
      <c r="B5" s="86"/>
      <c r="C5" s="86"/>
      <c r="D5" s="86"/>
      <c r="E5" s="87"/>
      <c r="F5" s="87"/>
      <c r="G5" s="88"/>
      <c r="H5" s="88"/>
      <c r="I5" s="90"/>
      <c r="J5" s="89"/>
    </row>
    <row r="6" spans="1:10" s="69" customFormat="1" ht="32.25" customHeight="1">
      <c r="A6" s="261" t="s">
        <v>176</v>
      </c>
      <c r="B6" s="261"/>
      <c r="C6" s="261"/>
      <c r="D6" s="261"/>
      <c r="E6" s="261"/>
      <c r="F6" s="261"/>
      <c r="G6" s="261"/>
      <c r="H6" s="261"/>
      <c r="I6" s="261"/>
      <c r="J6" s="89"/>
    </row>
    <row r="7" spans="1:10" s="69" customFormat="1" ht="21" customHeight="1">
      <c r="A7" s="261"/>
      <c r="B7" s="261"/>
      <c r="C7" s="261"/>
      <c r="D7" s="261"/>
      <c r="E7" s="261"/>
      <c r="F7" s="261"/>
      <c r="G7" s="261"/>
      <c r="H7" s="261"/>
      <c r="I7" s="261"/>
      <c r="J7" s="89"/>
    </row>
    <row r="8" spans="1:10" s="69" customFormat="1" ht="21" customHeight="1">
      <c r="A8" s="91"/>
      <c r="B8" s="91"/>
      <c r="C8" s="91"/>
      <c r="D8" s="91"/>
      <c r="E8" s="91"/>
      <c r="F8" s="91"/>
      <c r="G8" s="91"/>
      <c r="H8" s="91"/>
      <c r="I8" s="91"/>
      <c r="J8" s="89"/>
    </row>
    <row r="9" spans="1:10" s="69" customFormat="1" ht="21" customHeight="1">
      <c r="A9" s="91"/>
      <c r="B9" s="91"/>
      <c r="C9" s="91"/>
      <c r="D9" s="91"/>
      <c r="E9" s="91"/>
      <c r="F9" s="91"/>
      <c r="G9" s="91"/>
      <c r="H9" s="91"/>
      <c r="I9" s="91"/>
      <c r="J9" s="89"/>
    </row>
    <row r="10" spans="1:10" s="69" customFormat="1" ht="73.8" customHeight="1">
      <c r="A10" s="262" t="s">
        <v>50</v>
      </c>
      <c r="B10" s="262" t="s">
        <v>51</v>
      </c>
      <c r="C10" s="262"/>
      <c r="D10" s="262"/>
      <c r="E10" s="262" t="s">
        <v>52</v>
      </c>
      <c r="F10" s="262" t="s">
        <v>53</v>
      </c>
      <c r="G10" s="262" t="s">
        <v>54</v>
      </c>
      <c r="H10" s="216" t="s">
        <v>92</v>
      </c>
      <c r="I10" s="216"/>
      <c r="J10" s="89"/>
    </row>
    <row r="11" spans="1:10" s="69" customFormat="1" ht="21" customHeight="1">
      <c r="A11" s="262"/>
      <c r="B11" s="262"/>
      <c r="C11" s="262"/>
      <c r="D11" s="262"/>
      <c r="E11" s="262"/>
      <c r="F11" s="262"/>
      <c r="G11" s="262"/>
      <c r="H11" s="92" t="s">
        <v>55</v>
      </c>
      <c r="I11" s="93" t="s">
        <v>56</v>
      </c>
      <c r="J11" s="89"/>
    </row>
    <row r="12" spans="1:10" s="69" customFormat="1" ht="17.399999999999999">
      <c r="A12" s="94">
        <v>1</v>
      </c>
      <c r="B12" s="256">
        <v>2</v>
      </c>
      <c r="C12" s="257"/>
      <c r="D12" s="258"/>
      <c r="E12" s="92">
        <v>3</v>
      </c>
      <c r="F12" s="92">
        <v>4</v>
      </c>
      <c r="G12" s="92">
        <v>5</v>
      </c>
      <c r="H12" s="92">
        <v>6</v>
      </c>
      <c r="I12" s="92">
        <v>7</v>
      </c>
      <c r="J12" s="89"/>
    </row>
    <row r="13" spans="1:10" s="69" customFormat="1" ht="44.85" customHeight="1">
      <c r="A13" s="255" t="s">
        <v>12</v>
      </c>
      <c r="B13" s="255"/>
      <c r="C13" s="255"/>
      <c r="D13" s="255"/>
      <c r="E13" s="255"/>
      <c r="F13" s="255"/>
      <c r="G13" s="255"/>
      <c r="H13" s="255"/>
      <c r="I13" s="95">
        <f>+I14</f>
        <v>-480000</v>
      </c>
      <c r="J13" s="112"/>
    </row>
    <row r="14" spans="1:10" s="99" customFormat="1" ht="17.399999999999999">
      <c r="A14" s="96" t="s">
        <v>75</v>
      </c>
      <c r="B14" s="96" t="s">
        <v>57</v>
      </c>
      <c r="C14" s="96" t="s">
        <v>58</v>
      </c>
      <c r="D14" s="252" t="s">
        <v>76</v>
      </c>
      <c r="E14" s="253"/>
      <c r="F14" s="253"/>
      <c r="G14" s="253"/>
      <c r="H14" s="254"/>
      <c r="I14" s="97">
        <f>+I15</f>
        <v>-480000</v>
      </c>
      <c r="J14" s="131"/>
    </row>
    <row r="15" spans="1:10" s="69" customFormat="1" ht="54.75" customHeight="1">
      <c r="A15" s="100" t="s">
        <v>77</v>
      </c>
      <c r="B15" s="249" t="s">
        <v>78</v>
      </c>
      <c r="C15" s="250"/>
      <c r="D15" s="250"/>
      <c r="E15" s="250"/>
      <c r="F15" s="250"/>
      <c r="G15" s="250"/>
      <c r="H15" s="251"/>
      <c r="I15" s="101">
        <f>+I16</f>
        <v>-480000</v>
      </c>
      <c r="J15" s="89"/>
    </row>
    <row r="16" spans="1:10" s="69" customFormat="1" ht="16.5" customHeight="1">
      <c r="A16" s="102"/>
      <c r="B16" s="246" t="s">
        <v>79</v>
      </c>
      <c r="C16" s="247"/>
      <c r="D16" s="248"/>
      <c r="E16" s="103"/>
      <c r="F16" s="103"/>
      <c r="G16" s="104"/>
      <c r="H16" s="104"/>
      <c r="I16" s="105">
        <f>SUM(I17:I32)</f>
        <v>-480000</v>
      </c>
      <c r="J16" s="89"/>
    </row>
    <row r="17" spans="1:10" s="109" customFormat="1" ht="17.399999999999999">
      <c r="A17" s="139" t="s">
        <v>118</v>
      </c>
      <c r="B17" s="240" t="s">
        <v>104</v>
      </c>
      <c r="C17" s="240"/>
      <c r="D17" s="240"/>
      <c r="E17" s="106" t="s">
        <v>80</v>
      </c>
      <c r="F17" s="106" t="s">
        <v>98</v>
      </c>
      <c r="G17" s="142">
        <v>18865000</v>
      </c>
      <c r="H17" s="107">
        <v>-1</v>
      </c>
      <c r="I17" s="108">
        <f>+ROUNDDOWN(G17*H17/1000,1)</f>
        <v>-18865</v>
      </c>
      <c r="J17" s="127"/>
    </row>
    <row r="18" spans="1:10" s="109" customFormat="1" ht="17.399999999999999">
      <c r="A18" s="139" t="s">
        <v>119</v>
      </c>
      <c r="B18" s="240" t="s">
        <v>105</v>
      </c>
      <c r="C18" s="240"/>
      <c r="D18" s="240"/>
      <c r="E18" s="106" t="s">
        <v>80</v>
      </c>
      <c r="F18" s="106" t="s">
        <v>98</v>
      </c>
      <c r="G18" s="142">
        <v>400000</v>
      </c>
      <c r="H18" s="107">
        <v>-9</v>
      </c>
      <c r="I18" s="108">
        <f t="shared" ref="I18:I32" si="0">+ROUNDDOWN(G18*H18/1000,1)</f>
        <v>-3600</v>
      </c>
      <c r="J18" s="127"/>
    </row>
    <row r="19" spans="1:10" s="109" customFormat="1" ht="17.399999999999999">
      <c r="A19" s="139" t="s">
        <v>120</v>
      </c>
      <c r="B19" s="240" t="s">
        <v>106</v>
      </c>
      <c r="C19" s="240"/>
      <c r="D19" s="240"/>
      <c r="E19" s="106" t="s">
        <v>80</v>
      </c>
      <c r="F19" s="106" t="s">
        <v>98</v>
      </c>
      <c r="G19" s="142">
        <v>400000</v>
      </c>
      <c r="H19" s="107">
        <v>-50</v>
      </c>
      <c r="I19" s="108">
        <f t="shared" si="0"/>
        <v>-20000</v>
      </c>
      <c r="J19" s="127"/>
    </row>
    <row r="20" spans="1:10" s="109" customFormat="1" ht="17.399999999999999">
      <c r="A20" s="139" t="s">
        <v>121</v>
      </c>
      <c r="B20" s="240" t="s">
        <v>107</v>
      </c>
      <c r="C20" s="240"/>
      <c r="D20" s="240"/>
      <c r="E20" s="106" t="s">
        <v>80</v>
      </c>
      <c r="F20" s="106" t="s">
        <v>98</v>
      </c>
      <c r="G20" s="142">
        <v>455000</v>
      </c>
      <c r="H20" s="107">
        <v>-30</v>
      </c>
      <c r="I20" s="108">
        <f t="shared" si="0"/>
        <v>-13650</v>
      </c>
      <c r="J20" s="127"/>
    </row>
    <row r="21" spans="1:10" s="109" customFormat="1" ht="17.399999999999999">
      <c r="A21" s="139" t="s">
        <v>122</v>
      </c>
      <c r="B21" s="240" t="s">
        <v>107</v>
      </c>
      <c r="C21" s="240"/>
      <c r="D21" s="240"/>
      <c r="E21" s="106" t="s">
        <v>80</v>
      </c>
      <c r="F21" s="106" t="s">
        <v>98</v>
      </c>
      <c r="G21" s="142">
        <v>600000</v>
      </c>
      <c r="H21" s="107">
        <v>-50</v>
      </c>
      <c r="I21" s="108">
        <f t="shared" si="0"/>
        <v>-30000</v>
      </c>
      <c r="J21" s="127"/>
    </row>
    <row r="22" spans="1:10" s="109" customFormat="1" ht="17.399999999999999">
      <c r="A22" s="139" t="s">
        <v>123</v>
      </c>
      <c r="B22" s="240" t="s">
        <v>107</v>
      </c>
      <c r="C22" s="240"/>
      <c r="D22" s="240"/>
      <c r="E22" s="106" t="s">
        <v>80</v>
      </c>
      <c r="F22" s="106" t="s">
        <v>98</v>
      </c>
      <c r="G22" s="142">
        <v>900000</v>
      </c>
      <c r="H22" s="107">
        <v>-20</v>
      </c>
      <c r="I22" s="108">
        <f t="shared" si="0"/>
        <v>-18000</v>
      </c>
      <c r="J22" s="127"/>
    </row>
    <row r="23" spans="1:10" s="109" customFormat="1" ht="17.399999999999999">
      <c r="A23" s="139" t="s">
        <v>124</v>
      </c>
      <c r="B23" s="240" t="s">
        <v>108</v>
      </c>
      <c r="C23" s="240"/>
      <c r="D23" s="240"/>
      <c r="E23" s="106" t="s">
        <v>80</v>
      </c>
      <c r="F23" s="106" t="s">
        <v>98</v>
      </c>
      <c r="G23" s="142">
        <v>80000</v>
      </c>
      <c r="H23" s="107">
        <v>-50</v>
      </c>
      <c r="I23" s="108">
        <f t="shared" si="0"/>
        <v>-4000</v>
      </c>
      <c r="J23" s="127"/>
    </row>
    <row r="24" spans="1:10" s="109" customFormat="1" ht="17.399999999999999">
      <c r="A24" s="139" t="s">
        <v>125</v>
      </c>
      <c r="B24" s="240" t="s">
        <v>109</v>
      </c>
      <c r="C24" s="240"/>
      <c r="D24" s="240"/>
      <c r="E24" s="106" t="s">
        <v>80</v>
      </c>
      <c r="F24" s="106" t="s">
        <v>98</v>
      </c>
      <c r="G24" s="142">
        <v>100000</v>
      </c>
      <c r="H24" s="107">
        <v>-10</v>
      </c>
      <c r="I24" s="108">
        <f t="shared" si="0"/>
        <v>-1000</v>
      </c>
      <c r="J24" s="127"/>
    </row>
    <row r="25" spans="1:10" s="109" customFormat="1" ht="17.399999999999999">
      <c r="A25" s="139" t="s">
        <v>169</v>
      </c>
      <c r="B25" s="240" t="s">
        <v>110</v>
      </c>
      <c r="C25" s="240"/>
      <c r="D25" s="240"/>
      <c r="E25" s="106" t="s">
        <v>80</v>
      </c>
      <c r="F25" s="106" t="s">
        <v>98</v>
      </c>
      <c r="G25" s="142">
        <v>271000</v>
      </c>
      <c r="H25" s="107">
        <v>-10</v>
      </c>
      <c r="I25" s="108">
        <f t="shared" si="0"/>
        <v>-2710</v>
      </c>
      <c r="J25" s="143"/>
    </row>
    <row r="26" spans="1:10" s="109" customFormat="1" ht="17.399999999999999">
      <c r="A26" s="139" t="s">
        <v>126</v>
      </c>
      <c r="B26" s="240" t="s">
        <v>111</v>
      </c>
      <c r="C26" s="240"/>
      <c r="D26" s="240"/>
      <c r="E26" s="106" t="s">
        <v>80</v>
      </c>
      <c r="F26" s="106" t="s">
        <v>116</v>
      </c>
      <c r="G26" s="142">
        <v>5120500</v>
      </c>
      <c r="H26" s="107">
        <v>-30</v>
      </c>
      <c r="I26" s="108">
        <f t="shared" si="0"/>
        <v>-153615</v>
      </c>
      <c r="J26" s="127"/>
    </row>
    <row r="27" spans="1:10" s="109" customFormat="1" ht="17.399999999999999">
      <c r="A27" s="139" t="s">
        <v>127</v>
      </c>
      <c r="B27" s="240" t="s">
        <v>112</v>
      </c>
      <c r="C27" s="240"/>
      <c r="D27" s="240"/>
      <c r="E27" s="106" t="s">
        <v>80</v>
      </c>
      <c r="F27" s="106" t="s">
        <v>116</v>
      </c>
      <c r="G27" s="142">
        <v>6000000</v>
      </c>
      <c r="H27" s="107">
        <v>-6</v>
      </c>
      <c r="I27" s="108">
        <f t="shared" si="0"/>
        <v>-36000</v>
      </c>
      <c r="J27" s="127"/>
    </row>
    <row r="28" spans="1:10" s="109" customFormat="1" ht="17.399999999999999">
      <c r="A28" s="139" t="s">
        <v>128</v>
      </c>
      <c r="B28" s="240" t="s">
        <v>113</v>
      </c>
      <c r="C28" s="240"/>
      <c r="D28" s="240"/>
      <c r="E28" s="106" t="s">
        <v>80</v>
      </c>
      <c r="F28" s="106" t="s">
        <v>117</v>
      </c>
      <c r="G28" s="142">
        <v>994000</v>
      </c>
      <c r="H28" s="107">
        <v>-30</v>
      </c>
      <c r="I28" s="108">
        <f t="shared" si="0"/>
        <v>-29820</v>
      </c>
      <c r="J28" s="127"/>
    </row>
    <row r="29" spans="1:10" s="109" customFormat="1" ht="17.399999999999999">
      <c r="A29" s="139" t="s">
        <v>129</v>
      </c>
      <c r="B29" s="240" t="s">
        <v>111</v>
      </c>
      <c r="C29" s="240"/>
      <c r="D29" s="240"/>
      <c r="E29" s="106" t="s">
        <v>80</v>
      </c>
      <c r="F29" s="106" t="s">
        <v>116</v>
      </c>
      <c r="G29" s="142">
        <v>5614000</v>
      </c>
      <c r="H29" s="107">
        <v>-10</v>
      </c>
      <c r="I29" s="108">
        <f t="shared" si="0"/>
        <v>-56140</v>
      </c>
      <c r="J29" s="127"/>
    </row>
    <row r="30" spans="1:10" s="109" customFormat="1" ht="17.399999999999999">
      <c r="A30" s="139" t="s">
        <v>130</v>
      </c>
      <c r="B30" s="240" t="s">
        <v>111</v>
      </c>
      <c r="C30" s="240"/>
      <c r="D30" s="240"/>
      <c r="E30" s="106" t="s">
        <v>80</v>
      </c>
      <c r="F30" s="106" t="s">
        <v>116</v>
      </c>
      <c r="G30" s="142">
        <v>1225000</v>
      </c>
      <c r="H30" s="107">
        <v>-30</v>
      </c>
      <c r="I30" s="108">
        <f t="shared" si="0"/>
        <v>-36750</v>
      </c>
      <c r="J30" s="127"/>
    </row>
    <row r="31" spans="1:10" s="109" customFormat="1" ht="17.399999999999999">
      <c r="A31" s="139" t="s">
        <v>131</v>
      </c>
      <c r="B31" s="240" t="s">
        <v>114</v>
      </c>
      <c r="C31" s="240"/>
      <c r="D31" s="240"/>
      <c r="E31" s="106" t="s">
        <v>80</v>
      </c>
      <c r="F31" s="106" t="s">
        <v>116</v>
      </c>
      <c r="G31" s="142">
        <v>50000</v>
      </c>
      <c r="H31" s="107">
        <v>-17</v>
      </c>
      <c r="I31" s="108">
        <f t="shared" si="0"/>
        <v>-850</v>
      </c>
      <c r="J31" s="127"/>
    </row>
    <row r="32" spans="1:10" s="109" customFormat="1" ht="17.399999999999999">
      <c r="A32" s="139" t="s">
        <v>132</v>
      </c>
      <c r="B32" s="240" t="s">
        <v>115</v>
      </c>
      <c r="C32" s="240"/>
      <c r="D32" s="240"/>
      <c r="E32" s="106" t="s">
        <v>80</v>
      </c>
      <c r="F32" s="106" t="s">
        <v>116</v>
      </c>
      <c r="G32" s="142">
        <v>11000000</v>
      </c>
      <c r="H32" s="107">
        <v>-5</v>
      </c>
      <c r="I32" s="108">
        <f t="shared" si="0"/>
        <v>-55000</v>
      </c>
      <c r="J32" s="127"/>
    </row>
    <row r="34" spans="1:10" s="69" customFormat="1" ht="44.85" customHeight="1">
      <c r="A34" s="255" t="s">
        <v>70</v>
      </c>
      <c r="B34" s="255"/>
      <c r="C34" s="255"/>
      <c r="D34" s="255"/>
      <c r="E34" s="255"/>
      <c r="F34" s="255"/>
      <c r="G34" s="255"/>
      <c r="H34" s="255"/>
      <c r="I34" s="95">
        <f>+I35</f>
        <v>600000</v>
      </c>
      <c r="J34" s="112"/>
    </row>
    <row r="35" spans="1:10" s="99" customFormat="1" ht="17.399999999999999">
      <c r="A35" s="96" t="s">
        <v>75</v>
      </c>
      <c r="B35" s="96" t="s">
        <v>57</v>
      </c>
      <c r="C35" s="96" t="s">
        <v>58</v>
      </c>
      <c r="D35" s="252" t="s">
        <v>76</v>
      </c>
      <c r="E35" s="253"/>
      <c r="F35" s="253"/>
      <c r="G35" s="253"/>
      <c r="H35" s="254"/>
      <c r="I35" s="97">
        <f>+I36</f>
        <v>600000</v>
      </c>
      <c r="J35" s="98"/>
    </row>
    <row r="36" spans="1:10" s="69" customFormat="1" ht="54.75" customHeight="1">
      <c r="A36" s="100" t="s">
        <v>77</v>
      </c>
      <c r="B36" s="249" t="s">
        <v>78</v>
      </c>
      <c r="C36" s="250"/>
      <c r="D36" s="250"/>
      <c r="E36" s="250"/>
      <c r="F36" s="250"/>
      <c r="G36" s="250"/>
      <c r="H36" s="251"/>
      <c r="I36" s="101">
        <f>+I37+I39</f>
        <v>600000</v>
      </c>
      <c r="J36" s="89"/>
    </row>
    <row r="37" spans="1:10" s="69" customFormat="1" ht="16.5" customHeight="1">
      <c r="A37" s="102"/>
      <c r="B37" s="246" t="s">
        <v>99</v>
      </c>
      <c r="C37" s="247"/>
      <c r="D37" s="248"/>
      <c r="E37" s="103"/>
      <c r="F37" s="103"/>
      <c r="G37" s="104"/>
      <c r="H37" s="104"/>
      <c r="I37" s="105">
        <f>+I38</f>
        <v>579151</v>
      </c>
      <c r="J37" s="89"/>
    </row>
    <row r="38" spans="1:10" s="109" customFormat="1" ht="35.4" customHeight="1">
      <c r="A38" s="133">
        <v>45211131</v>
      </c>
      <c r="B38" s="240" t="s">
        <v>100</v>
      </c>
      <c r="C38" s="240"/>
      <c r="D38" s="240"/>
      <c r="E38" s="106" t="s">
        <v>73</v>
      </c>
      <c r="F38" s="106" t="s">
        <v>59</v>
      </c>
      <c r="G38" s="142">
        <v>579151000</v>
      </c>
      <c r="H38" s="107">
        <v>1</v>
      </c>
      <c r="I38" s="108">
        <f>+ROUNDUP(G38*H38/1000,1)</f>
        <v>579151</v>
      </c>
      <c r="J38" s="127"/>
    </row>
    <row r="39" spans="1:10" s="69" customFormat="1" ht="16.2" customHeight="1">
      <c r="A39" s="102"/>
      <c r="B39" s="246" t="s">
        <v>172</v>
      </c>
      <c r="C39" s="247"/>
      <c r="D39" s="248"/>
      <c r="E39" s="103"/>
      <c r="F39" s="103"/>
      <c r="G39" s="104"/>
      <c r="H39" s="104"/>
      <c r="I39" s="105">
        <f>SUM(I40:I41)</f>
        <v>20849</v>
      </c>
      <c r="J39" s="89"/>
    </row>
    <row r="40" spans="1:10" s="109" customFormat="1" ht="17.399999999999999">
      <c r="A40" s="39">
        <v>71351540</v>
      </c>
      <c r="B40" s="263" t="s">
        <v>173</v>
      </c>
      <c r="C40" s="264"/>
      <c r="D40" s="265"/>
      <c r="E40" s="106" t="s">
        <v>73</v>
      </c>
      <c r="F40" s="106" t="s">
        <v>59</v>
      </c>
      <c r="G40" s="142">
        <v>17374000</v>
      </c>
      <c r="H40" s="107">
        <v>1</v>
      </c>
      <c r="I40" s="108">
        <f>+ROUNDUP(G40*H40/1000,1)</f>
        <v>17374</v>
      </c>
      <c r="J40" s="127"/>
    </row>
    <row r="41" spans="1:10" s="109" customFormat="1" ht="17.399999999999999">
      <c r="A41" s="39">
        <v>98111140</v>
      </c>
      <c r="B41" s="263" t="s">
        <v>174</v>
      </c>
      <c r="C41" s="264"/>
      <c r="D41" s="265"/>
      <c r="E41" s="106" t="s">
        <v>175</v>
      </c>
      <c r="F41" s="106" t="s">
        <v>59</v>
      </c>
      <c r="G41" s="142">
        <v>3475000</v>
      </c>
      <c r="H41" s="107">
        <v>1</v>
      </c>
      <c r="I41" s="108">
        <f>+ROUNDUP(G41*H41/1000,1)</f>
        <v>3475</v>
      </c>
      <c r="J41" s="127"/>
    </row>
  </sheetData>
  <mergeCells count="39">
    <mergeCell ref="B39:D39"/>
    <mergeCell ref="B40:D40"/>
    <mergeCell ref="B41:D41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A13:H13"/>
    <mergeCell ref="A34:H34"/>
    <mergeCell ref="D14:H14"/>
    <mergeCell ref="B15:H15"/>
    <mergeCell ref="B16:D16"/>
    <mergeCell ref="B17:D17"/>
    <mergeCell ref="B21:D21"/>
    <mergeCell ref="B22:D22"/>
    <mergeCell ref="B23:D23"/>
    <mergeCell ref="B24:D24"/>
    <mergeCell ref="B25:D25"/>
    <mergeCell ref="B31:D31"/>
    <mergeCell ref="B32:D32"/>
    <mergeCell ref="B26:D26"/>
    <mergeCell ref="B27:D27"/>
    <mergeCell ref="B28:D28"/>
    <mergeCell ref="B37:D37"/>
    <mergeCell ref="B38:D38"/>
    <mergeCell ref="B18:D18"/>
    <mergeCell ref="B19:D19"/>
    <mergeCell ref="B20:D20"/>
    <mergeCell ref="B36:H36"/>
    <mergeCell ref="D35:H35"/>
    <mergeCell ref="B29:D29"/>
    <mergeCell ref="B30:D30"/>
  </mergeCells>
  <phoneticPr fontId="9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https://mul2-edu.gov.am/tasks/1979536/oneclick?token=e9742bf8b312a1528d45bcd93ad1d9c1</cp:keywords>
  <cp:lastModifiedBy>Սոֆյա Սարգսյան</cp:lastModifiedBy>
  <cp:lastPrinted>2026-09-15T10:07:14Z</cp:lastPrinted>
  <dcterms:created xsi:type="dcterms:W3CDTF">2022-01-04T07:12:58Z</dcterms:created>
  <dcterms:modified xsi:type="dcterms:W3CDTF">2026-09-23T14:02:49Z</dcterms:modified>
</cp:coreProperties>
</file>