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esktop\CAPITAL\2026\GOV DECREES\qaxshin + KGMSN\"/>
    </mc:Choice>
  </mc:AlternateContent>
  <xr:revisionPtr revIDLastSave="0" documentId="13_ncr:1_{6408E604-3E93-4572-81CB-8E85D2122D97}" xr6:coauthVersionLast="45" xr6:coauthVersionMax="47" xr10:uidLastSave="{00000000-0000-0000-0000-000000000000}"/>
  <bookViews>
    <workbookView xWindow="-108" yWindow="-108" windowWidth="20376" windowHeight="12216" tabRatio="891" activeTab="7" xr2:uid="{00000000-000D-0000-FFFF-FFFF00000000}"/>
  </bookViews>
  <sheets>
    <sheet name="Հավելված N 1" sheetId="82" r:id="rId1"/>
    <sheet name="Հավելված N 2" sheetId="65" r:id="rId2"/>
    <sheet name="Հավելված N 3" sheetId="32" r:id="rId3"/>
    <sheet name="Հավելված N 4" sheetId="81" r:id="rId4"/>
    <sheet name="Հավելված N 5" sheetId="79" r:id="rId5"/>
    <sheet name="Հավելված N 6" sheetId="73" r:id="rId6"/>
    <sheet name="Հավելված N 7" sheetId="94" r:id="rId7"/>
    <sheet name="Հավելված N 8" sheetId="80" r:id="rId8"/>
  </sheets>
  <definedNames>
    <definedName name="a" localSheetId="0">#REF!</definedName>
    <definedName name="a" localSheetId="1">#REF!</definedName>
    <definedName name="a" localSheetId="4">#REF!</definedName>
    <definedName name="a" localSheetId="7">#REF!</definedName>
    <definedName name="a">#REF!</definedName>
    <definedName name="AgencyCode" localSheetId="0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0">#REF!</definedName>
    <definedName name="AgencyName" localSheetId="2">#REF!</definedName>
    <definedName name="AgencyName" localSheetId="4">#REF!</definedName>
    <definedName name="AgencyName">#REF!</definedName>
    <definedName name="åû" localSheetId="4">#REF!</definedName>
    <definedName name="åû">#REF!</definedName>
    <definedName name="BOP">#REF!</definedName>
    <definedName name="BOPfoot">#REF!</definedName>
    <definedName name="davit" localSheetId="0">#REF!</definedName>
    <definedName name="davit" localSheetId="4">#REF!</definedName>
    <definedName name="davit">#REF!</definedName>
    <definedName name="DebtCG">#REF!</definedName>
    <definedName name="DebtGG">#REF!</definedName>
    <definedName name="Functional1" localSheetId="0">#REF!</definedName>
    <definedName name="Functional1" localSheetId="2">#REF!</definedName>
    <definedName name="Functional1" localSheetId="4">#REF!</definedName>
    <definedName name="Functional1">#REF!</definedName>
    <definedName name="ggg" localSheetId="0">#REF!</definedName>
    <definedName name="ggg" localSheetId="4">#REF!</definedName>
    <definedName name="ggg">#REF!</definedName>
    <definedName name="hav">#REF!</definedName>
    <definedName name="mas" localSheetId="4">#REF!</definedName>
    <definedName name="mas">#REF!</definedName>
    <definedName name="mass" localSheetId="4">#REF!</definedName>
    <definedName name="mass">#REF!</definedName>
    <definedName name="MonExo">#REF!</definedName>
    <definedName name="MonGrow">#REF!</definedName>
    <definedName name="PANature" localSheetId="0">#REF!</definedName>
    <definedName name="PANature" localSheetId="2">#REF!</definedName>
    <definedName name="PANature" localSheetId="4">#REF!</definedName>
    <definedName name="PANature">#REF!</definedName>
    <definedName name="PAType" localSheetId="0">#REF!</definedName>
    <definedName name="PAType" localSheetId="2">#REF!</definedName>
    <definedName name="PAType" localSheetId="4">#REF!</definedName>
    <definedName name="PAType">#REF!</definedName>
    <definedName name="Performance2" localSheetId="0">#REF!</definedName>
    <definedName name="Performance2" localSheetId="2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2">#REF!</definedName>
    <definedName name="PerformanceType" localSheetId="4">#REF!</definedName>
    <definedName name="PerformanceType">#REF!</definedName>
    <definedName name="RealExo">#REF!</definedName>
    <definedName name="RealPercent">#REF!</definedName>
    <definedName name="Table_2._Turkey__Exogenous_assumptions">#REF!</definedName>
    <definedName name="vlom">#REF!</definedName>
    <definedName name="x" localSheetId="4">#REF!</definedName>
    <definedName name="x" localSheetId="7">#REF!</definedName>
    <definedName name="x">#REF!</definedName>
    <definedName name="Z_248BE2BA_E445_11D3_BFE0_00003960F508_.wvu.Cols">#REF!</definedName>
    <definedName name="Հավելված" localSheetId="0">#REF!</definedName>
    <definedName name="Հավելված" localSheetId="4">#REF!</definedName>
    <definedName name="Հավելված">#REF!</definedName>
    <definedName name="Հավելված10" localSheetId="4">#REF!</definedName>
    <definedName name="Հավելված10">#REF!</definedName>
    <definedName name="Հավելված11" localSheetId="4">#REF!</definedName>
    <definedName name="Հավելված11">#REF!</definedName>
    <definedName name="Հավելված20" localSheetId="4">#REF!</definedName>
    <definedName name="Հավելված20">#REF!</definedName>
    <definedName name="Հավելված9" localSheetId="4">#REF!</definedName>
    <definedName name="Հավելված9">#REF!</definedName>
    <definedName name="Մաս" localSheetId="0">#REF!</definedName>
    <definedName name="Մաս" localSheetId="4">#REF!</definedName>
    <definedName name="Մաս">#REF!</definedName>
    <definedName name="շախմատիստ" localSheetId="0">#REF!</definedName>
    <definedName name="շախմատիստ" localSheetId="4">#REF!</definedName>
    <definedName name="շախմատիստ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3" i="80" l="1"/>
  <c r="E21" i="79" l="1"/>
  <c r="D48" i="81"/>
  <c r="F70" i="79"/>
  <c r="F68" i="79"/>
  <c r="H83" i="32"/>
  <c r="H82" i="32"/>
  <c r="H81" i="32"/>
  <c r="H80" i="32"/>
  <c r="H79" i="32"/>
  <c r="H77" i="32"/>
  <c r="K33" i="94"/>
  <c r="D54" i="81"/>
  <c r="F80" i="79" s="1"/>
  <c r="F37" i="81"/>
  <c r="D37" i="81" s="1"/>
  <c r="F55" i="79" s="1"/>
  <c r="F54" i="79" s="1"/>
  <c r="F29" i="79"/>
  <c r="F27" i="79"/>
  <c r="F25" i="79"/>
  <c r="H64" i="32"/>
  <c r="H63" i="32"/>
  <c r="H62" i="32"/>
  <c r="H61" i="32"/>
  <c r="H60" i="32"/>
  <c r="H58" i="32"/>
  <c r="K15" i="94"/>
  <c r="K14" i="94"/>
  <c r="E70" i="79"/>
  <c r="E68" i="79"/>
  <c r="G83" i="32"/>
  <c r="G82" i="32"/>
  <c r="G81" i="32"/>
  <c r="G80" i="32"/>
  <c r="G79" i="32"/>
  <c r="G77" i="32"/>
  <c r="J33" i="94"/>
  <c r="E56" i="79"/>
  <c r="E54" i="79"/>
  <c r="E52" i="79"/>
  <c r="G49" i="32"/>
  <c r="G48" i="32"/>
  <c r="G47" i="32"/>
  <c r="G46" i="32"/>
  <c r="G45" i="32"/>
  <c r="G43" i="32"/>
  <c r="J27" i="94"/>
  <c r="J26" i="94"/>
  <c r="E29" i="79"/>
  <c r="E27" i="79"/>
  <c r="E25" i="79"/>
  <c r="G64" i="32"/>
  <c r="G63" i="32"/>
  <c r="G62" i="32"/>
  <c r="G61" i="32"/>
  <c r="G60" i="32"/>
  <c r="G58" i="32"/>
  <c r="J15" i="94"/>
  <c r="J14" i="94"/>
  <c r="G75" i="32"/>
  <c r="G30" i="65"/>
  <c r="J58" i="73"/>
  <c r="E73" i="79"/>
  <c r="G92" i="32"/>
  <c r="G91" i="32"/>
  <c r="G90" i="32"/>
  <c r="G89" i="32"/>
  <c r="G88" i="32"/>
  <c r="G86" i="32"/>
  <c r="G84" i="32"/>
  <c r="G31" i="65"/>
  <c r="J62" i="73"/>
  <c r="F56" i="81"/>
  <c r="H56" i="81"/>
  <c r="D56" i="81"/>
  <c r="F84" i="79"/>
  <c r="F57" i="81"/>
  <c r="H57" i="81"/>
  <c r="D57" i="81"/>
  <c r="F85" i="79" s="1"/>
  <c r="E85" i="79" s="1"/>
  <c r="F58" i="81"/>
  <c r="H58" i="81"/>
  <c r="D58" i="81" s="1"/>
  <c r="F86" i="79" s="1"/>
  <c r="E86" i="79" s="1"/>
  <c r="G18" i="81"/>
  <c r="G17" i="81" s="1"/>
  <c r="G15" i="81" s="1"/>
  <c r="E18" i="79"/>
  <c r="E17" i="79" s="1"/>
  <c r="E15" i="79" s="1"/>
  <c r="E19" i="79"/>
  <c r="G19" i="81"/>
  <c r="E25" i="81"/>
  <c r="E24" i="81" s="1"/>
  <c r="D25" i="81"/>
  <c r="F39" i="79" s="1"/>
  <c r="G140" i="32"/>
  <c r="G139" i="32"/>
  <c r="F33" i="81"/>
  <c r="D33" i="81"/>
  <c r="F49" i="79"/>
  <c r="E49" i="79" s="1"/>
  <c r="E48" i="79" s="1"/>
  <c r="E46" i="79" s="1"/>
  <c r="G41" i="32"/>
  <c r="G26" i="65"/>
  <c r="J45" i="73"/>
  <c r="J44" i="73"/>
  <c r="E64" i="79"/>
  <c r="E62" i="79"/>
  <c r="E60" i="79"/>
  <c r="G160" i="32"/>
  <c r="G159" i="32"/>
  <c r="G158" i="32"/>
  <c r="G157" i="32"/>
  <c r="G156" i="32"/>
  <c r="G154" i="32"/>
  <c r="G152" i="32"/>
  <c r="G28" i="65"/>
  <c r="J51" i="73"/>
  <c r="J50" i="73"/>
  <c r="G56" i="32"/>
  <c r="G19" i="65"/>
  <c r="J23" i="73"/>
  <c r="J22" i="73"/>
  <c r="H75" i="32"/>
  <c r="H30" i="65"/>
  <c r="K58" i="73"/>
  <c r="D51" i="81"/>
  <c r="F75" i="79"/>
  <c r="F73" i="79"/>
  <c r="H92" i="32"/>
  <c r="H91" i="32"/>
  <c r="H90" i="32"/>
  <c r="H89" i="32"/>
  <c r="H88" i="32"/>
  <c r="H86" i="32"/>
  <c r="H84" i="32"/>
  <c r="H31" i="65"/>
  <c r="K62" i="73"/>
  <c r="F22" i="79"/>
  <c r="F21" i="79"/>
  <c r="G27" i="81"/>
  <c r="D27" i="81"/>
  <c r="F41" i="79"/>
  <c r="F43" i="81"/>
  <c r="D43" i="81" s="1"/>
  <c r="F63" i="79" s="1"/>
  <c r="F62" i="79" s="1"/>
  <c r="H56" i="32"/>
  <c r="H19" i="65"/>
  <c r="K23" i="73"/>
  <c r="K22" i="73"/>
  <c r="H18" i="65"/>
  <c r="G25" i="65"/>
  <c r="G27" i="65"/>
  <c r="G18" i="65"/>
  <c r="H54" i="32"/>
  <c r="H52" i="32"/>
  <c r="H50" i="32"/>
  <c r="G39" i="32"/>
  <c r="G37" i="32"/>
  <c r="G35" i="32"/>
  <c r="G54" i="32"/>
  <c r="G52" i="32"/>
  <c r="G50" i="32"/>
  <c r="F66" i="79"/>
  <c r="F40" i="79"/>
  <c r="F71" i="79"/>
  <c r="F23" i="79"/>
  <c r="E66" i="79"/>
  <c r="E40" i="79"/>
  <c r="E42" i="79"/>
  <c r="E50" i="79"/>
  <c r="E58" i="79"/>
  <c r="E71" i="79"/>
  <c r="E23" i="79"/>
  <c r="F17" i="81"/>
  <c r="F19" i="81"/>
  <c r="F15" i="81"/>
  <c r="F24" i="81"/>
  <c r="F26" i="81"/>
  <c r="F28" i="81"/>
  <c r="F22" i="81"/>
  <c r="F32" i="81"/>
  <c r="F30" i="81"/>
  <c r="D30" i="81" s="1"/>
  <c r="F36" i="81"/>
  <c r="F42" i="81"/>
  <c r="F46" i="81"/>
  <c r="F49" i="81"/>
  <c r="F55" i="81"/>
  <c r="F52" i="81" s="1"/>
  <c r="G46" i="81"/>
  <c r="G24" i="81"/>
  <c r="G26" i="81"/>
  <c r="G32" i="81"/>
  <c r="G30" i="81"/>
  <c r="G36" i="81"/>
  <c r="G38" i="81"/>
  <c r="G34" i="81"/>
  <c r="G42" i="81"/>
  <c r="G44" i="81"/>
  <c r="G40" i="81"/>
  <c r="G49" i="81"/>
  <c r="G55" i="81"/>
  <c r="G52" i="81"/>
  <c r="H17" i="81"/>
  <c r="H19" i="81"/>
  <c r="H15" i="81"/>
  <c r="H24" i="81"/>
  <c r="H26" i="81"/>
  <c r="H28" i="81"/>
  <c r="H22" i="81"/>
  <c r="H32" i="81"/>
  <c r="H30" i="81"/>
  <c r="H36" i="81"/>
  <c r="H38" i="81"/>
  <c r="H34" i="81"/>
  <c r="H42" i="81"/>
  <c r="H44" i="81"/>
  <c r="H40" i="81"/>
  <c r="H46" i="81"/>
  <c r="H49" i="81"/>
  <c r="H55" i="81"/>
  <c r="D55" i="81" s="1"/>
  <c r="E26" i="81"/>
  <c r="E28" i="81"/>
  <c r="E32" i="81"/>
  <c r="E30" i="81"/>
  <c r="E36" i="81"/>
  <c r="E38" i="81"/>
  <c r="E34" i="81"/>
  <c r="E42" i="81"/>
  <c r="E44" i="81"/>
  <c r="E40" i="81"/>
  <c r="E46" i="81"/>
  <c r="E49" i="81"/>
  <c r="E55" i="81"/>
  <c r="E52" i="81"/>
  <c r="I16" i="80"/>
  <c r="H21" i="81" s="1"/>
  <c r="I15" i="80"/>
  <c r="I14" i="80"/>
  <c r="I17" i="80"/>
  <c r="K69" i="94"/>
  <c r="K68" i="94"/>
  <c r="H179" i="32"/>
  <c r="H178" i="32"/>
  <c r="H177" i="32"/>
  <c r="H175" i="32"/>
  <c r="K84" i="94"/>
  <c r="K83" i="94"/>
  <c r="K82" i="94"/>
  <c r="J62" i="94"/>
  <c r="J61" i="94"/>
  <c r="J69" i="94"/>
  <c r="J68" i="94"/>
  <c r="G180" i="32"/>
  <c r="G179" i="32"/>
  <c r="G178" i="32"/>
  <c r="G177" i="32"/>
  <c r="G175" i="32"/>
  <c r="J84" i="94"/>
  <c r="J83" i="94"/>
  <c r="J82" i="94"/>
  <c r="H173" i="32"/>
  <c r="H36" i="65"/>
  <c r="K74" i="73"/>
  <c r="K73" i="73"/>
  <c r="G173" i="32"/>
  <c r="G36" i="65"/>
  <c r="J74" i="73"/>
  <c r="J73" i="73"/>
  <c r="H35" i="65"/>
  <c r="H34" i="65"/>
  <c r="G35" i="65"/>
  <c r="G34" i="65"/>
  <c r="G150" i="32"/>
  <c r="G171" i="32"/>
  <c r="G169" i="32"/>
  <c r="G167" i="32"/>
  <c r="G165" i="32"/>
  <c r="G163" i="32"/>
  <c r="G162" i="32"/>
  <c r="H171" i="32"/>
  <c r="D86" i="79"/>
  <c r="D85" i="79"/>
  <c r="D84" i="79"/>
  <c r="I68" i="80"/>
  <c r="I67" i="80" s="1"/>
  <c r="I66" i="80" s="1"/>
  <c r="I69" i="80"/>
  <c r="I70" i="80"/>
  <c r="D57" i="79"/>
  <c r="D55" i="79"/>
  <c r="I54" i="80"/>
  <c r="I52" i="80"/>
  <c r="I51" i="80" s="1"/>
  <c r="D49" i="81"/>
  <c r="D46" i="81"/>
  <c r="I41" i="80"/>
  <c r="D36" i="81"/>
  <c r="I22" i="80"/>
  <c r="F39" i="81" s="1"/>
  <c r="I27" i="80"/>
  <c r="I23" i="80" s="1"/>
  <c r="D49" i="79"/>
  <c r="D41" i="79"/>
  <c r="D43" i="79"/>
  <c r="I49" i="80"/>
  <c r="G29" i="81" s="1"/>
  <c r="D26" i="81"/>
  <c r="D65" i="79"/>
  <c r="I64" i="80"/>
  <c r="I63" i="80"/>
  <c r="I60" i="80"/>
  <c r="I58" i="80" s="1"/>
  <c r="I57" i="80" s="1"/>
  <c r="I43" i="80"/>
  <c r="I61" i="80"/>
  <c r="D32" i="81"/>
  <c r="I40" i="80"/>
  <c r="D20" i="79"/>
  <c r="I39" i="80"/>
  <c r="I37" i="80"/>
  <c r="I34" i="80"/>
  <c r="E20" i="81" s="1"/>
  <c r="I33" i="80"/>
  <c r="E18" i="81" s="1"/>
  <c r="I38" i="80"/>
  <c r="I36" i="80"/>
  <c r="I35" i="80"/>
  <c r="D63" i="79"/>
  <c r="D39" i="79"/>
  <c r="D18" i="79"/>
  <c r="D42" i="81"/>
  <c r="H169" i="32"/>
  <c r="H167" i="32"/>
  <c r="H165" i="32"/>
  <c r="H163" i="32"/>
  <c r="H162" i="32"/>
  <c r="K72" i="73"/>
  <c r="J72" i="73"/>
  <c r="E17" i="81" l="1"/>
  <c r="D18" i="81"/>
  <c r="F18" i="79" s="1"/>
  <c r="F17" i="79" s="1"/>
  <c r="E39" i="79"/>
  <c r="H138" i="32"/>
  <c r="H137" i="32" s="1"/>
  <c r="F38" i="79"/>
  <c r="D20" i="81"/>
  <c r="F20" i="79" s="1"/>
  <c r="F19" i="79" s="1"/>
  <c r="E19" i="81"/>
  <c r="D19" i="81" s="1"/>
  <c r="G28" i="81"/>
  <c r="D29" i="81"/>
  <c r="F43" i="79" s="1"/>
  <c r="E13" i="79"/>
  <c r="G125" i="32"/>
  <c r="G124" i="32" s="1"/>
  <c r="H127" i="32"/>
  <c r="E22" i="81"/>
  <c r="D24" i="81"/>
  <c r="E44" i="79"/>
  <c r="G149" i="32"/>
  <c r="G148" i="32" s="1"/>
  <c r="G147" i="32" s="1"/>
  <c r="G146" i="32" s="1"/>
  <c r="G145" i="32" s="1"/>
  <c r="G143" i="32" s="1"/>
  <c r="D21" i="81"/>
  <c r="F33" i="79" s="1"/>
  <c r="D39" i="81"/>
  <c r="F57" i="79" s="1"/>
  <c r="F56" i="79" s="1"/>
  <c r="F52" i="79" s="1"/>
  <c r="F38" i="81"/>
  <c r="F83" i="79"/>
  <c r="F81" i="79" s="1"/>
  <c r="H108" i="32" s="1"/>
  <c r="H107" i="32" s="1"/>
  <c r="H106" i="32" s="1"/>
  <c r="H105" i="32" s="1"/>
  <c r="H104" i="32" s="1"/>
  <c r="H102" i="32" s="1"/>
  <c r="K76" i="94" s="1"/>
  <c r="K75" i="94" s="1"/>
  <c r="K74" i="94" s="1"/>
  <c r="E80" i="79"/>
  <c r="E78" i="79" s="1"/>
  <c r="F78" i="79"/>
  <c r="I32" i="80"/>
  <c r="I31" i="80" s="1"/>
  <c r="I45" i="80"/>
  <c r="I42" i="80" s="1"/>
  <c r="I20" i="80"/>
  <c r="I19" i="80" s="1"/>
  <c r="I18" i="80" s="1"/>
  <c r="H52" i="81"/>
  <c r="D52" i="81" s="1"/>
  <c r="F48" i="79"/>
  <c r="F46" i="79" s="1"/>
  <c r="E84" i="79"/>
  <c r="E83" i="79" s="1"/>
  <c r="E81" i="79" s="1"/>
  <c r="G108" i="32" s="1"/>
  <c r="G107" i="32" s="1"/>
  <c r="G106" i="32" s="1"/>
  <c r="G105" i="32" s="1"/>
  <c r="G104" i="32" s="1"/>
  <c r="G102" i="32" s="1"/>
  <c r="J76" i="94" s="1"/>
  <c r="J75" i="94" s="1"/>
  <c r="J74" i="94" s="1"/>
  <c r="F45" i="81"/>
  <c r="F50" i="79" l="1"/>
  <c r="H49" i="32"/>
  <c r="H48" i="32" s="1"/>
  <c r="H47" i="32" s="1"/>
  <c r="H46" i="32" s="1"/>
  <c r="H45" i="32" s="1"/>
  <c r="H43" i="32" s="1"/>
  <c r="F44" i="81"/>
  <c r="D45" i="81"/>
  <c r="F65" i="79" s="1"/>
  <c r="F64" i="79" s="1"/>
  <c r="F60" i="79" s="1"/>
  <c r="H140" i="32"/>
  <c r="H139" i="32" s="1"/>
  <c r="F42" i="79"/>
  <c r="F36" i="79" s="1"/>
  <c r="F34" i="79" s="1"/>
  <c r="H13" i="81"/>
  <c r="H11" i="81" s="1"/>
  <c r="D28" i="81"/>
  <c r="G22" i="81"/>
  <c r="G13" i="81" s="1"/>
  <c r="G11" i="81" s="1"/>
  <c r="F34" i="81"/>
  <c r="D38" i="81"/>
  <c r="E33" i="79"/>
  <c r="H34" i="32"/>
  <c r="H33" i="32" s="1"/>
  <c r="H32" i="32" s="1"/>
  <c r="H31" i="32" s="1"/>
  <c r="H30" i="32" s="1"/>
  <c r="H28" i="32" s="1"/>
  <c r="F31" i="79"/>
  <c r="G141" i="32"/>
  <c r="G24" i="65" s="1"/>
  <c r="J39" i="73" s="1"/>
  <c r="J56" i="94"/>
  <c r="F76" i="79"/>
  <c r="H101" i="32"/>
  <c r="H100" i="32" s="1"/>
  <c r="H99" i="32" s="1"/>
  <c r="H98" i="32" s="1"/>
  <c r="H97" i="32" s="1"/>
  <c r="H95" i="32" s="1"/>
  <c r="H136" i="32"/>
  <c r="H135" i="32" s="1"/>
  <c r="H134" i="32" s="1"/>
  <c r="H132" i="32" s="1"/>
  <c r="G138" i="32"/>
  <c r="G137" i="32" s="1"/>
  <c r="G136" i="32" s="1"/>
  <c r="G135" i="32" s="1"/>
  <c r="G134" i="32" s="1"/>
  <c r="G132" i="32" s="1"/>
  <c r="E38" i="79"/>
  <c r="E36" i="79" s="1"/>
  <c r="E34" i="79" s="1"/>
  <c r="F15" i="79"/>
  <c r="H149" i="32"/>
  <c r="H148" i="32" s="1"/>
  <c r="H147" i="32" s="1"/>
  <c r="H146" i="32" s="1"/>
  <c r="H145" i="32" s="1"/>
  <c r="H143" i="32" s="1"/>
  <c r="F44" i="79"/>
  <c r="I30" i="80"/>
  <c r="I29" i="80" s="1"/>
  <c r="G101" i="32"/>
  <c r="G100" i="32" s="1"/>
  <c r="G99" i="32" s="1"/>
  <c r="G98" i="32" s="1"/>
  <c r="G97" i="32" s="1"/>
  <c r="G95" i="32" s="1"/>
  <c r="E76" i="79"/>
  <c r="H126" i="32"/>
  <c r="G127" i="32"/>
  <c r="G126" i="32" s="1"/>
  <c r="G123" i="32" s="1"/>
  <c r="G122" i="32" s="1"/>
  <c r="G121" i="32" s="1"/>
  <c r="G119" i="32" s="1"/>
  <c r="E15" i="81"/>
  <c r="D17" i="81"/>
  <c r="G117" i="32" l="1"/>
  <c r="J44" i="94"/>
  <c r="J43" i="94" s="1"/>
  <c r="K52" i="94"/>
  <c r="H130" i="32"/>
  <c r="D34" i="81"/>
  <c r="D22" i="81"/>
  <c r="E13" i="81"/>
  <c r="D15" i="81"/>
  <c r="J52" i="94"/>
  <c r="J51" i="94" s="1"/>
  <c r="G130" i="32"/>
  <c r="J37" i="94"/>
  <c r="J32" i="94" s="1"/>
  <c r="G93" i="32"/>
  <c r="H160" i="32"/>
  <c r="H159" i="32" s="1"/>
  <c r="H158" i="32" s="1"/>
  <c r="H157" i="32" s="1"/>
  <c r="H156" i="32" s="1"/>
  <c r="H154" i="32" s="1"/>
  <c r="F58" i="79"/>
  <c r="H141" i="32"/>
  <c r="H24" i="65" s="1"/>
  <c r="K39" i="73" s="1"/>
  <c r="K56" i="94"/>
  <c r="D44" i="81"/>
  <c r="F40" i="81"/>
  <c r="D40" i="81" s="1"/>
  <c r="K27" i="94"/>
  <c r="K26" i="94" s="1"/>
  <c r="H41" i="32"/>
  <c r="H93" i="32"/>
  <c r="K37" i="94"/>
  <c r="K32" i="94" s="1"/>
  <c r="H26" i="32"/>
  <c r="K21" i="94"/>
  <c r="K20" i="94" s="1"/>
  <c r="H125" i="32"/>
  <c r="H124" i="32" s="1"/>
  <c r="H123" i="32" s="1"/>
  <c r="H122" i="32" s="1"/>
  <c r="H121" i="32" s="1"/>
  <c r="H119" i="32" s="1"/>
  <c r="F13" i="79"/>
  <c r="F11" i="79" s="1"/>
  <c r="E31" i="79"/>
  <c r="E11" i="79" s="1"/>
  <c r="G34" i="32"/>
  <c r="G33" i="32" s="1"/>
  <c r="G32" i="32" s="1"/>
  <c r="G31" i="32" s="1"/>
  <c r="G30" i="32" s="1"/>
  <c r="G28" i="32" s="1"/>
  <c r="E11" i="81" l="1"/>
  <c r="G128" i="32"/>
  <c r="G23" i="65"/>
  <c r="H32" i="65"/>
  <c r="H73" i="32"/>
  <c r="H71" i="32" s="1"/>
  <c r="H69" i="32" s="1"/>
  <c r="H67" i="32" s="1"/>
  <c r="F13" i="81"/>
  <c r="F11" i="81" s="1"/>
  <c r="J21" i="94"/>
  <c r="J20" i="94" s="1"/>
  <c r="J13" i="94" s="1"/>
  <c r="J11" i="94" s="1"/>
  <c r="G26" i="32"/>
  <c r="H23" i="65"/>
  <c r="H128" i="32"/>
  <c r="H21" i="65"/>
  <c r="H24" i="32"/>
  <c r="H22" i="32" s="1"/>
  <c r="H20" i="32" s="1"/>
  <c r="H26" i="65"/>
  <c r="H39" i="32"/>
  <c r="H37" i="32" s="1"/>
  <c r="H35" i="32" s="1"/>
  <c r="K51" i="94"/>
  <c r="H117" i="32"/>
  <c r="K44" i="94"/>
  <c r="K43" i="94" s="1"/>
  <c r="K62" i="94"/>
  <c r="K61" i="94" s="1"/>
  <c r="H152" i="32"/>
  <c r="J42" i="94"/>
  <c r="K13" i="94"/>
  <c r="G73" i="32"/>
  <c r="G71" i="32" s="1"/>
  <c r="G69" i="32" s="1"/>
  <c r="G67" i="32" s="1"/>
  <c r="G65" i="32" s="1"/>
  <c r="G32" i="65"/>
  <c r="G17" i="65"/>
  <c r="G115" i="32"/>
  <c r="G113" i="32" s="1"/>
  <c r="G111" i="32" s="1"/>
  <c r="G109" i="32" s="1"/>
  <c r="K66" i="73" l="1"/>
  <c r="K57" i="73" s="1"/>
  <c r="H29" i="65"/>
  <c r="H22" i="65"/>
  <c r="K35" i="73"/>
  <c r="K34" i="73" s="1"/>
  <c r="H28" i="65"/>
  <c r="H150" i="32"/>
  <c r="K42" i="94"/>
  <c r="K11" i="94" s="1"/>
  <c r="G22" i="65"/>
  <c r="J35" i="73"/>
  <c r="J34" i="73" s="1"/>
  <c r="J66" i="73"/>
  <c r="J57" i="73" s="1"/>
  <c r="G29" i="65"/>
  <c r="G24" i="32"/>
  <c r="G22" i="32" s="1"/>
  <c r="G20" i="32" s="1"/>
  <c r="G18" i="32" s="1"/>
  <c r="G16" i="32" s="1"/>
  <c r="G15" i="32" s="1"/>
  <c r="G13" i="32" s="1"/>
  <c r="G21" i="65"/>
  <c r="K45" i="73"/>
  <c r="K44" i="73" s="1"/>
  <c r="H25" i="65"/>
  <c r="D11" i="81"/>
  <c r="K29" i="73"/>
  <c r="K28" i="73" s="1"/>
  <c r="H20" i="65"/>
  <c r="H115" i="32"/>
  <c r="H113" i="32" s="1"/>
  <c r="H111" i="32" s="1"/>
  <c r="H109" i="32" s="1"/>
  <c r="H65" i="32" s="1"/>
  <c r="H17" i="65"/>
  <c r="G16" i="65"/>
  <c r="J15" i="73"/>
  <c r="J14" i="73" s="1"/>
  <c r="H18" i="32"/>
  <c r="H16" i="32" s="1"/>
  <c r="D13" i="81"/>
  <c r="K15" i="73" l="1"/>
  <c r="K14" i="73" s="1"/>
  <c r="K13" i="73" s="1"/>
  <c r="K11" i="73" s="1"/>
  <c r="H16" i="65"/>
  <c r="K51" i="73"/>
  <c r="K50" i="73" s="1"/>
  <c r="H27" i="65"/>
  <c r="G20" i="65"/>
  <c r="G15" i="65" s="1"/>
  <c r="G13" i="65" s="1"/>
  <c r="B18" i="82" s="1"/>
  <c r="B16" i="82" s="1"/>
  <c r="B14" i="82" s="1"/>
  <c r="B12" i="82" s="1"/>
  <c r="B10" i="82" s="1"/>
  <c r="J29" i="73"/>
  <c r="J28" i="73" s="1"/>
  <c r="J13" i="73" s="1"/>
  <c r="J11" i="73" s="1"/>
  <c r="H15" i="32"/>
  <c r="H13" i="32" s="1"/>
  <c r="H15" i="65" l="1"/>
  <c r="H13" i="65" s="1"/>
  <c r="C18" i="82" s="1"/>
  <c r="C16" i="82" s="1"/>
  <c r="C14" i="82" s="1"/>
  <c r="C12" i="82" s="1"/>
  <c r="C10" i="82" s="1"/>
</calcChain>
</file>

<file path=xl/sharedStrings.xml><?xml version="1.0" encoding="utf-8"?>
<sst xmlns="http://schemas.openxmlformats.org/spreadsheetml/2006/main" count="841" uniqueCount="348">
  <si>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</si>
  <si>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</si>
  <si>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</si>
  <si>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</si>
  <si>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</si>
  <si>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</si>
  <si>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</si>
  <si>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</si>
  <si>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</si>
  <si>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</si>
  <si>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</si>
  <si>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</si>
  <si>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</si>
  <si>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</si>
  <si>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</si>
  <si>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</si>
  <si>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</si>
  <si>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</si>
  <si>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</si>
  <si>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</si>
  <si>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</si>
  <si>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</si>
  <si>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</si>
  <si>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</si>
  <si>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</si>
  <si>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այդ թվում՝</t>
  </si>
  <si>
    <t>09</t>
  </si>
  <si>
    <t>01</t>
  </si>
  <si>
    <t xml:space="preserve"> ԿՐԹՈՒԹՅՈՒՆ</t>
  </si>
  <si>
    <t>Հավելված N 4</t>
  </si>
  <si>
    <t>այդ թվում՝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</si>
  <si>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</si>
  <si>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</si>
  <si>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</si>
  <si>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</si>
  <si>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</si>
  <si>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</si>
  <si>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</si>
  <si>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</si>
  <si>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</si>
  <si>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</si>
  <si>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</si>
  <si>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</si>
  <si>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</si>
  <si>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</si>
  <si>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</si>
  <si>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</si>
  <si>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</si>
  <si>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</si>
  <si>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</si>
  <si>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ՀՀ կառավարության  2026 թվականի </t>
  </si>
  <si>
    <t>ՀՀ կառավարության  2026 թվականի</t>
  </si>
  <si>
    <t>հազար դրամներոով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</si>
  <si>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</si>
  <si>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</si>
  <si>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 թվում՝</t>
  </si>
  <si>
    <t xml:space="preserve"> այդ թվում՝ ըստ ուղղությունների</t>
  </si>
  <si>
    <t>Հավելված N 5</t>
  </si>
  <si>
    <t xml:space="preserve"> ՈՉ ՖԻՆԱՆՍԱԿԱՆ ԱԿՏԻՎՆԵՐԻ ԳԾՈՎ ԾԱԽՍԵՐ</t>
  </si>
  <si>
    <t xml:space="preserve"> ՀԻՄՆԱԿԱՆ ՄԻՋՈՑՆԵՐ</t>
  </si>
  <si>
    <t xml:space="preserve"> այդ թվում` բյուջետային ծախսերի տնտեսագիտական դասակարգման հոդվածներ</t>
  </si>
  <si>
    <t xml:space="preserve"> ՇԵՆՔԵՐ ԵՎ ՇԻՆՈՒԹՅՈՒՆՆԵՐ</t>
  </si>
  <si>
    <t>Այլ պետական կազմակերպությունների կողմից օգտագործվող ոչ ֆինանսական ակտիվների հետ գործառնություններ</t>
  </si>
  <si>
    <t xml:space="preserve"> Այլ պետական կազմակերպությունների կողմից օգտագործվող ոչ ֆինանսական ակտիվների հետ գործառնություններ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</si>
  <si>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</si>
  <si>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</si>
  <si>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</si>
  <si>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</si>
  <si>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</si>
  <si>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</si>
  <si>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</si>
  <si>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Դաս N 01</t>
  </si>
  <si>
    <t xml:space="preserve"> ՄԱՍ III. ԾԱՌԱՅՈՒԹՅՈՒՆՆԵՐ</t>
  </si>
  <si>
    <t>դրամ</t>
  </si>
  <si>
    <t>Բաժին N 09</t>
  </si>
  <si>
    <t>ՄԱ</t>
  </si>
  <si>
    <t xml:space="preserve"> Հանրակրթական և նախադպրոցական հաստատությունների հիմնում, կառուցում, բարելավում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</si>
  <si>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</si>
  <si>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</si>
  <si>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</si>
  <si>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</si>
  <si>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</si>
  <si>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</si>
  <si>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</si>
  <si>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</si>
  <si>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ՀՀ կառավարություն</t>
  </si>
  <si>
    <t>ՀՀ Լոռու մարզ</t>
  </si>
  <si>
    <t>ՀՀ Կոտայքի մարզ</t>
  </si>
  <si>
    <t>ԳՀ</t>
  </si>
  <si>
    <t>ՀՀ Շիրակի մարզ</t>
  </si>
  <si>
    <t>ՀՀ Սյունիքի մարզ</t>
  </si>
  <si>
    <t>ՀՀ Վայոց Ձորի մարզ</t>
  </si>
  <si>
    <t>ՀՀ Տավուշի մարզ</t>
  </si>
  <si>
    <t xml:space="preserve"> - Շենքերի և շինությունների կապիտալ վերանորոգում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</si>
  <si>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</si>
  <si>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</si>
  <si>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</si>
  <si>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հազ. դրամ</t>
  </si>
  <si>
    <t>Պետական բյուջեի դեֆիցիտի ֆինանսավորման աղբյուրներն ու դրանց տարրերի անվանումները</t>
  </si>
  <si>
    <t xml:space="preserve">Ցուցանիշների փոփոխությունը
(ավելացումները նշված են դրական նշանով) </t>
  </si>
  <si>
    <t>Ա.Ներքին աղբյուրներ-ընդամենը</t>
  </si>
  <si>
    <t>2. Ֆինանսական զուտ ակտիվներ</t>
  </si>
  <si>
    <t>2.6.Այլ</t>
  </si>
  <si>
    <t>որից՝</t>
  </si>
  <si>
    <t xml:space="preserve"> Ժամանակավորապես ազատ միջոցներ </t>
  </si>
  <si>
    <t>ՀՀ կառավարության 2026 թվականի</t>
  </si>
  <si>
    <t xml:space="preserve"> Հանրակրթական և նախադպրոցական հաստատությունների հիմնում, կառուցում, բարելավում </t>
  </si>
  <si>
    <t>Հավելված N 7</t>
  </si>
  <si>
    <t>ՀՀ ՔԱՂԱՔԱՇԻՆՈՒԹՅԱՆ ԿՈՄԻՏԵ</t>
  </si>
  <si>
    <t>ՀՀ քաղաքաշինության կոմիտե</t>
  </si>
  <si>
    <t>ՀՀ կրթության, գիտության, մշակությի և սպորտի նախարարություն</t>
  </si>
  <si>
    <t>«ՀԱՅԱUՏԱՆԻ ՀԱՆՐԱՊԵՏՈՒԹՅԱՆ 2026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</si>
  <si>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2025 ԹՎԱԿԱՆԻ ԴԵԿՏԵՄԲԵՐԻ 25-Ի N 1910-Ն ՈՐՈՇՄԱՆ N 5 ՀԱՎԵԼՎԱԾԻ N 2 ԱՂՅՈՒՍԱԿՈՒՄ ԿԱՏԱՐՎՈՂ ՓՈՓՈԽՈՒԹՅՈՒՆՆԵՐԸ ԵՎ ԼՐԱՑՈՒՄՆԵՐԸ</t>
  </si>
  <si>
    <t xml:space="preserve"> ԸՆԹԱՑԻԿ ԾԱԽՍԵՐ</t>
  </si>
  <si>
    <t>06</t>
  </si>
  <si>
    <t xml:space="preserve"> Կրթությանը տրամադրվող օժանդակ ծառայություններ</t>
  </si>
  <si>
    <t>02</t>
  </si>
  <si>
    <t xml:space="preserve"> - Շենքերի և շինությունների շինարարություն</t>
  </si>
  <si>
    <t xml:space="preserve"> Միջնակարգ ընդհանուր կրթություն</t>
  </si>
  <si>
    <t xml:space="preserve"> Հիմնական ընդհանուր կրթություն</t>
  </si>
  <si>
    <t>Ծառայությունների մատուցում</t>
  </si>
  <si>
    <t>ՀԱՅԱՍՏԱՆԻ ՀԱՆՐԱՊԵՏՈՒԹՅԱՆ ԿԱՌԱՎԱՐՈՒԹՅԱՆ 2025 ԹՎԱԿԱՆԻ ԴԵԿՏԵՄԲԵՐԻ 25-Ի N 1910-Ն ՈՐՈՇՄԱՆ N 3 ԵՎ N 4 ՀԱՎԵԼՎԱԾՆԵՐՈՒՄ ԿԱՏԱՐՎՈՂ  ՓՈՓՈԽՈՒԹՅՈՒՆՆԵՐԸ ԵՎ ԼՐԱՑՈՒՄՆԵՐԸ</t>
  </si>
  <si>
    <t xml:space="preserve"> Ծառայությունների մատուցում </t>
  </si>
  <si>
    <t>ՀԱՅԱՍՏԱՆԻ ՀԱՆՐԱՊԵՏՈՒԹՅԱՆ ԿԱՌԱՎԱՐՈՒԹՅԱՆ 2025 ԹՎԱԿԱՆԻ ԴԵԿՏԵՄԲԵՐԻ 25-Ի N 1910-Ն ՈՐՈՇՄԱՆ N 9 ՀԱՎԵԼՎԱԾՈՒՄ ԿԱՏԱՐՎՈՂ ՓՈՓՈԽՈՒԹՅՈՒՆՆԵՐԸ ԵՎ ԼՐԱՑՈՒՄՆԵՐԸ</t>
  </si>
  <si>
    <t xml:space="preserve"> ԲՍԿ </t>
  </si>
  <si>
    <t>ՀՀ ԿԱՌԱՎԱՐՈՒԹՅՈՒՆ</t>
  </si>
  <si>
    <t>«ՀԱՅԱUՏԱՆԻ ՀԱՆՐԱՊԵՏՈՒԹՅԱՆ 2026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</si>
  <si>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 xml:space="preserve"> փորձաքննության ծառայություններ</t>
  </si>
  <si>
    <t xml:space="preserve"> ԱՅԼ ՀԻՄՆԱԿԱՆ ՄԻՋՈՑՆԵՐ</t>
  </si>
  <si>
    <t xml:space="preserve"> - Նախագծահետազոտական ծախսեր</t>
  </si>
  <si>
    <t>Նախագծանախահաշվային փաստաթղթերի քանակ, հատ</t>
  </si>
  <si>
    <t>Խումբ N 02</t>
  </si>
  <si>
    <t>Բաժին N 08</t>
  </si>
  <si>
    <t>08</t>
  </si>
  <si>
    <t xml:space="preserve"> ՀԱՆԳԻՍՏ, ՄՇԱԿՈՒՅԹ ԵՎ ԿՐՈՆ</t>
  </si>
  <si>
    <t xml:space="preserve"> ՄԵՔԵՆԱՆԵՐ  ԵՎ  ՍԱՐՔԱՎՈՐՈՒՄՆԵՐ</t>
  </si>
  <si>
    <t xml:space="preserve"> - Այլ մեքենաներ և սարքավորումներ</t>
  </si>
  <si>
    <t>Հանրության կողմից անմիջականորեն օգտագործվող ակտիվների հետ կապված միջոցառումներ</t>
  </si>
  <si>
    <t xml:space="preserve"> Հանրության կողմից անմիջականորեն օգտագործվող ակտիվների հետ կապված միջոցառումներ </t>
  </si>
  <si>
    <t xml:space="preserve">այդ թվում՝ բյուջետային ծախսերի տնտեսագիտական դասակարգման հոդվածներ
</t>
  </si>
  <si>
    <t xml:space="preserve">ՀԱՅԱՍՏԱՆԻ ՀԱՆՐԱՊԵՏՈՒԹՅԱՆ ԿԱՌԱՎԱՐՈՒԹՅԱՆ 2025 ԹՎԱԿԱՆԻ ԴԵԿՏԵՄԲԵՐԻ 25-Ի N 1910-Ն N 10 ՀԱՎԵԼՎԱԾՈՒՄ ԿԱՏԱՐՎՈՂ ՓՈՓՈԽՈՒԹՅՈՒՆՆԵՐԸ ԵՎ ԼՐԱՑՈՒՄՆԵՐԸ
</t>
  </si>
  <si>
    <t>Ցուցանիշների փոփոխությունը (ավելացումները նշված են դրական նշանով, իսկ նվազեցումները՝ փակագծերում)</t>
  </si>
  <si>
    <t>Մշակութային ժառանգության ծրագիր</t>
  </si>
  <si>
    <t xml:space="preserve"> Հուշարձանների ամրակայում, նորոգում և վերականգնում</t>
  </si>
  <si>
    <t>Արվեստների ծրագիր</t>
  </si>
  <si>
    <t>Ներդրումներ թատրոնների և համերգային կազմակերպությունների շենքերի կապիտալ վերանորոգման համար</t>
  </si>
  <si>
    <t>Խումբ N 06</t>
  </si>
  <si>
    <t xml:space="preserve"> ՄԱՍ II.  ԱՇԽԱՏԱՆՔՆԵՐ</t>
  </si>
  <si>
    <t xml:space="preserve"> ԲՄ</t>
  </si>
  <si>
    <t xml:space="preserve"> տեխնիկական հսկողության ծառայություններ</t>
  </si>
  <si>
    <t xml:space="preserve"> հեղինակային հսկողության ծառայություններ</t>
  </si>
  <si>
    <t xml:space="preserve"> ՄԱ</t>
  </si>
  <si>
    <t xml:space="preserve"> Մասնագիտական ուսումնական հաստատությունների շենքերի կառուցում</t>
  </si>
  <si>
    <t>Երևան քաղաք</t>
  </si>
  <si>
    <t>1045-32005</t>
  </si>
  <si>
    <t xml:space="preserve">   Մասնագիտական ուսումնական հաստատությունների շենքերի կառուցում</t>
  </si>
  <si>
    <t>որից`</t>
  </si>
  <si>
    <t xml:space="preserve"> Հուշարձանների և մշակութային արժեքների վերականգնում և պահպանում</t>
  </si>
  <si>
    <t>1. Վերականգնողական աշխատանքներ</t>
  </si>
  <si>
    <t>45611200-1</t>
  </si>
  <si>
    <t xml:space="preserve"> մշակութային օբյեկտների հիմնանորոգում</t>
  </si>
  <si>
    <t>ԲՄ</t>
  </si>
  <si>
    <t>Հանրակրթական դպրոցների, մանկապարտեզների և կրթահամալիրների գույքով և տեխնիկայով ապահովում</t>
  </si>
  <si>
    <t>Դաս N 05</t>
  </si>
  <si>
    <t xml:space="preserve"> Արվեստ</t>
  </si>
  <si>
    <t>1168-32001</t>
  </si>
  <si>
    <t xml:space="preserve"> Ներդրումներ թատրոնների և համերգային կազմակերպությունների շենքերի կապիտալ վերանորոգման համար</t>
  </si>
  <si>
    <t>Հավելված N 6</t>
  </si>
  <si>
    <t xml:space="preserve"> Մշակութային ծառայություններ</t>
  </si>
  <si>
    <t xml:space="preserve"> Մշակութային ժառանգության ծրագիր</t>
  </si>
  <si>
    <t>05</t>
  </si>
  <si>
    <t xml:space="preserve"> Արվեստների ծրագիր</t>
  </si>
  <si>
    <t>07</t>
  </si>
  <si>
    <t xml:space="preserve"> Մասնագիտական կրթության և ուսուցման ծրագիր</t>
  </si>
  <si>
    <t xml:space="preserve"> ԱՅԼ  ԾԱԽՍԵՐ</t>
  </si>
  <si>
    <t>Մասնագիտական կրթության և ուսուցման ծրագիր</t>
  </si>
  <si>
    <t>Աշխատաշուկայի արդի պահանջներին համապատասխան արհեստագործական և միջին մասնագիտական կրթության որակավորում ունեցող մասնագետների պատրաստում, կրթության մատչելիության ապահովում:</t>
  </si>
  <si>
    <t>Արհեստագործական և միջին մասնագիտական կրթության  գրավչության բարձրացում, մատչելի և մրցունակ արհեստագործական և միջին մասնագիտական կրթության ապահովում</t>
  </si>
  <si>
    <t>1045 - 32005</t>
  </si>
  <si>
    <t>Մասնագիտական ուսումնական հաստատությունների շենքերի կառուցում</t>
  </si>
  <si>
    <t>Մասնագիտական ուսումնական հաստատությունների շենքերի (մասնաշենքերի) կառուցման և նախագծման աշխատանքների իրականացում</t>
  </si>
  <si>
    <t>1075</t>
  </si>
  <si>
    <t>Մշակութային ժառանգության պահպանում, օգտագործում, համալրում և հանրահռչակում</t>
  </si>
  <si>
    <t>Մշակութային ժառանգության շարունակական պահպանում, մշակութային զբոսաշրջության զարգացում և խթանում</t>
  </si>
  <si>
    <t>1075 - 21001</t>
  </si>
  <si>
    <t>Հուշարձանների ամրակայում, նորոգում և վերականգնում</t>
  </si>
  <si>
    <t>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</si>
  <si>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</si>
  <si>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</si>
  <si>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1168 - 32001</t>
  </si>
  <si>
    <t>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</si>
  <si>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>1236 - 32006</t>
  </si>
  <si>
    <t>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</si>
  <si>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</si>
  <si>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</si>
  <si>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</si>
  <si>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</si>
  <si>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</si>
  <si>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- Պահուստային միջոցներ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</si>
  <si>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</si>
  <si>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</si>
  <si>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</si>
  <si>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</si>
  <si>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</si>
  <si>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</si>
  <si>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 xml:space="preserve">  Ակտիվն օգտագործող կազմակերպությունների անվանումները` Մասնագիտական ուսումնական հաստատություններ </t>
  </si>
  <si>
    <t xml:space="preserve"> Մասնագիտական ուսումնական հաստատությունների շենքերի (մասնաշենքերի) կառուցման և նախագծման աշխատանքների իրականացում </t>
  </si>
  <si>
    <t>Կառուցվող  մասնագիտական ուսումնական հաստատությունների քանակ, հատ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</si>
  <si>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</si>
  <si>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Ծառայությունը մատուցող կազմակերպության անվանումը` Մասնագիտացված կազմակերպություններ 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</si>
  <si>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</si>
  <si>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Ակտիվն օգտագործող կազմակերպության անվանումը` Թատրոններ և համերգային կազմակերպություններ 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</si>
  <si>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 </t>
  </si>
  <si>
    <t xml:space="preserve"> Ակտիվն օգտագործող կազմակերպությունների անվանումները` Հանրակրթական դպրոցներ, մանկապարտեզներ և կրթահամալիրներ </t>
  </si>
  <si>
    <t xml:space="preserve"> Սուբվենցիոն ծրագրերի շրջանակներում կառուցվող(ած), վերակառուցվող(ած) և հիմնանորոգվող(ած) մանկապարտեզների թիվը, որոնք ապահովվում են գույքով, հատ </t>
  </si>
  <si>
    <t>ՀԱՅԱՍՏԱՆԻ ՀԱՆՐԱՊԵՏՈՒԹՅԱՆ ԿԱՌԱՎԱՐՈՒԹՅԱՆ 2025 ԹՎԱԿԱՆԻ ԴԵԿՏԵՄԲԵՐԻ 25-Ի N 1910-Ն ՈՐՈՇՄԱՆ N 9.1 ՀԱՎԵԼՎԱԾՈՒՄ ԿԱՏԱՐՎՈՂ ՓՈՓՈԽՈՒԹՅՈՒՆՆԵՐԸ ԵՎ ԼՐԱՑՈՒՄՆԵՐԸ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</si>
  <si>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</si>
  <si>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</si>
  <si>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</si>
  <si>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</si>
  <si>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«ՀԱՅԱՍՏԱՆԻ ՀԱՆՐԱՊԵՏՈՒԹՅԱՆ 2026 ԹՎԱԿԱՆԻ ՊԵՏԱԿԱՆ ԲՅՈՒՋԵԻ ՄԱՍԻՆ» ՕՐԵՆՔԻ 3-ՐԴ ՀՈԴՎԱԾԻ, N 3 ՀԱՎԵԼՎԱԾԻ N 1 ԱՂՅՈՒՍԱԿՈՒՄ ԵՎ ՀԱՅԱՍՏԱՆԻ ՀԱՆՐԱՊԵՏՈՒԹՅԱՆ ԿԱՌԱՎԱՐՈՒԹՅԱՆ 2025 ԹՎԱԿԱՆԻ ԴԵԿՏԵՄԲԵՐԻ 25-Ի N 1910-Ն ՈՐՈՇՄԱՆ N 1 ՀԱՎԵԼՎԱԾԻ N 1 ԱՂՅՈՒՍԱԿՈՒՄ ԿԱՏԱՐՎՈՂ ՓՈՓՈԽՈՒԹՅՈՒՆԸ</t>
  </si>
  <si>
    <t>«Ստեփանավանի պրոֆ. Քալանթարի անվան պետական գյուղատնտեսական քոլեջ» ՊՈԱԿ</t>
  </si>
  <si>
    <t xml:space="preserve"> 71351540-2</t>
  </si>
  <si>
    <t xml:space="preserve">  տեխնիկական հսկողության ծառայություններ</t>
  </si>
  <si>
    <t xml:space="preserve"> 98111140-2</t>
  </si>
  <si>
    <t>Ստեփանավան</t>
  </si>
  <si>
    <t xml:space="preserve"> ՄԱՍ II. ԱՇԽԱՏԱՆՔՆԵՐ</t>
  </si>
  <si>
    <t xml:space="preserve"> 45221142-2</t>
  </si>
  <si>
    <t xml:space="preserve">  ընդհանուր շինարարական աշխատանքներ</t>
  </si>
  <si>
    <t xml:space="preserve"> 45221142-3</t>
  </si>
  <si>
    <t>Նոր Գեղի</t>
  </si>
  <si>
    <t xml:space="preserve"> 71351540-3</t>
  </si>
  <si>
    <t xml:space="preserve"> 98111140-3</t>
  </si>
  <si>
    <t>«Նոր Գեղիի ակադեմիկոս Գ. Աղաջանյանի անվան պետական գյուղատնտեսական քոլեջ» ՊՈԱԿ</t>
  </si>
  <si>
    <t xml:space="preserve">  նախագծերի պատրաստում, ծախսերի գնահատում</t>
  </si>
  <si>
    <t>Մարզական օբյեկտների շինարարություն</t>
  </si>
  <si>
    <t>Արթուր Աբրահամի անվան մարզահամալիր</t>
  </si>
  <si>
    <t xml:space="preserve"> 45221142-1</t>
  </si>
  <si>
    <t>Արթուր Աբրահամ</t>
  </si>
  <si>
    <t xml:space="preserve"> 71351540-1</t>
  </si>
  <si>
    <t xml:space="preserve"> 98111140-1</t>
  </si>
  <si>
    <t>1163-32001</t>
  </si>
  <si>
    <t xml:space="preserve">  Մարզական օբյեկտների շինարարություն</t>
  </si>
  <si>
    <t>Մարալիկի 1</t>
  </si>
  <si>
    <t xml:space="preserve"> Հանրակրթական կրթություն իրականացնող ուսումնական հաստատությունների մարզադահլիճների վերակառուցում</t>
  </si>
  <si>
    <t>1183-32009</t>
  </si>
  <si>
    <t xml:space="preserve"> 45451700-1</t>
  </si>
  <si>
    <t xml:space="preserve">  վերակառուցման աշխատանքներ</t>
  </si>
  <si>
    <t>Հանրակրթական կրթություն իրականացնող ուսումնական հաստատությունների մարզադահլիճների վերակառուցում</t>
  </si>
  <si>
    <t>«ք. Մարալիկի թիվ 1 միջնակարգ դպրոց» ՊՈԱԿ</t>
  </si>
  <si>
    <t xml:space="preserve"> 45451700-3</t>
  </si>
  <si>
    <t>Իջևան</t>
  </si>
  <si>
    <t>«Իջևանի Գառնիկ Անանյանի անվան ավագ դպրոց» ՊՈԱԿ</t>
  </si>
  <si>
    <t>Օլիմպիական</t>
  </si>
  <si>
    <t xml:space="preserve"> 45211131-1</t>
  </si>
  <si>
    <t xml:space="preserve">  մարզական օբյեկտների շինարարական աշխատանքներ</t>
  </si>
  <si>
    <t xml:space="preserve"> ՀԲՄ</t>
  </si>
  <si>
    <t>1163-32002</t>
  </si>
  <si>
    <t xml:space="preserve">  Մարզական օբյեկտների հիմնանորոգում</t>
  </si>
  <si>
    <t>Մարզական օբյեկտների հիմնանորոգում</t>
  </si>
  <si>
    <t>«Երևանի օլիմպիական հերթափոխի պետական մարզական քոլեջ» ՊՈԱԿ</t>
  </si>
  <si>
    <t xml:space="preserve"> 71241200-528</t>
  </si>
  <si>
    <t>Աշոցք</t>
  </si>
  <si>
    <t>ՀՀ Շիրակի մարզի Աշոցք համայնքում նոր  մարզադպրոցի կառուցում</t>
  </si>
  <si>
    <t xml:space="preserve"> 71241200-2</t>
  </si>
  <si>
    <t>Ստեփան Սարգսյան</t>
  </si>
  <si>
    <t xml:space="preserve"> 50531140-2</t>
  </si>
  <si>
    <t>Ստեփան Սարգսյանի անվան ըմբշամարտի մարզադահլիճ</t>
  </si>
  <si>
    <t>Եղեգիս խոշորացված համայնքի Շատիվանքի Սբ․ Սիոն եկեղեցու որմնանկարների ամրակայում և վերականգնում</t>
  </si>
  <si>
    <t>«Գորիսի Վ․Վաղարշյանի անվան դրամատիկական թատրոն» ՊՈԱԿ</t>
  </si>
  <si>
    <t>Գորիս</t>
  </si>
  <si>
    <t>Սիմֆոնիկ</t>
  </si>
  <si>
    <t>«Հայաստանի պետական սիմֆոնիկ նվագախումբ» ՊՈԱԿ</t>
  </si>
  <si>
    <t xml:space="preserve"> 45611200-2</t>
  </si>
  <si>
    <t xml:space="preserve"> ՄԱՍ I.  ԱՊՐԱՆՔՆԵՐ</t>
  </si>
  <si>
    <t xml:space="preserve"> համակարգչային սարքավորումներ</t>
  </si>
  <si>
    <t>ԷԱՃ</t>
  </si>
  <si>
    <t>հատ</t>
  </si>
  <si>
    <t xml:space="preserve"> Հանրակրթական դպրոցների, մանկապարտեզների և կրթահամալիրների գույքով և տեխնիկայով ապահովում</t>
  </si>
  <si>
    <t>1236-32006</t>
  </si>
  <si>
    <t>Հանրակրթական դպրոցների նոր շենքերի կառուցում</t>
  </si>
  <si>
    <t>Կրթահամալիրների կառուցում</t>
  </si>
  <si>
    <t>ՀՀ մարզերում կրթական որակյալ ծառայությունների հասանելիության ապահովման ծրագրի շրջանակներում դպրոցների կառուցման նախագծանախահաշվային փաստաթղթերի կազմում և փորձաքննություն</t>
  </si>
  <si>
    <t>ՀՀ Սյունիքի մարզպետի աշխատակազմ</t>
  </si>
  <si>
    <t>37411580-501</t>
  </si>
  <si>
    <t xml:space="preserve"> դյուրակիր սառնարաններ</t>
  </si>
  <si>
    <t>Ագարակի մանկապարտեզի Ալվանք գյուղի մասնաճյուղ</t>
  </si>
  <si>
    <t>Կապան քաղաքի թիվ 2 մանկապարտեզ</t>
  </si>
  <si>
    <t>Կապան քաղաքի թիվ 1 մանկապարտեզ</t>
  </si>
  <si>
    <t xml:space="preserve"> 32003</t>
  </si>
  <si>
    <t xml:space="preserve"> Հանրակրթական դպրոցների նոր շենքերի կառուցում</t>
  </si>
  <si>
    <t xml:space="preserve"> Մասսայական սպորտ</t>
  </si>
  <si>
    <t xml:space="preserve"> ՀՀ քաղաքաշինության կոմիտե</t>
  </si>
  <si>
    <t xml:space="preserve"> Ապահով դպրոց</t>
  </si>
  <si>
    <t>1236 - 32003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</si>
  <si>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</si>
  <si>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1236 - 32005</t>
  </si>
  <si>
    <t>1183</t>
  </si>
  <si>
    <t>Ապահով դպրոց</t>
  </si>
  <si>
    <t>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</si>
  <si>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>Դպրոցական միջավայրի բարելավում</t>
  </si>
  <si>
    <t>1183 - 32009</t>
  </si>
  <si>
    <t>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</si>
  <si>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>1163</t>
  </si>
  <si>
    <t>Մասսայական սպորտ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</si>
  <si>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</si>
  <si>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</si>
  <si>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>1163 - 32001</t>
  </si>
  <si>
    <t>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</si>
  <si>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>1163 - 32002</t>
  </si>
  <si>
    <t>Մարզական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</t>
  </si>
  <si>
    <t xml:space="preserve"> 1163 - 32001 </t>
  </si>
  <si>
    <t xml:space="preserve"> Ակտիվն օգտագործող կազմակերպության անվանումը` Մարզական հաստատություններ 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</si>
  <si>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</si>
  <si>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1163 - 32002 </t>
  </si>
  <si>
    <t xml:space="preserve"> Մարզական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</si>
  <si>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 xml:space="preserve"> 1236 - 32003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</si>
  <si>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</si>
  <si>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Ակտիվն օգտագործող կազմակերպության անվանումը` Հանրակրթական դպրոցներ </t>
  </si>
  <si>
    <t xml:space="preserve"> 1236 - 32005</t>
  </si>
  <si>
    <t xml:space="preserve"> Կրթահամալիրների կառուցում</t>
  </si>
  <si>
    <t xml:space="preserve"> Ակտիվն օգտագործող կազմակերպության անվանումը` Ստեղծվող կրթահամալիրներ </t>
  </si>
  <si>
    <t xml:space="preserve"> 1183 - 32009 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</si>
  <si>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 </t>
  </si>
  <si>
    <t xml:space="preserve">Ակտիվն օգտագործող կազմակերպության անվանումը` Հանրակրթական դպրոցներ </t>
  </si>
  <si>
    <t>հիմնանորոգվող ուսումնական հաստատությունների քանակ, հատ</t>
  </si>
  <si>
    <t/>
  </si>
  <si>
    <t>ՀՀ ՍՅՈՒՆԻՔԻ ՄԱՐԶՊԵՏԻ ԱՇԽԱՏԱԿԱԶՄ</t>
  </si>
  <si>
    <t xml:space="preserve">Հավելված N 8 </t>
  </si>
  <si>
    <t>«Նոյեմբերյանի պետական քոլեջ» ՊՈԱԿ</t>
  </si>
  <si>
    <t>Հանրային գրադարանների նյութատեխնիկական բազայի զարգացում</t>
  </si>
  <si>
    <t>Գրադարաններ</t>
  </si>
  <si>
    <t>1124-32001</t>
  </si>
  <si>
    <t xml:space="preserve"> Հանրային գրադարանների նյութատեխնիկական բազայի զարգացում</t>
  </si>
  <si>
    <t xml:space="preserve"> ՄԱՍ I. ԱՊՐԱՆՔՆԵՐ</t>
  </si>
  <si>
    <t xml:space="preserve"> կռունկաձ―պրոեկտոր</t>
  </si>
  <si>
    <t xml:space="preserve"> Գրադարաններ</t>
  </si>
  <si>
    <t xml:space="preserve"> Գրահրատարակչության և գրադարանների ծրագիր</t>
  </si>
  <si>
    <t>1124</t>
  </si>
  <si>
    <t>Գրահրատարակչության և գրադարանների ծրագիր</t>
  </si>
  <si>
    <t>Նպաստել գրականության զարգացմանը, տարածմանը և հանրահռչակմանը</t>
  </si>
  <si>
    <t>Գրքի և գրական արտադրանքի բազմազանության և հասանելիության ապահովում, ստեղծագործական գործընթացների խթանում</t>
  </si>
  <si>
    <t>1124 - 32001</t>
  </si>
  <si>
    <t xml:space="preserve"> 1124 </t>
  </si>
  <si>
    <t xml:space="preserve"> Գրահրատարակչության և գրադարանների ծրագիր </t>
  </si>
  <si>
    <t xml:space="preserve"> 1124 - 32001 </t>
  </si>
  <si>
    <t xml:space="preserve"> Հանրային գրադարանների նյութատեխնիկական բազայի զարգացում </t>
  </si>
  <si>
    <t xml:space="preserve"> Ակտիվն օգտագործող կազմակերպության անվանումը` Հանրային գրադարաններ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</si>
</sst>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0\ _р_._-;\-* #,##0.00\ _р_._-;_-* &quot;-&quot;??\ _р_._-;_-@_-"/>
    <numFmt numFmtId="172" formatCode="0_);\(0\)"/>
    <numFmt numFmtId="173" formatCode="#,##0.0"/>
    <numFmt numFmtId="174" formatCode="_-* #,##0.0\ _р_._-;\-* #,##0.0\ _р_._-;_-* &quot;-&quot;?\ _р_._-;_-@_-"/>
    <numFmt numFmtId="175" formatCode="0.000%"/>
    <numFmt numFmtId="176" formatCode="##,##0;\(##,##0\);\-"/>
    <numFmt numFmtId="177" formatCode="#,##0.000000000000_);\(#,##0.000000000000\)"/>
    <numFmt numFmtId="178" formatCode="_(* #,##0_);_(* \(#,##0\);_(* &quot;-&quot;??_);_(@_)"/>
  </numFmts>
  <fonts count="10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b/>
      <sz val="9"/>
      <name val="GHEA Grapalat"/>
      <family val="2"/>
    </font>
    <font>
      <sz val="8"/>
      <name val="Calibri"/>
      <family val="2"/>
      <charset val="1"/>
      <scheme val="minor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2"/>
      <color theme="9"/>
      <name val="GHEA Grapalat"/>
      <family val="3"/>
    </font>
    <font>
      <sz val="12"/>
      <color rgb="FFFF0000"/>
      <name val="Calibri"/>
      <family val="2"/>
      <charset val="1"/>
      <scheme val="minor"/>
    </font>
    <font>
      <sz val="12"/>
      <color theme="9"/>
      <name val="Calibri"/>
      <family val="2"/>
      <charset val="1"/>
      <scheme val="minor"/>
    </font>
    <font>
      <b/>
      <sz val="12"/>
      <name val="GHEA Grapalat"/>
      <family val="2"/>
    </font>
    <font>
      <sz val="12"/>
      <name val="GHEA Grapalat"/>
      <family val="2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3118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3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24">
      <protection locked="0"/>
    </xf>
    <xf numFmtId="170" fontId="83" fillId="56" borderId="24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1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89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0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0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2" applyNumberFormat="0" applyAlignment="0" applyProtection="0"/>
    <xf numFmtId="0" fontId="9" fillId="0" borderId="0"/>
    <xf numFmtId="0" fontId="63" fillId="42" borderId="12" applyNumberFormat="0" applyAlignment="0" applyProtection="0"/>
    <xf numFmtId="43" fontId="16" fillId="0" borderId="0" applyFont="0" applyFill="0" applyBorder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3" applyNumberFormat="0" applyFont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" fillId="0" borderId="0"/>
    <xf numFmtId="0" fontId="1" fillId="0" borderId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1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1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51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165" fontId="93" fillId="0" borderId="0" applyFill="0" applyBorder="0" applyProtection="0">
      <alignment horizontal="right" vertical="top"/>
    </xf>
    <xf numFmtId="0" fontId="16" fillId="0" borderId="0"/>
  </cellStyleXfs>
  <cellXfs count="465">
    <xf numFmtId="0" fontId="0" fillId="0" borderId="0" xfId="0"/>
    <xf numFmtId="168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8" fontId="73" fillId="2" borderId="21" xfId="7" applyNumberFormat="1" applyFont="1" applyFill="1" applyBorder="1" applyAlignment="1">
      <alignment horizontal="center" vertical="center" wrapText="1"/>
    </xf>
    <xf numFmtId="166" fontId="73" fillId="2" borderId="21" xfId="7" applyNumberFormat="1" applyFont="1" applyFill="1" applyBorder="1" applyAlignment="1">
      <alignment horizontal="right" vertical="center" wrapText="1"/>
    </xf>
    <xf numFmtId="168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1" xfId="7" applyFont="1" applyFill="1" applyBorder="1" applyAlignment="1">
      <alignment horizontal="center" vertical="center" wrapText="1"/>
    </xf>
    <xf numFmtId="168" fontId="17" fillId="2" borderId="21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vertical="center"/>
    </xf>
    <xf numFmtId="168" fontId="17" fillId="2" borderId="25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166" fontId="73" fillId="2" borderId="25" xfId="7" applyNumberFormat="1" applyFont="1" applyFill="1" applyBorder="1" applyAlignment="1">
      <alignment horizontal="right" vertical="center" wrapText="1"/>
    </xf>
    <xf numFmtId="0" fontId="17" fillId="2" borderId="1" xfId="0" applyFont="1" applyFill="1" applyBorder="1" applyAlignment="1">
      <alignment vertical="center" wrapText="1"/>
    </xf>
    <xf numFmtId="0" fontId="73" fillId="2" borderId="2" xfId="0" applyFont="1" applyFill="1" applyBorder="1" applyAlignment="1">
      <alignment vertical="top" wrapText="1"/>
    </xf>
    <xf numFmtId="168" fontId="85" fillId="2" borderId="21" xfId="7" applyNumberFormat="1" applyFont="1" applyFill="1" applyBorder="1" applyAlignment="1">
      <alignment horizontal="right" vertical="center" wrapText="1"/>
    </xf>
    <xf numFmtId="168" fontId="73" fillId="2" borderId="21" xfId="7" applyNumberFormat="1" applyFont="1" applyFill="1" applyBorder="1" applyAlignment="1">
      <alignment horizontal="right" vertical="center" wrapText="1"/>
    </xf>
    <xf numFmtId="166" fontId="74" fillId="2" borderId="0" xfId="253" applyNumberFormat="1" applyFont="1" applyFill="1" applyAlignment="1">
      <alignment wrapText="1"/>
    </xf>
    <xf numFmtId="0" fontId="85" fillId="2" borderId="29" xfId="165" applyFont="1" applyFill="1" applyBorder="1">
      <alignment horizontal="left" vertical="top" wrapText="1"/>
    </xf>
    <xf numFmtId="168" fontId="17" fillId="2" borderId="29" xfId="96" applyNumberFormat="1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3" fillId="2" borderId="29" xfId="0" applyFont="1" applyFill="1" applyBorder="1" applyAlignment="1">
      <alignment vertical="center" wrapText="1"/>
    </xf>
    <xf numFmtId="0" fontId="17" fillId="2" borderId="29" xfId="0" applyFont="1" applyFill="1" applyBorder="1" applyAlignment="1">
      <alignment vertical="center" wrapText="1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74" fillId="0" borderId="0" xfId="0" applyFont="1" applyAlignment="1">
      <alignment horizontal="left" vertical="center" wrapText="1"/>
    </xf>
    <xf numFmtId="0" fontId="74" fillId="2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74" fillId="2" borderId="0" xfId="0" applyFont="1" applyFill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168" fontId="17" fillId="57" borderId="25" xfId="96" applyNumberFormat="1" applyFont="1" applyFill="1" applyBorder="1" applyAlignment="1">
      <alignment horizontal="center" vertical="center" wrapText="1"/>
    </xf>
    <xf numFmtId="168" fontId="17" fillId="58" borderId="25" xfId="96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0" fontId="74" fillId="2" borderId="0" xfId="0" applyFont="1" applyFill="1" applyAlignment="1">
      <alignment horizontal="left" vertical="center" wrapText="1"/>
    </xf>
    <xf numFmtId="0" fontId="17" fillId="2" borderId="29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center" wrapText="1"/>
    </xf>
    <xf numFmtId="0" fontId="73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left" vertical="center" wrapText="1"/>
    </xf>
    <xf numFmtId="49" fontId="73" fillId="2" borderId="29" xfId="0" applyNumberFormat="1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center" wrapText="1"/>
    </xf>
    <xf numFmtId="49" fontId="17" fillId="2" borderId="29" xfId="96" applyNumberFormat="1" applyFont="1" applyFill="1" applyBorder="1" applyAlignment="1">
      <alignment horizontal="center" vertical="center" textRotation="90" wrapText="1"/>
    </xf>
    <xf numFmtId="0" fontId="91" fillId="2" borderId="29" xfId="253" applyFont="1" applyFill="1" applyBorder="1" applyAlignment="1">
      <alignment horizontal="center" vertical="center" wrapText="1"/>
    </xf>
    <xf numFmtId="0" fontId="85" fillId="2" borderId="29" xfId="253" applyFont="1" applyFill="1" applyBorder="1" applyAlignment="1">
      <alignment horizontal="center" vertical="center" wrapText="1"/>
    </xf>
    <xf numFmtId="0" fontId="17" fillId="2" borderId="29" xfId="96" applyFont="1" applyFill="1" applyBorder="1" applyAlignment="1">
      <alignment horizontal="center" vertical="center" wrapText="1"/>
    </xf>
    <xf numFmtId="0" fontId="73" fillId="2" borderId="0" xfId="253" applyFont="1" applyFill="1"/>
    <xf numFmtId="0" fontId="87" fillId="2" borderId="1" xfId="0" applyFont="1" applyFill="1" applyBorder="1"/>
    <xf numFmtId="0" fontId="73" fillId="2" borderId="29" xfId="299" applyFont="1" applyFill="1" applyBorder="1" applyAlignment="1">
      <alignment horizontal="center"/>
    </xf>
    <xf numFmtId="166" fontId="73" fillId="2" borderId="29" xfId="96" applyNumberFormat="1" applyFont="1" applyFill="1" applyBorder="1" applyAlignment="1">
      <alignment vertical="center" wrapText="1"/>
    </xf>
    <xf numFmtId="0" fontId="87" fillId="2" borderId="29" xfId="0" applyFont="1" applyFill="1" applyBorder="1"/>
    <xf numFmtId="0" fontId="92" fillId="2" borderId="26" xfId="96" applyFont="1" applyFill="1" applyBorder="1" applyAlignment="1">
      <alignment horizontal="center" vertical="center" wrapText="1"/>
    </xf>
    <xf numFmtId="166" fontId="92" fillId="2" borderId="29" xfId="6" applyNumberFormat="1" applyFont="1" applyFill="1" applyBorder="1" applyAlignment="1">
      <alignment horizontal="center" vertical="center"/>
    </xf>
    <xf numFmtId="0" fontId="92" fillId="2" borderId="26" xfId="96" applyFont="1" applyFill="1" applyBorder="1" applyAlignment="1">
      <alignment horizontal="left" vertical="center" wrapText="1"/>
    </xf>
    <xf numFmtId="166" fontId="17" fillId="2" borderId="29" xfId="253" applyNumberFormat="1" applyFont="1" applyFill="1" applyBorder="1" applyAlignment="1">
      <alignment vertical="center"/>
    </xf>
    <xf numFmtId="0" fontId="85" fillId="2" borderId="29" xfId="0" applyFont="1" applyFill="1" applyBorder="1" applyAlignment="1">
      <alignment vertical="center" wrapText="1"/>
    </xf>
    <xf numFmtId="166" fontId="73" fillId="2" borderId="29" xfId="7" applyNumberFormat="1" applyFont="1" applyFill="1" applyBorder="1" applyAlignment="1">
      <alignment vertical="center"/>
    </xf>
    <xf numFmtId="0" fontId="73" fillId="2" borderId="0" xfId="1660" applyFont="1" applyFill="1" applyAlignment="1">
      <alignment vertical="top"/>
    </xf>
    <xf numFmtId="168" fontId="73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168" fontId="73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0" fontId="73" fillId="2" borderId="0" xfId="299" applyFont="1" applyFill="1"/>
    <xf numFmtId="0" fontId="17" fillId="2" borderId="0" xfId="96" applyFont="1" applyFill="1" applyAlignment="1">
      <alignment horizontal="center" vertical="center" wrapText="1"/>
    </xf>
    <xf numFmtId="0" fontId="73" fillId="2" borderId="0" xfId="2028" applyFont="1" applyFill="1"/>
    <xf numFmtId="173" fontId="17" fillId="2" borderId="29" xfId="96" applyNumberFormat="1" applyFont="1" applyFill="1" applyBorder="1" applyAlignment="1">
      <alignment horizontal="center" vertical="center" wrapText="1"/>
    </xf>
    <xf numFmtId="49" fontId="73" fillId="2" borderId="29" xfId="96" applyNumberFormat="1" applyFont="1" applyFill="1" applyBorder="1" applyAlignment="1">
      <alignment horizontal="center" vertical="center" textRotation="90" wrapText="1"/>
    </xf>
    <xf numFmtId="0" fontId="73" fillId="2" borderId="29" xfId="96" applyFont="1" applyFill="1" applyBorder="1" applyAlignment="1">
      <alignment horizontal="center" vertical="center" wrapText="1"/>
    </xf>
    <xf numFmtId="0" fontId="91" fillId="2" borderId="29" xfId="96" applyFont="1" applyFill="1" applyBorder="1" applyAlignment="1">
      <alignment horizontal="center" vertical="center" wrapText="1"/>
    </xf>
    <xf numFmtId="173" fontId="73" fillId="2" borderId="29" xfId="96" applyNumberFormat="1" applyFont="1" applyFill="1" applyBorder="1" applyAlignment="1">
      <alignment horizontal="center" vertical="center" wrapText="1"/>
    </xf>
    <xf numFmtId="0" fontId="17" fillId="2" borderId="1" xfId="96" applyFont="1" applyFill="1" applyBorder="1" applyAlignment="1">
      <alignment horizontal="center" vertical="center" wrapText="1"/>
    </xf>
    <xf numFmtId="0" fontId="73" fillId="2" borderId="29" xfId="0" applyFont="1" applyFill="1" applyBorder="1"/>
    <xf numFmtId="175" fontId="73" fillId="2" borderId="29" xfId="2029" applyNumberFormat="1" applyFont="1" applyFill="1" applyBorder="1"/>
    <xf numFmtId="0" fontId="73" fillId="2" borderId="22" xfId="0" applyFont="1" applyFill="1" applyBorder="1"/>
    <xf numFmtId="0" fontId="92" fillId="2" borderId="29" xfId="0" applyFont="1" applyFill="1" applyBorder="1" applyAlignment="1">
      <alignment vertical="center" wrapText="1"/>
    </xf>
    <xf numFmtId="166" fontId="92" fillId="2" borderId="29" xfId="223" applyNumberFormat="1" applyFont="1" applyFill="1" applyBorder="1"/>
    <xf numFmtId="0" fontId="97" fillId="2" borderId="0" xfId="0" applyFont="1" applyFill="1"/>
    <xf numFmtId="0" fontId="85" fillId="0" borderId="29" xfId="0" applyFont="1" applyBorder="1" applyAlignment="1">
      <alignment vertical="center" wrapText="1"/>
    </xf>
    <xf numFmtId="166" fontId="85" fillId="2" borderId="29" xfId="223" applyNumberFormat="1" applyFont="1" applyFill="1" applyBorder="1" applyAlignment="1">
      <alignment vertical="center"/>
    </xf>
    <xf numFmtId="0" fontId="98" fillId="2" borderId="0" xfId="0" applyFont="1" applyFill="1"/>
    <xf numFmtId="0" fontId="96" fillId="2" borderId="0" xfId="299" applyFont="1" applyFill="1"/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29" xfId="1736" applyFont="1" applyFill="1" applyBorder="1" applyAlignment="1">
      <alignment horizontal="center" vertical="center"/>
    </xf>
    <xf numFmtId="0" fontId="73" fillId="2" borderId="29" xfId="1735" applyFont="1" applyFill="1" applyBorder="1" applyAlignment="1">
      <alignment horizontal="center"/>
    </xf>
    <xf numFmtId="168" fontId="17" fillId="59" borderId="29" xfId="7" applyNumberFormat="1" applyFont="1" applyFill="1" applyBorder="1" applyAlignment="1">
      <alignment horizontal="center" vertical="center" wrapText="1"/>
    </xf>
    <xf numFmtId="0" fontId="73" fillId="57" borderId="29" xfId="0" applyFont="1" applyFill="1" applyBorder="1" applyAlignment="1">
      <alignment wrapText="1"/>
    </xf>
    <xf numFmtId="168" fontId="73" fillId="57" borderId="26" xfId="0" applyNumberFormat="1" applyFont="1" applyFill="1" applyBorder="1" applyAlignment="1">
      <alignment horizontal="right" vertical="center" wrapText="1"/>
    </xf>
    <xf numFmtId="0" fontId="73" fillId="2" borderId="0" xfId="299" applyFont="1" applyFill="1" applyAlignment="1">
      <alignment vertical="center"/>
    </xf>
    <xf numFmtId="0" fontId="73" fillId="2" borderId="29" xfId="299" applyFont="1" applyFill="1" applyBorder="1" applyAlignment="1">
      <alignment vertical="top"/>
    </xf>
    <xf numFmtId="168" fontId="73" fillId="2" borderId="29" xfId="7" applyNumberFormat="1" applyFont="1" applyFill="1" applyBorder="1" applyAlignment="1">
      <alignment horizontal="right" vertical="top" wrapText="1"/>
    </xf>
    <xf numFmtId="0" fontId="73" fillId="2" borderId="28" xfId="1737" applyFont="1" applyFill="1" applyBorder="1" applyAlignment="1">
      <alignment vertical="center"/>
    </xf>
    <xf numFmtId="0" fontId="73" fillId="2" borderId="33" xfId="1737" applyFont="1" applyFill="1" applyBorder="1" applyAlignment="1">
      <alignment vertical="center"/>
    </xf>
    <xf numFmtId="0" fontId="73" fillId="2" borderId="33" xfId="1737" applyFont="1" applyFill="1" applyBorder="1" applyAlignment="1">
      <alignment horizontal="center" vertical="center"/>
    </xf>
    <xf numFmtId="168" fontId="73" fillId="2" borderId="26" xfId="1737" applyNumberFormat="1" applyFont="1" applyFill="1" applyBorder="1" applyAlignment="1">
      <alignment vertical="center"/>
    </xf>
    <xf numFmtId="0" fontId="73" fillId="2" borderId="29" xfId="299" applyFont="1" applyFill="1" applyBorder="1" applyAlignment="1">
      <alignment horizontal="center" vertical="center" wrapText="1"/>
    </xf>
    <xf numFmtId="165" fontId="73" fillId="2" borderId="29" xfId="6" applyFont="1" applyFill="1" applyBorder="1" applyAlignment="1">
      <alignment horizontal="center" vertical="center"/>
    </xf>
    <xf numFmtId="168" fontId="73" fillId="0" borderId="29" xfId="0" applyNumberFormat="1" applyFont="1" applyBorder="1" applyAlignment="1">
      <alignment horizontal="right" vertical="center" wrapText="1"/>
    </xf>
    <xf numFmtId="0" fontId="73" fillId="2" borderId="0" xfId="299" applyFont="1" applyFill="1" applyAlignment="1">
      <alignment horizontal="left" vertical="center" wrapText="1"/>
    </xf>
    <xf numFmtId="0" fontId="100" fillId="0" borderId="0" xfId="0" applyFont="1"/>
    <xf numFmtId="43" fontId="73" fillId="2" borderId="0" xfId="253" applyNumberFormat="1" applyFont="1" applyFill="1"/>
    <xf numFmtId="0" fontId="14" fillId="2" borderId="26" xfId="0" applyFont="1" applyFill="1" applyBorder="1" applyAlignment="1">
      <alignment horizontal="center" vertical="center" wrapText="1"/>
    </xf>
    <xf numFmtId="166" fontId="73" fillId="0" borderId="29" xfId="253" applyNumberFormat="1" applyFont="1" applyBorder="1"/>
    <xf numFmtId="0" fontId="17" fillId="2" borderId="1" xfId="0" applyFont="1" applyFill="1" applyBorder="1"/>
    <xf numFmtId="0" fontId="17" fillId="2" borderId="2" xfId="0" applyFont="1" applyFill="1" applyBorder="1"/>
    <xf numFmtId="0" fontId="17" fillId="2" borderId="29" xfId="0" applyFont="1" applyFill="1" applyBorder="1"/>
    <xf numFmtId="0" fontId="73" fillId="2" borderId="31" xfId="0" applyFont="1" applyFill="1" applyBorder="1" applyAlignment="1">
      <alignment vertical="top" wrapText="1"/>
    </xf>
    <xf numFmtId="0" fontId="17" fillId="2" borderId="31" xfId="0" applyFont="1" applyFill="1" applyBorder="1" applyAlignment="1">
      <alignment vertical="center" wrapText="1"/>
    </xf>
    <xf numFmtId="0" fontId="17" fillId="2" borderId="32" xfId="0" applyFont="1" applyFill="1" applyBorder="1" applyAlignment="1">
      <alignment vertical="center" wrapText="1"/>
    </xf>
    <xf numFmtId="0" fontId="74" fillId="2" borderId="0" xfId="0" applyFont="1" applyFill="1"/>
    <xf numFmtId="0" fontId="73" fillId="2" borderId="0" xfId="162" applyFont="1" applyFill="1" applyAlignment="1">
      <alignment horizontal="right" vertical="top"/>
    </xf>
    <xf numFmtId="0" fontId="73" fillId="2" borderId="0" xfId="162" applyFont="1" applyFill="1" applyAlignment="1">
      <alignment horizontal="right" vertical="center"/>
    </xf>
    <xf numFmtId="0" fontId="73" fillId="2" borderId="0" xfId="162" applyFont="1" applyFill="1" applyAlignment="1">
      <alignment horizontal="left" vertical="top" wrapText="1"/>
    </xf>
    <xf numFmtId="166" fontId="73" fillId="2" borderId="0" xfId="3117" applyNumberFormat="1" applyFont="1" applyFill="1" applyAlignment="1">
      <alignment horizontal="center" vertical="center"/>
    </xf>
    <xf numFmtId="43" fontId="73" fillId="2" borderId="0" xfId="2022" applyFont="1" applyFill="1" applyAlignment="1">
      <alignment horizontal="center" wrapText="1"/>
    </xf>
    <xf numFmtId="166" fontId="74" fillId="2" borderId="0" xfId="2022" applyNumberFormat="1" applyFont="1" applyFill="1" applyAlignment="1">
      <alignment horizontal="right"/>
    </xf>
    <xf numFmtId="43" fontId="17" fillId="2" borderId="29" xfId="2022" applyFont="1" applyFill="1" applyBorder="1" applyAlignment="1">
      <alignment wrapText="1"/>
    </xf>
    <xf numFmtId="168" fontId="17" fillId="2" borderId="29" xfId="7" applyNumberFormat="1" applyFont="1" applyFill="1" applyBorder="1" applyAlignment="1">
      <alignment horizontal="center" vertical="top" wrapText="1"/>
    </xf>
    <xf numFmtId="0" fontId="14" fillId="2" borderId="0" xfId="0" applyFont="1" applyFill="1"/>
    <xf numFmtId="166" fontId="14" fillId="2" borderId="0" xfId="0" applyNumberFormat="1" applyFont="1" applyFill="1"/>
    <xf numFmtId="43" fontId="73" fillId="2" borderId="29" xfId="2022" applyFont="1" applyFill="1" applyBorder="1" applyAlignment="1">
      <alignment vertical="center" wrapText="1"/>
    </xf>
    <xf numFmtId="166" fontId="73" fillId="2" borderId="29" xfId="2022" applyNumberFormat="1" applyFont="1" applyFill="1" applyBorder="1" applyAlignment="1">
      <alignment horizontal="center" vertical="center"/>
    </xf>
    <xf numFmtId="43" fontId="17" fillId="2" borderId="29" xfId="2022" applyFont="1" applyFill="1" applyBorder="1" applyAlignment="1">
      <alignment vertical="center" wrapText="1"/>
    </xf>
    <xf numFmtId="166" fontId="17" fillId="2" borderId="29" xfId="2022" applyNumberFormat="1" applyFont="1" applyFill="1" applyBorder="1" applyAlignment="1">
      <alignment horizontal="left" vertical="center"/>
    </xf>
    <xf numFmtId="43" fontId="17" fillId="2" borderId="0" xfId="2022" applyFont="1" applyFill="1"/>
    <xf numFmtId="166" fontId="73" fillId="2" borderId="29" xfId="2022" applyNumberFormat="1" applyFont="1" applyFill="1" applyBorder="1" applyAlignment="1">
      <alignment horizontal="left" vertical="center"/>
    </xf>
    <xf numFmtId="43" fontId="73" fillId="2" borderId="0" xfId="2022" applyFont="1" applyFill="1"/>
    <xf numFmtId="43" fontId="85" fillId="2" borderId="29" xfId="2022" applyFont="1" applyFill="1" applyBorder="1" applyAlignment="1">
      <alignment vertical="center" wrapText="1"/>
    </xf>
    <xf numFmtId="43" fontId="85" fillId="2" borderId="0" xfId="2022" applyFont="1" applyFill="1"/>
    <xf numFmtId="0" fontId="74" fillId="2" borderId="0" xfId="2025" applyFont="1" applyFill="1"/>
    <xf numFmtId="0" fontId="73" fillId="2" borderId="0" xfId="0" applyFont="1" applyFill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top" wrapText="1"/>
    </xf>
    <xf numFmtId="0" fontId="17" fillId="0" borderId="29" xfId="96" applyFont="1" applyBorder="1" applyAlignment="1">
      <alignment horizontal="center" vertical="center" wrapText="1"/>
    </xf>
    <xf numFmtId="0" fontId="17" fillId="0" borderId="29" xfId="96" applyFont="1" applyBorder="1" applyAlignment="1">
      <alignment horizontal="left" vertical="center" wrapText="1"/>
    </xf>
    <xf numFmtId="166" fontId="96" fillId="2" borderId="29" xfId="96" applyNumberFormat="1" applyFont="1" applyFill="1" applyBorder="1" applyAlignment="1">
      <alignment vertical="center" wrapText="1"/>
    </xf>
    <xf numFmtId="168" fontId="17" fillId="2" borderId="29" xfId="7" applyNumberFormat="1" applyFont="1" applyFill="1" applyBorder="1" applyAlignment="1">
      <alignment vertical="center" wrapText="1"/>
    </xf>
    <xf numFmtId="168" fontId="73" fillId="2" borderId="29" xfId="7" applyNumberFormat="1" applyFont="1" applyFill="1" applyBorder="1" applyAlignment="1">
      <alignment vertical="center" wrapText="1"/>
    </xf>
    <xf numFmtId="165" fontId="17" fillId="0" borderId="29" xfId="3116" applyFont="1" applyBorder="1">
      <alignment horizontal="right" vertical="top"/>
    </xf>
    <xf numFmtId="0" fontId="73" fillId="0" borderId="29" xfId="0" applyFont="1" applyBorder="1" applyAlignment="1">
      <alignment horizontal="left" vertical="top" wrapText="1"/>
    </xf>
    <xf numFmtId="0" fontId="17" fillId="0" borderId="29" xfId="0" applyFont="1" applyBorder="1" applyAlignment="1">
      <alignment horizontal="center" vertical="top" wrapText="1"/>
    </xf>
    <xf numFmtId="0" fontId="14" fillId="2" borderId="29" xfId="0" applyFont="1" applyFill="1" applyBorder="1" applyAlignment="1">
      <alignment horizontal="center" vertical="center" wrapText="1"/>
    </xf>
    <xf numFmtId="43" fontId="74" fillId="2" borderId="0" xfId="2025" applyNumberFormat="1" applyFont="1" applyFill="1"/>
    <xf numFmtId="0" fontId="73" fillId="2" borderId="22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vertical="top"/>
    </xf>
    <xf numFmtId="0" fontId="74" fillId="2" borderId="26" xfId="0" applyFont="1" applyFill="1" applyBorder="1" applyAlignment="1">
      <alignment vertical="center" wrapText="1"/>
    </xf>
    <xf numFmtId="165" fontId="17" fillId="2" borderId="29" xfId="6" applyFont="1" applyFill="1" applyBorder="1" applyAlignment="1">
      <alignment horizontal="center" vertical="center"/>
    </xf>
    <xf numFmtId="0" fontId="73" fillId="2" borderId="29" xfId="208" applyFont="1" applyFill="1" applyBorder="1" applyAlignment="1">
      <alignment horizontal="center"/>
    </xf>
    <xf numFmtId="0" fontId="73" fillId="2" borderId="29" xfId="208" applyFont="1" applyFill="1" applyBorder="1" applyAlignment="1">
      <alignment horizontal="left"/>
    </xf>
    <xf numFmtId="168" fontId="73" fillId="0" borderId="29" xfId="208" applyNumberFormat="1" applyFont="1" applyBorder="1"/>
    <xf numFmtId="43" fontId="73" fillId="2" borderId="29" xfId="217" applyFont="1" applyFill="1" applyBorder="1"/>
    <xf numFmtId="0" fontId="73" fillId="2" borderId="29" xfId="208" applyFont="1" applyFill="1" applyBorder="1"/>
    <xf numFmtId="177" fontId="73" fillId="2" borderId="29" xfId="208" applyNumberFormat="1" applyFont="1" applyFill="1" applyBorder="1"/>
    <xf numFmtId="0" fontId="98" fillId="2" borderId="0" xfId="208" applyFont="1" applyFill="1"/>
    <xf numFmtId="0" fontId="73" fillId="2" borderId="2" xfId="0" applyFont="1" applyFill="1" applyBorder="1" applyAlignment="1">
      <alignment horizontal="center"/>
    </xf>
    <xf numFmtId="0" fontId="85" fillId="2" borderId="26" xfId="0" applyFont="1" applyFill="1" applyBorder="1" applyAlignment="1">
      <alignment vertical="center" wrapText="1"/>
    </xf>
    <xf numFmtId="0" fontId="100" fillId="2" borderId="0" xfId="0" applyFont="1" applyFill="1"/>
    <xf numFmtId="0" fontId="85" fillId="0" borderId="29" xfId="208" applyFont="1" applyBorder="1" applyAlignment="1">
      <alignment vertical="center" wrapText="1"/>
    </xf>
    <xf numFmtId="0" fontId="17" fillId="2" borderId="29" xfId="96" applyFont="1" applyFill="1" applyBorder="1" applyAlignment="1">
      <alignment horizontal="left" vertical="center" wrapText="1"/>
    </xf>
    <xf numFmtId="166" fontId="85" fillId="0" borderId="29" xfId="223" applyNumberFormat="1" applyFont="1" applyFill="1" applyBorder="1" applyAlignment="1">
      <alignment vertical="center"/>
    </xf>
    <xf numFmtId="176" fontId="73" fillId="0" borderId="29" xfId="6" applyNumberFormat="1" applyFont="1" applyBorder="1" applyAlignment="1">
      <alignment horizontal="center" vertical="center"/>
    </xf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31" xfId="0" applyNumberFormat="1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center" wrapText="1"/>
    </xf>
    <xf numFmtId="43" fontId="99" fillId="2" borderId="0" xfId="7" applyFont="1" applyFill="1"/>
    <xf numFmtId="43" fontId="99" fillId="2" borderId="0" xfId="7" applyFont="1" applyFill="1" applyAlignment="1">
      <alignment vertical="center"/>
    </xf>
    <xf numFmtId="43" fontId="99" fillId="2" borderId="0" xfId="7" applyFont="1" applyFill="1" applyAlignment="1">
      <alignment horizontal="left" vertical="center" wrapText="1"/>
    </xf>
    <xf numFmtId="43" fontId="99" fillId="0" borderId="0" xfId="7" applyFont="1" applyAlignment="1">
      <alignment horizontal="left" vertical="center" wrapText="1"/>
    </xf>
    <xf numFmtId="43" fontId="101" fillId="2" borderId="0" xfId="7" applyFont="1" applyFill="1"/>
    <xf numFmtId="43" fontId="101" fillId="0" borderId="0" xfId="7" applyFont="1"/>
    <xf numFmtId="168" fontId="73" fillId="2" borderId="29" xfId="7" applyNumberFormat="1" applyFont="1" applyFill="1" applyBorder="1" applyAlignment="1">
      <alignment horizontal="center" vertical="center" wrapText="1"/>
    </xf>
    <xf numFmtId="168" fontId="17" fillId="2" borderId="29" xfId="7" applyNumberFormat="1" applyFont="1" applyFill="1" applyBorder="1" applyAlignment="1">
      <alignment horizontal="right" vertical="center" wrapText="1"/>
    </xf>
    <xf numFmtId="166" fontId="73" fillId="2" borderId="29" xfId="7" applyNumberFormat="1" applyFont="1" applyFill="1" applyBorder="1" applyAlignment="1">
      <alignment horizontal="right" vertical="center" wrapText="1"/>
    </xf>
    <xf numFmtId="166" fontId="73" fillId="2" borderId="29" xfId="7" applyNumberFormat="1" applyFont="1" applyFill="1" applyBorder="1" applyAlignment="1">
      <alignment horizontal="center" vertical="center" wrapText="1"/>
    </xf>
    <xf numFmtId="168" fontId="85" fillId="2" borderId="0" xfId="0" applyNumberFormat="1" applyFont="1" applyFill="1" applyAlignment="1">
      <alignment horizontal="left" vertical="top" wrapText="1"/>
    </xf>
    <xf numFmtId="43" fontId="73" fillId="2" borderId="0" xfId="7" applyFont="1" applyFill="1" applyAlignment="1">
      <alignment horizontal="center"/>
    </xf>
    <xf numFmtId="0" fontId="73" fillId="2" borderId="26" xfId="0" applyFont="1" applyFill="1" applyBorder="1" applyAlignment="1">
      <alignment horizontal="left" vertical="top" wrapText="1"/>
    </xf>
    <xf numFmtId="43" fontId="73" fillId="2" borderId="0" xfId="0" applyNumberFormat="1" applyFont="1" applyFill="1" applyAlignment="1">
      <alignment horizontal="left" vertical="top" wrapText="1"/>
    </xf>
    <xf numFmtId="168" fontId="17" fillId="2" borderId="29" xfId="7" applyNumberFormat="1" applyFont="1" applyFill="1" applyBorder="1" applyAlignment="1">
      <alignment horizontal="center" vertical="center" wrapText="1"/>
    </xf>
    <xf numFmtId="0" fontId="96" fillId="2" borderId="0" xfId="0" applyFont="1" applyFill="1"/>
    <xf numFmtId="168" fontId="85" fillId="2" borderId="29" xfId="7" applyNumberFormat="1" applyFont="1" applyFill="1" applyBorder="1" applyAlignment="1">
      <alignment horizontal="right" vertical="center" wrapText="1"/>
    </xf>
    <xf numFmtId="168" fontId="73" fillId="2" borderId="29" xfId="7" applyNumberFormat="1" applyFont="1" applyFill="1" applyBorder="1" applyAlignment="1">
      <alignment horizontal="right" vertical="center" wrapText="1"/>
    </xf>
    <xf numFmtId="0" fontId="73" fillId="2" borderId="0" xfId="0" applyFont="1" applyFill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73" fillId="0" borderId="0" xfId="0" applyFont="1" applyAlignment="1">
      <alignment horizontal="left" vertical="center" wrapText="1"/>
    </xf>
    <xf numFmtId="43" fontId="73" fillId="2" borderId="29" xfId="7" applyFont="1" applyFill="1" applyBorder="1" applyAlignment="1">
      <alignment vertical="center" wrapText="1"/>
    </xf>
    <xf numFmtId="0" fontId="17" fillId="2" borderId="22" xfId="0" applyFont="1" applyFill="1" applyBorder="1" applyAlignment="1">
      <alignment horizontal="center" vertical="center" wrapText="1"/>
    </xf>
    <xf numFmtId="43" fontId="14" fillId="2" borderId="29" xfId="7" applyFont="1" applyFill="1" applyBorder="1" applyAlignment="1">
      <alignment vertical="center" wrapText="1"/>
    </xf>
    <xf numFmtId="0" fontId="74" fillId="2" borderId="31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vertical="center" wrapText="1"/>
    </xf>
    <xf numFmtId="178" fontId="74" fillId="2" borderId="2" xfId="7" applyNumberFormat="1" applyFont="1" applyFill="1" applyBorder="1" applyAlignment="1">
      <alignment vertical="center" wrapText="1"/>
    </xf>
    <xf numFmtId="0" fontId="74" fillId="2" borderId="33" xfId="0" applyFont="1" applyFill="1" applyBorder="1" applyAlignment="1">
      <alignment vertical="center" wrapText="1"/>
    </xf>
    <xf numFmtId="0" fontId="73" fillId="2" borderId="0" xfId="0" applyFont="1" applyFill="1" applyAlignment="1">
      <alignment vertical="center" wrapText="1"/>
    </xf>
    <xf numFmtId="43" fontId="17" fillId="2" borderId="29" xfId="7" applyFont="1" applyFill="1" applyBorder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74" fillId="2" borderId="0" xfId="253" applyFont="1" applyFill="1" applyAlignment="1">
      <alignment horizontal="center" vertical="top"/>
    </xf>
    <xf numFmtId="0" fontId="74" fillId="2" borderId="0" xfId="253" applyFont="1" applyFill="1" applyAlignment="1">
      <alignment horizontal="center"/>
    </xf>
    <xf numFmtId="0" fontId="74" fillId="2" borderId="33" xfId="0" applyFont="1" applyFill="1" applyBorder="1" applyAlignment="1">
      <alignment horizontal="center" vertical="center" wrapText="1"/>
    </xf>
    <xf numFmtId="178" fontId="73" fillId="0" borderId="29" xfId="7" applyNumberFormat="1" applyFont="1" applyFill="1" applyBorder="1" applyAlignment="1">
      <alignment vertical="center" wrapText="1"/>
    </xf>
    <xf numFmtId="168" fontId="17" fillId="57" borderId="29" xfId="96" applyNumberFormat="1" applyFont="1" applyFill="1" applyBorder="1" applyAlignment="1">
      <alignment horizontal="center" vertical="center" wrapText="1"/>
    </xf>
    <xf numFmtId="168" fontId="17" fillId="2" borderId="22" xfId="96" applyNumberFormat="1" applyFont="1" applyFill="1" applyBorder="1" applyAlignment="1">
      <alignment horizontal="center" vertical="center" wrapText="1"/>
    </xf>
    <xf numFmtId="0" fontId="73" fillId="2" borderId="0" xfId="299" applyFont="1" applyFill="1" applyAlignment="1">
      <alignment horizontal="center" vertical="top"/>
    </xf>
    <xf numFmtId="43" fontId="73" fillId="2" borderId="0" xfId="7" applyFont="1" applyFill="1" applyAlignment="1">
      <alignment horizontal="center" vertical="top"/>
    </xf>
    <xf numFmtId="0" fontId="73" fillId="2" borderId="0" xfId="299" applyFont="1" applyFill="1" applyAlignment="1">
      <alignment horizontal="center"/>
    </xf>
    <xf numFmtId="43" fontId="95" fillId="2" borderId="0" xfId="7" applyFont="1" applyFill="1" applyAlignment="1">
      <alignment horizontal="center"/>
    </xf>
    <xf numFmtId="174" fontId="17" fillId="2" borderId="0" xfId="299" applyNumberFormat="1" applyFont="1" applyFill="1" applyAlignment="1">
      <alignment horizontal="center"/>
    </xf>
    <xf numFmtId="43" fontId="96" fillId="2" borderId="0" xfId="7" applyFont="1" applyFill="1" applyAlignment="1">
      <alignment horizontal="center"/>
    </xf>
    <xf numFmtId="168" fontId="73" fillId="2" borderId="0" xfId="299" applyNumberFormat="1" applyFont="1" applyFill="1" applyAlignment="1">
      <alignment horizontal="center"/>
    </xf>
    <xf numFmtId="0" fontId="98" fillId="2" borderId="0" xfId="208" applyFont="1" applyFill="1" applyAlignment="1">
      <alignment horizontal="center"/>
    </xf>
    <xf numFmtId="43" fontId="97" fillId="2" borderId="0" xfId="7" applyFont="1" applyFill="1" applyAlignment="1">
      <alignment horizontal="center"/>
    </xf>
    <xf numFmtId="0" fontId="97" fillId="2" borderId="0" xfId="0" applyFont="1" applyFill="1" applyAlignment="1">
      <alignment horizontal="center"/>
    </xf>
    <xf numFmtId="43" fontId="98" fillId="2" borderId="0" xfId="7" applyFont="1" applyFill="1" applyAlignment="1">
      <alignment horizontal="center"/>
    </xf>
    <xf numFmtId="0" fontId="98" fillId="2" borderId="0" xfId="0" applyFont="1" applyFill="1" applyAlignment="1">
      <alignment horizontal="center"/>
    </xf>
    <xf numFmtId="43" fontId="73" fillId="2" borderId="0" xfId="299" applyNumberFormat="1" applyFont="1" applyFill="1" applyAlignment="1">
      <alignment horizontal="center"/>
    </xf>
    <xf numFmtId="43" fontId="17" fillId="2" borderId="0" xfId="7" applyFont="1" applyFill="1" applyAlignment="1">
      <alignment horizontal="center"/>
    </xf>
    <xf numFmtId="0" fontId="96" fillId="2" borderId="0" xfId="299" applyFont="1" applyFill="1" applyAlignment="1">
      <alignment horizontal="center"/>
    </xf>
    <xf numFmtId="166" fontId="74" fillId="2" borderId="0" xfId="2025" applyNumberFormat="1" applyFont="1" applyFill="1"/>
    <xf numFmtId="43" fontId="73" fillId="2" borderId="0" xfId="7" applyFont="1" applyFill="1" applyAlignment="1">
      <alignment horizontal="left" vertical="top" wrapText="1"/>
    </xf>
    <xf numFmtId="166" fontId="85" fillId="0" borderId="29" xfId="2022" applyNumberFormat="1" applyFont="1" applyFill="1" applyBorder="1" applyAlignment="1">
      <alignment horizontal="left" vertical="center"/>
    </xf>
    <xf numFmtId="0" fontId="73" fillId="0" borderId="29" xfId="0" applyFont="1" applyBorder="1" applyAlignment="1">
      <alignment horizontal="left" vertical="center" wrapText="1"/>
    </xf>
    <xf numFmtId="0" fontId="73" fillId="2" borderId="26" xfId="0" applyFont="1" applyFill="1" applyBorder="1" applyAlignment="1">
      <alignment horizontal="center"/>
    </xf>
    <xf numFmtId="0" fontId="73" fillId="2" borderId="29" xfId="0" applyFont="1" applyFill="1" applyBorder="1" applyAlignment="1">
      <alignment horizontal="center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734" applyFont="1" applyFill="1" applyAlignment="1">
      <alignment horizontal="right" vertical="center"/>
    </xf>
    <xf numFmtId="0" fontId="73" fillId="2" borderId="29" xfId="1735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3" fillId="0" borderId="29" xfId="0" applyFont="1" applyBorder="1" applyAlignment="1">
      <alignment horizontal="left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2" xfId="0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/>
    </xf>
    <xf numFmtId="0" fontId="73" fillId="2" borderId="29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left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left" vertical="top" wrapText="1"/>
    </xf>
    <xf numFmtId="0" fontId="74" fillId="2" borderId="31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73" fillId="0" borderId="29" xfId="0" applyFont="1" applyBorder="1" applyAlignment="1">
      <alignment horizontal="center" vertical="top" wrapText="1"/>
    </xf>
    <xf numFmtId="0" fontId="73" fillId="0" borderId="29" xfId="0" applyFont="1" applyBorder="1" applyAlignment="1">
      <alignment horizontal="left" vertical="top" wrapText="1"/>
    </xf>
    <xf numFmtId="0" fontId="14" fillId="2" borderId="26" xfId="0" applyFont="1" applyFill="1" applyBorder="1" applyAlignment="1">
      <alignment horizontal="center" vertical="center" wrapText="1"/>
    </xf>
    <xf numFmtId="0" fontId="102" fillId="0" borderId="29" xfId="0" applyFont="1" applyBorder="1" applyAlignment="1">
      <alignment horizontal="left" vertical="top" wrapText="1"/>
    </xf>
    <xf numFmtId="0" fontId="74" fillId="2" borderId="29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top" wrapText="1"/>
    </xf>
    <xf numFmtId="0" fontId="73" fillId="2" borderId="29" xfId="0" applyFont="1" applyFill="1" applyBorder="1" applyAlignment="1">
      <alignment horizontal="center" vertical="center" wrapText="1"/>
    </xf>
    <xf numFmtId="0" fontId="96" fillId="2" borderId="0" xfId="253" applyFont="1" applyFill="1"/>
    <xf numFmtId="166" fontId="96" fillId="2" borderId="0" xfId="253" applyNumberFormat="1" applyFont="1" applyFill="1"/>
    <xf numFmtId="43" fontId="73" fillId="2" borderId="0" xfId="7" applyFont="1" applyFill="1" applyAlignment="1">
      <alignment vertical="center"/>
    </xf>
    <xf numFmtId="43" fontId="73" fillId="2" borderId="0" xfId="7" applyFont="1" applyFill="1"/>
    <xf numFmtId="0" fontId="73" fillId="2" borderId="0" xfId="253" applyFont="1" applyFill="1" applyAlignment="1">
      <alignment vertical="top"/>
    </xf>
    <xf numFmtId="0" fontId="73" fillId="2" borderId="0" xfId="253" applyFont="1" applyFill="1" applyAlignment="1">
      <alignment wrapText="1"/>
    </xf>
    <xf numFmtId="166" fontId="73" fillId="2" borderId="0" xfId="253" applyNumberFormat="1" applyFont="1" applyFill="1" applyAlignment="1">
      <alignment wrapText="1"/>
    </xf>
    <xf numFmtId="166" fontId="73" fillId="2" borderId="0" xfId="253" applyNumberFormat="1" applyFont="1" applyFill="1"/>
    <xf numFmtId="166" fontId="73" fillId="2" borderId="0" xfId="253" applyNumberFormat="1" applyFont="1" applyFill="1" applyAlignment="1">
      <alignment horizontal="center"/>
    </xf>
    <xf numFmtId="166" fontId="17" fillId="2" borderId="29" xfId="165" applyNumberFormat="1" applyFont="1" applyFill="1" applyBorder="1" applyAlignment="1">
      <alignment horizontal="center" vertical="center" wrapText="1"/>
    </xf>
    <xf numFmtId="166" fontId="17" fillId="0" borderId="29" xfId="96" applyNumberFormat="1" applyFont="1" applyBorder="1" applyAlignment="1">
      <alignment horizontal="center" vertical="center" wrapText="1"/>
    </xf>
    <xf numFmtId="43" fontId="17" fillId="2" borderId="0" xfId="7" applyFont="1" applyFill="1" applyAlignment="1">
      <alignment horizontal="center" vertical="top"/>
    </xf>
    <xf numFmtId="171" fontId="73" fillId="2" borderId="0" xfId="2027" applyFont="1" applyFill="1"/>
    <xf numFmtId="168" fontId="73" fillId="2" borderId="29" xfId="96" applyNumberFormat="1" applyFont="1" applyFill="1" applyBorder="1" applyAlignment="1">
      <alignment horizontal="center" vertical="center" wrapText="1"/>
    </xf>
    <xf numFmtId="166" fontId="73" fillId="2" borderId="0" xfId="299" applyNumberFormat="1" applyFont="1" applyFill="1" applyAlignment="1">
      <alignment horizontal="center"/>
    </xf>
    <xf numFmtId="166" fontId="73" fillId="2" borderId="0" xfId="7" applyNumberFormat="1" applyFont="1" applyFill="1" applyAlignment="1">
      <alignment horizontal="center"/>
    </xf>
    <xf numFmtId="43" fontId="73" fillId="0" borderId="0" xfId="7" applyFont="1" applyFill="1"/>
    <xf numFmtId="0" fontId="17" fillId="2" borderId="29" xfId="0" applyFont="1" applyFill="1" applyBorder="1" applyAlignment="1">
      <alignment horizontal="left" vertical="top" wrapText="1"/>
    </xf>
    <xf numFmtId="0" fontId="17" fillId="2" borderId="29" xfId="0" applyFont="1" applyFill="1" applyBorder="1" applyAlignment="1">
      <alignment horizontal="center"/>
    </xf>
    <xf numFmtId="49" fontId="17" fillId="2" borderId="1" xfId="0" applyNumberFormat="1" applyFont="1" applyFill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top" wrapText="1"/>
    </xf>
    <xf numFmtId="0" fontId="17" fillId="0" borderId="29" xfId="0" applyFont="1" applyBorder="1" applyAlignment="1">
      <alignment horizontal="left" vertical="top" wrapText="1"/>
    </xf>
    <xf numFmtId="0" fontId="17" fillId="0" borderId="26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left" vertical="top" wrapText="1"/>
    </xf>
    <xf numFmtId="0" fontId="73" fillId="2" borderId="29" xfId="0" applyFont="1" applyFill="1" applyBorder="1" applyAlignment="1">
      <alignment horizontal="center" vertical="center" wrapText="1"/>
    </xf>
    <xf numFmtId="166" fontId="85" fillId="0" borderId="29" xfId="223" applyNumberFormat="1" applyFont="1" applyBorder="1" applyAlignment="1">
      <alignment vertical="center"/>
    </xf>
    <xf numFmtId="0" fontId="73" fillId="0" borderId="29" xfId="299" applyFont="1" applyBorder="1" applyAlignment="1">
      <alignment horizontal="left" vertical="center" wrapText="1"/>
    </xf>
    <xf numFmtId="172" fontId="73" fillId="0" borderId="29" xfId="0" applyNumberFormat="1" applyFont="1" applyBorder="1" applyAlignment="1">
      <alignment horizontal="center" vertical="center"/>
    </xf>
    <xf numFmtId="0" fontId="73" fillId="0" borderId="29" xfId="299" applyFont="1" applyBorder="1" applyAlignment="1">
      <alignment horizontal="center" vertical="center" wrapText="1"/>
    </xf>
    <xf numFmtId="0" fontId="73" fillId="0" borderId="0" xfId="299" applyFont="1" applyAlignment="1">
      <alignment horizontal="left" vertical="center" wrapText="1"/>
    </xf>
    <xf numFmtId="168" fontId="73" fillId="0" borderId="29" xfId="0" applyNumberFormat="1" applyFont="1" applyFill="1" applyBorder="1" applyAlignment="1">
      <alignment horizontal="right" vertical="center" wrapText="1"/>
    </xf>
    <xf numFmtId="39" fontId="73" fillId="57" borderId="29" xfId="0" applyNumberFormat="1" applyFont="1" applyFill="1" applyBorder="1" applyAlignment="1">
      <alignment horizontal="right" vertical="center" wrapText="1"/>
    </xf>
    <xf numFmtId="0" fontId="73" fillId="2" borderId="29" xfId="0" applyFont="1" applyFill="1" applyBorder="1" applyAlignment="1">
      <alignment vertical="top" wrapText="1"/>
    </xf>
    <xf numFmtId="0" fontId="73" fillId="2" borderId="29" xfId="0" applyFont="1" applyFill="1" applyBorder="1" applyAlignment="1">
      <alignment horizontal="left" vertical="top" wrapText="1"/>
    </xf>
    <xf numFmtId="168" fontId="73" fillId="2" borderId="29" xfId="0" applyNumberFormat="1" applyFont="1" applyFill="1" applyBorder="1" applyAlignment="1">
      <alignment horizontal="right" vertical="top" wrapText="1"/>
    </xf>
    <xf numFmtId="0" fontId="73" fillId="2" borderId="29" xfId="0" applyFont="1" applyFill="1" applyBorder="1" applyAlignment="1">
      <alignment vertical="center"/>
    </xf>
    <xf numFmtId="168" fontId="73" fillId="2" borderId="29" xfId="0" applyNumberFormat="1" applyFont="1" applyFill="1" applyBorder="1" applyAlignment="1">
      <alignment horizontal="right" vertical="center" wrapText="1"/>
    </xf>
    <xf numFmtId="0" fontId="73" fillId="0" borderId="29" xfId="0" applyFont="1" applyBorder="1" applyAlignment="1">
      <alignment horizontal="center" vertical="center" wrapText="1"/>
    </xf>
    <xf numFmtId="165" fontId="73" fillId="0" borderId="29" xfId="6" applyFont="1" applyBorder="1" applyAlignment="1">
      <alignment horizontal="center" vertical="center"/>
    </xf>
    <xf numFmtId="0" fontId="92" fillId="2" borderId="29" xfId="96" applyFont="1" applyFill="1" applyBorder="1" applyAlignment="1">
      <alignment horizontal="left" vertical="center" wrapText="1"/>
    </xf>
    <xf numFmtId="166" fontId="92" fillId="2" borderId="29" xfId="223" applyNumberFormat="1" applyFont="1" applyFill="1" applyBorder="1" applyAlignment="1">
      <alignment vertical="center"/>
    </xf>
    <xf numFmtId="43" fontId="97" fillId="2" borderId="0" xfId="7" applyFont="1" applyFill="1" applyAlignment="1">
      <alignment vertical="center"/>
    </xf>
    <xf numFmtId="0" fontId="97" fillId="2" borderId="0" xfId="0" applyFont="1" applyFill="1" applyAlignment="1">
      <alignment vertical="center"/>
    </xf>
    <xf numFmtId="166" fontId="73" fillId="2" borderId="0" xfId="7" applyNumberFormat="1" applyFont="1" applyFill="1"/>
    <xf numFmtId="166" fontId="17" fillId="0" borderId="29" xfId="253" applyNumberFormat="1" applyFont="1" applyBorder="1" applyAlignment="1">
      <alignment vertical="center"/>
    </xf>
    <xf numFmtId="166" fontId="73" fillId="0" borderId="25" xfId="7" applyNumberFormat="1" applyFont="1" applyFill="1" applyBorder="1" applyAlignment="1">
      <alignment horizontal="right" vertical="center" wrapText="1"/>
    </xf>
    <xf numFmtId="0" fontId="73" fillId="2" borderId="1" xfId="0" applyFont="1" applyFill="1" applyBorder="1" applyAlignment="1"/>
    <xf numFmtId="0" fontId="73" fillId="2" borderId="2" xfId="0" applyFont="1" applyFill="1" applyBorder="1" applyAlignment="1"/>
    <xf numFmtId="0" fontId="73" fillId="2" borderId="29" xfId="0" applyFont="1" applyFill="1" applyBorder="1" applyAlignment="1"/>
    <xf numFmtId="0" fontId="103" fillId="0" borderId="29" xfId="0" applyFont="1" applyBorder="1" applyAlignment="1">
      <alignment horizontal="center" vertical="center" wrapText="1"/>
    </xf>
    <xf numFmtId="0" fontId="103" fillId="0" borderId="29" xfId="0" applyFont="1" applyBorder="1" applyAlignment="1">
      <alignment horizontal="left" vertical="center" wrapText="1"/>
    </xf>
    <xf numFmtId="0" fontId="103" fillId="0" borderId="29" xfId="0" applyFont="1" applyBorder="1" applyAlignment="1">
      <alignment horizontal="left" vertical="top" wrapText="1"/>
    </xf>
    <xf numFmtId="0" fontId="103" fillId="0" borderId="29" xfId="0" applyFont="1" applyBorder="1" applyAlignment="1">
      <alignment horizontal="center" vertical="top" wrapText="1"/>
    </xf>
    <xf numFmtId="0" fontId="73" fillId="0" borderId="29" xfId="0" applyFont="1" applyBorder="1" applyAlignment="1">
      <alignment horizontal="right" vertical="top" wrapText="1"/>
    </xf>
    <xf numFmtId="178" fontId="73" fillId="0" borderId="29" xfId="7" applyNumberFormat="1" applyFont="1" applyBorder="1" applyAlignment="1">
      <alignment horizontal="right" vertical="top" wrapText="1"/>
    </xf>
    <xf numFmtId="0" fontId="92" fillId="0" borderId="29" xfId="96" applyFont="1" applyBorder="1" applyAlignment="1">
      <alignment horizontal="left" vertical="center" wrapText="1"/>
    </xf>
    <xf numFmtId="0" fontId="73" fillId="57" borderId="29" xfId="0" applyFont="1" applyFill="1" applyBorder="1" applyAlignment="1">
      <alignment vertical="center" wrapText="1"/>
    </xf>
    <xf numFmtId="0" fontId="99" fillId="2" borderId="0" xfId="299" applyFont="1" applyFill="1" applyAlignment="1">
      <alignment vertical="center"/>
    </xf>
    <xf numFmtId="0" fontId="99" fillId="2" borderId="0" xfId="299" applyFont="1" applyFill="1"/>
    <xf numFmtId="171" fontId="99" fillId="2" borderId="0" xfId="2027" applyFont="1" applyFill="1"/>
    <xf numFmtId="171" fontId="99" fillId="2" borderId="0" xfId="2027" applyFont="1" applyFill="1" applyAlignment="1">
      <alignment horizontal="left" vertical="center" wrapText="1"/>
    </xf>
    <xf numFmtId="0" fontId="17" fillId="2" borderId="22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74" fillId="2" borderId="0" xfId="0" applyFont="1" applyFill="1" applyAlignment="1">
      <alignment horizontal="center" vertical="center" wrapText="1"/>
    </xf>
    <xf numFmtId="43" fontId="73" fillId="2" borderId="22" xfId="2022" applyFont="1" applyFill="1" applyBorder="1" applyAlignment="1">
      <alignment horizontal="center" vertical="center" wrapText="1"/>
    </xf>
    <xf numFmtId="43" fontId="73" fillId="2" borderId="2" xfId="2022" applyFont="1" applyFill="1" applyBorder="1" applyAlignment="1">
      <alignment horizontal="center" vertical="center" wrapText="1"/>
    </xf>
    <xf numFmtId="43" fontId="73" fillId="2" borderId="28" xfId="2022" applyFont="1" applyFill="1" applyBorder="1" applyAlignment="1">
      <alignment horizontal="center" vertical="center" wrapText="1"/>
    </xf>
    <xf numFmtId="43" fontId="73" fillId="2" borderId="26" xfId="2022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left" vertical="center" wrapText="1"/>
    </xf>
    <xf numFmtId="0" fontId="73" fillId="0" borderId="29" xfId="0" applyFont="1" applyBorder="1" applyAlignment="1">
      <alignment horizontal="left" vertical="center" wrapText="1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left" vertical="top" wrapText="1"/>
    </xf>
    <xf numFmtId="0" fontId="17" fillId="2" borderId="26" xfId="0" applyFont="1" applyFill="1" applyBorder="1" applyAlignment="1">
      <alignment horizontal="left" vertical="top" wrapText="1"/>
    </xf>
    <xf numFmtId="0" fontId="17" fillId="2" borderId="22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73" fillId="2" borderId="26" xfId="0" applyFont="1" applyFill="1" applyBorder="1" applyAlignment="1">
      <alignment horizontal="center" vertical="top" wrapText="1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0" fontId="73" fillId="2" borderId="29" xfId="0" applyFont="1" applyFill="1" applyBorder="1" applyAlignment="1">
      <alignment horizontal="center" vertical="top" wrapText="1"/>
    </xf>
    <xf numFmtId="49" fontId="17" fillId="2" borderId="29" xfId="0" applyNumberFormat="1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49" fontId="17" fillId="2" borderId="22" xfId="0" applyNumberFormat="1" applyFont="1" applyFill="1" applyBorder="1" applyAlignment="1">
      <alignment horizontal="center" vertical="top"/>
    </xf>
    <xf numFmtId="49" fontId="17" fillId="2" borderId="1" xfId="0" applyNumberFormat="1" applyFont="1" applyFill="1" applyBorder="1" applyAlignment="1">
      <alignment horizontal="center" vertical="top"/>
    </xf>
    <xf numFmtId="49" fontId="17" fillId="2" borderId="2" xfId="0" applyNumberFormat="1" applyFont="1" applyFill="1" applyBorder="1" applyAlignment="1">
      <alignment horizontal="center" vertical="top"/>
    </xf>
    <xf numFmtId="49" fontId="17" fillId="2" borderId="29" xfId="0" applyNumberFormat="1" applyFont="1" applyFill="1" applyBorder="1" applyAlignment="1">
      <alignment horizontal="center" vertical="top"/>
    </xf>
    <xf numFmtId="49" fontId="17" fillId="2" borderId="2" xfId="0" applyNumberFormat="1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top" wrapText="1"/>
    </xf>
    <xf numFmtId="0" fontId="17" fillId="2" borderId="29" xfId="0" applyFont="1" applyFill="1" applyBorder="1" applyAlignment="1">
      <alignment horizontal="center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73" fillId="2" borderId="22" xfId="0" applyFont="1" applyFill="1" applyBorder="1" applyAlignment="1">
      <alignment horizontal="center"/>
    </xf>
    <xf numFmtId="0" fontId="73" fillId="2" borderId="1" xfId="0" applyFont="1" applyFill="1" applyBorder="1" applyAlignment="1">
      <alignment horizontal="center"/>
    </xf>
    <xf numFmtId="0" fontId="73" fillId="2" borderId="2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center" vertical="top" wrapText="1"/>
    </xf>
    <xf numFmtId="49" fontId="17" fillId="2" borderId="28" xfId="96" applyNumberFormat="1" applyFont="1" applyFill="1" applyBorder="1" applyAlignment="1">
      <alignment horizontal="center" vertical="center" wrapText="1"/>
    </xf>
    <xf numFmtId="49" fontId="17" fillId="2" borderId="26" xfId="96" applyNumberFormat="1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73" fontId="17" fillId="2" borderId="22" xfId="96" applyNumberFormat="1" applyFont="1" applyFill="1" applyBorder="1" applyAlignment="1">
      <alignment horizontal="center" vertical="center" wrapText="1"/>
    </xf>
    <xf numFmtId="173" fontId="17" fillId="2" borderId="2" xfId="96" applyNumberFormat="1" applyFont="1" applyFill="1" applyBorder="1" applyAlignment="1">
      <alignment horizontal="center" vertical="center" wrapText="1"/>
    </xf>
    <xf numFmtId="173" fontId="73" fillId="2" borderId="28" xfId="96" applyNumberFormat="1" applyFont="1" applyFill="1" applyBorder="1" applyAlignment="1">
      <alignment horizontal="center" vertical="center" wrapText="1"/>
    </xf>
    <xf numFmtId="173" fontId="73" fillId="2" borderId="33" xfId="96" applyNumberFormat="1" applyFont="1" applyFill="1" applyBorder="1" applyAlignment="1">
      <alignment horizontal="center" vertical="center" wrapText="1"/>
    </xf>
    <xf numFmtId="173" fontId="73" fillId="2" borderId="26" xfId="96" applyNumberFormat="1" applyFont="1" applyFill="1" applyBorder="1" applyAlignment="1">
      <alignment horizontal="center" vertical="center" wrapText="1"/>
    </xf>
    <xf numFmtId="168" fontId="73" fillId="2" borderId="0" xfId="96" applyNumberFormat="1" applyFont="1" applyFill="1" applyAlignment="1">
      <alignment horizontal="right" vertical="top" wrapText="1"/>
    </xf>
    <xf numFmtId="168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27" xfId="2028" applyFont="1" applyFill="1" applyBorder="1" applyAlignment="1">
      <alignment horizontal="right"/>
    </xf>
    <xf numFmtId="166" fontId="73" fillId="2" borderId="0" xfId="253" applyNumberFormat="1" applyFont="1" applyFill="1" applyAlignment="1">
      <alignment horizontal="right" vertical="top" wrapText="1"/>
    </xf>
    <xf numFmtId="166" fontId="73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6" fontId="73" fillId="2" borderId="28" xfId="96" applyNumberFormat="1" applyFont="1" applyFill="1" applyBorder="1" applyAlignment="1">
      <alignment horizontal="center" vertical="center" wrapText="1"/>
    </xf>
    <xf numFmtId="166" fontId="73" fillId="2" borderId="26" xfId="96" applyNumberFormat="1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left" vertical="top" wrapText="1"/>
    </xf>
    <xf numFmtId="0" fontId="74" fillId="2" borderId="27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left" vertical="center" wrapText="1"/>
    </xf>
    <xf numFmtId="0" fontId="17" fillId="2" borderId="33" xfId="0" applyFont="1" applyFill="1" applyBorder="1" applyAlignment="1">
      <alignment horizontal="left" vertical="center" wrapText="1"/>
    </xf>
    <xf numFmtId="0" fontId="17" fillId="2" borderId="26" xfId="0" applyFont="1" applyFill="1" applyBorder="1" applyAlignment="1">
      <alignment horizontal="left" vertical="center" wrapText="1"/>
    </xf>
    <xf numFmtId="0" fontId="14" fillId="2" borderId="29" xfId="0" applyFont="1" applyFill="1" applyBorder="1" applyAlignment="1">
      <alignment horizontal="left" vertical="center" wrapText="1"/>
    </xf>
    <xf numFmtId="0" fontId="73" fillId="0" borderId="22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0" fontId="73" fillId="0" borderId="1" xfId="0" applyFont="1" applyBorder="1" applyAlignment="1">
      <alignment horizontal="center" vertical="top" wrapText="1"/>
    </xf>
    <xf numFmtId="0" fontId="73" fillId="0" borderId="29" xfId="0" applyFont="1" applyBorder="1" applyAlignment="1">
      <alignment horizontal="center" vertical="top" wrapText="1"/>
    </xf>
    <xf numFmtId="0" fontId="14" fillId="2" borderId="29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top" wrapText="1"/>
    </xf>
    <xf numFmtId="0" fontId="102" fillId="0" borderId="29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7" xfId="0" applyFont="1" applyBorder="1" applyAlignment="1">
      <alignment horizontal="center" vertical="top" wrapText="1"/>
    </xf>
    <xf numFmtId="0" fontId="17" fillId="0" borderId="35" xfId="0" applyFont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17" fillId="58" borderId="29" xfId="0" applyFont="1" applyFill="1" applyBorder="1" applyAlignment="1">
      <alignment horizontal="center" vertical="top" wrapText="1"/>
    </xf>
    <xf numFmtId="0" fontId="73" fillId="0" borderId="29" xfId="0" applyFont="1" applyBorder="1" applyAlignment="1">
      <alignment horizontal="left" vertical="top" wrapText="1"/>
    </xf>
    <xf numFmtId="0" fontId="17" fillId="57" borderId="29" xfId="0" applyFont="1" applyFill="1" applyBorder="1" applyAlignment="1">
      <alignment horizontal="left" vertical="top" wrapText="1"/>
    </xf>
    <xf numFmtId="0" fontId="14" fillId="2" borderId="26" xfId="0" applyFont="1" applyFill="1" applyBorder="1" applyAlignment="1">
      <alignment horizontal="center" vertical="center" wrapText="1"/>
    </xf>
    <xf numFmtId="0" fontId="73" fillId="0" borderId="28" xfId="0" applyFont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center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7" fillId="2" borderId="36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2" xfId="0" applyFont="1" applyBorder="1" applyAlignment="1">
      <alignment horizontal="left" vertical="top" wrapText="1"/>
    </xf>
    <xf numFmtId="0" fontId="17" fillId="2" borderId="26" xfId="0" applyFont="1" applyFill="1" applyBorder="1" applyAlignment="1">
      <alignment horizontal="center" vertical="center" wrapText="1"/>
    </xf>
    <xf numFmtId="0" fontId="74" fillId="2" borderId="26" xfId="0" applyFont="1" applyFill="1" applyBorder="1" applyAlignment="1">
      <alignment horizontal="center" vertical="center" wrapText="1"/>
    </xf>
    <xf numFmtId="0" fontId="74" fillId="2" borderId="29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74" fillId="2" borderId="22" xfId="0" applyFont="1" applyFill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left" vertical="top" wrapText="1"/>
    </xf>
    <xf numFmtId="0" fontId="17" fillId="0" borderId="33" xfId="0" applyFont="1" applyBorder="1" applyAlignment="1">
      <alignment horizontal="left" vertical="top" wrapText="1"/>
    </xf>
    <xf numFmtId="0" fontId="14" fillId="2" borderId="22" xfId="0" applyFont="1" applyFill="1" applyBorder="1" applyAlignment="1">
      <alignment horizontal="left" vertical="center" wrapText="1"/>
    </xf>
    <xf numFmtId="0" fontId="17" fillId="0" borderId="22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73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center" vertical="center" wrapText="1"/>
    </xf>
    <xf numFmtId="0" fontId="17" fillId="59" borderId="29" xfId="0" applyFont="1" applyFill="1" applyBorder="1" applyAlignment="1">
      <alignment vertical="top" wrapText="1"/>
    </xf>
    <xf numFmtId="0" fontId="73" fillId="2" borderId="28" xfId="299" applyFont="1" applyFill="1" applyBorder="1" applyAlignment="1">
      <alignment horizontal="left" vertical="center" wrapText="1"/>
    </xf>
    <xf numFmtId="0" fontId="73" fillId="2" borderId="33" xfId="299" applyFont="1" applyFill="1" applyBorder="1" applyAlignment="1">
      <alignment horizontal="left" vertical="center" wrapText="1"/>
    </xf>
    <xf numFmtId="0" fontId="73" fillId="2" borderId="26" xfId="299" applyFont="1" applyFill="1" applyBorder="1" applyAlignment="1">
      <alignment horizontal="left" vertical="center" wrapText="1"/>
    </xf>
    <xf numFmtId="0" fontId="73" fillId="2" borderId="28" xfId="299" applyFont="1" applyFill="1" applyBorder="1" applyAlignment="1">
      <alignment horizontal="left" vertical="top" wrapText="1"/>
    </xf>
    <xf numFmtId="0" fontId="73" fillId="2" borderId="33" xfId="299" applyFont="1" applyFill="1" applyBorder="1" applyAlignment="1">
      <alignment horizontal="left" vertical="top" wrapText="1"/>
    </xf>
    <xf numFmtId="0" fontId="73" fillId="2" borderId="26" xfId="299" applyFont="1" applyFill="1" applyBorder="1" applyAlignment="1">
      <alignment horizontal="left" vertical="top" wrapText="1"/>
    </xf>
    <xf numFmtId="0" fontId="73" fillId="2" borderId="28" xfId="299" applyFont="1" applyFill="1" applyBorder="1" applyAlignment="1">
      <alignment horizontal="center" vertical="top" wrapText="1"/>
    </xf>
    <xf numFmtId="0" fontId="73" fillId="2" borderId="33" xfId="299" applyFont="1" applyFill="1" applyBorder="1" applyAlignment="1">
      <alignment horizontal="center" vertical="top" wrapText="1"/>
    </xf>
    <xf numFmtId="0" fontId="73" fillId="2" borderId="26" xfId="299" applyFont="1" applyFill="1" applyBorder="1" applyAlignment="1">
      <alignment horizontal="center" vertical="top" wrapText="1"/>
    </xf>
    <xf numFmtId="0" fontId="73" fillId="2" borderId="29" xfId="299" applyFont="1" applyFill="1" applyBorder="1" applyAlignment="1">
      <alignment horizontal="left" vertical="center" wrapText="1"/>
    </xf>
    <xf numFmtId="0" fontId="73" fillId="0" borderId="29" xfId="299" applyFont="1" applyBorder="1" applyAlignment="1">
      <alignment horizontal="left" vertical="center" wrapText="1"/>
    </xf>
    <xf numFmtId="0" fontId="73" fillId="57" borderId="29" xfId="0" applyFont="1" applyFill="1" applyBorder="1" applyAlignment="1">
      <alignment horizontal="left" vertical="center" wrapText="1"/>
    </xf>
    <xf numFmtId="0" fontId="73" fillId="60" borderId="29" xfId="0" applyFont="1" applyFill="1" applyBorder="1" applyAlignment="1">
      <alignment horizontal="left" vertic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29" xfId="1734" applyFont="1" applyFill="1" applyBorder="1" applyAlignment="1">
      <alignment horizontal="center" vertical="center" wrapText="1"/>
    </xf>
    <xf numFmtId="0" fontId="73" fillId="2" borderId="29" xfId="1735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28" xfId="1735" applyFont="1" applyFill="1" applyBorder="1" applyAlignment="1">
      <alignment horizontal="center" wrapText="1"/>
    </xf>
    <xf numFmtId="0" fontId="73" fillId="2" borderId="33" xfId="1735" applyFont="1" applyFill="1" applyBorder="1" applyAlignment="1">
      <alignment horizontal="center" wrapText="1"/>
    </xf>
    <xf numFmtId="0" fontId="73" fillId="2" borderId="26" xfId="1735" applyFont="1" applyFill="1" applyBorder="1" applyAlignment="1">
      <alignment horizontal="center" wrapText="1"/>
    </xf>
    <xf numFmtId="0" fontId="73" fillId="57" borderId="28" xfId="0" applyFont="1" applyFill="1" applyBorder="1" applyAlignment="1">
      <alignment horizontal="left" vertical="center" wrapText="1"/>
    </xf>
    <xf numFmtId="0" fontId="73" fillId="57" borderId="33" xfId="0" applyFont="1" applyFill="1" applyBorder="1" applyAlignment="1">
      <alignment horizontal="left" vertical="center" wrapText="1"/>
    </xf>
    <xf numFmtId="0" fontId="73" fillId="57" borderId="26" xfId="0" applyFont="1" applyFill="1" applyBorder="1" applyAlignment="1">
      <alignment horizontal="left" vertical="center" wrapText="1"/>
    </xf>
  </cellXfs>
  <cellStyles count="3118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2 3" xfId="2109" xr:uid="{00000000-0005-0000-0000-000003000000}"/>
    <cellStyle name="20% - Accent1 2 4" xfId="2037" xr:uid="{00000000-0005-0000-0000-000004000000}"/>
    <cellStyle name="20% - Accent1 3" xfId="167" xr:uid="{00000000-0005-0000-0000-000005000000}"/>
    <cellStyle name="20% - Accent1 3 2" xfId="2129" xr:uid="{00000000-0005-0000-0000-000006000000}"/>
    <cellStyle name="20% - Accent1 4" xfId="191" xr:uid="{00000000-0005-0000-0000-000007000000}"/>
    <cellStyle name="20% - Accent1 4 2" xfId="2152" xr:uid="{00000000-0005-0000-0000-000008000000}"/>
    <cellStyle name="20% - Accent1 5" xfId="2065" xr:uid="{00000000-0005-0000-0000-000009000000}"/>
    <cellStyle name="20% - Accent2" xfId="33" builtinId="34" customBuiltin="1"/>
    <cellStyle name="20% - Accent2 2" xfId="72" xr:uid="{00000000-0005-0000-0000-00000B000000}"/>
    <cellStyle name="20% - Accent2 2 2" xfId="109" xr:uid="{00000000-0005-0000-0000-00000C000000}"/>
    <cellStyle name="20% - Accent2 2 3" xfId="2111" xr:uid="{00000000-0005-0000-0000-00000D000000}"/>
    <cellStyle name="20% - Accent2 2 4" xfId="2040" xr:uid="{00000000-0005-0000-0000-00000E000000}"/>
    <cellStyle name="20% - Accent2 3" xfId="169" xr:uid="{00000000-0005-0000-0000-00000F000000}"/>
    <cellStyle name="20% - Accent2 3 2" xfId="2131" xr:uid="{00000000-0005-0000-0000-000010000000}"/>
    <cellStyle name="20% - Accent2 4" xfId="193" xr:uid="{00000000-0005-0000-0000-000011000000}"/>
    <cellStyle name="20% - Accent2 4 2" xfId="2154" xr:uid="{00000000-0005-0000-0000-000012000000}"/>
    <cellStyle name="20% - Accent2 5" xfId="2067" xr:uid="{00000000-0005-0000-0000-000013000000}"/>
    <cellStyle name="20% - Accent3" xfId="37" builtinId="38" customBuiltin="1"/>
    <cellStyle name="20% - Accent3 2" xfId="71" xr:uid="{00000000-0005-0000-0000-000015000000}"/>
    <cellStyle name="20% - Accent3 2 2" xfId="110" xr:uid="{00000000-0005-0000-0000-000016000000}"/>
    <cellStyle name="20% - Accent3 2 3" xfId="2110" xr:uid="{00000000-0005-0000-0000-000017000000}"/>
    <cellStyle name="20% - Accent3 2 4" xfId="2043" xr:uid="{00000000-0005-0000-0000-000018000000}"/>
    <cellStyle name="20% - Accent3 3" xfId="171" xr:uid="{00000000-0005-0000-0000-000019000000}"/>
    <cellStyle name="20% - Accent3 3 2" xfId="2133" xr:uid="{00000000-0005-0000-0000-00001A000000}"/>
    <cellStyle name="20% - Accent3 4" xfId="195" xr:uid="{00000000-0005-0000-0000-00001B000000}"/>
    <cellStyle name="20% - Accent3 4 2" xfId="2156" xr:uid="{00000000-0005-0000-0000-00001C000000}"/>
    <cellStyle name="20% - Accent3 5" xfId="2069" xr:uid="{00000000-0005-0000-0000-00001D000000}"/>
    <cellStyle name="20% - Accent4" xfId="41" builtinId="42" customBuiltin="1"/>
    <cellStyle name="20% - Accent4 2" xfId="88" xr:uid="{00000000-0005-0000-0000-00001F000000}"/>
    <cellStyle name="20% - Accent4 2 2" xfId="111" xr:uid="{00000000-0005-0000-0000-000020000000}"/>
    <cellStyle name="20% - Accent4 2 3" xfId="2117" xr:uid="{00000000-0005-0000-0000-000021000000}"/>
    <cellStyle name="20% - Accent4 2 4" xfId="2046" xr:uid="{00000000-0005-0000-0000-000022000000}"/>
    <cellStyle name="20% - Accent4 3" xfId="173" xr:uid="{00000000-0005-0000-0000-000023000000}"/>
    <cellStyle name="20% - Accent4 3 2" xfId="2135" xr:uid="{00000000-0005-0000-0000-000024000000}"/>
    <cellStyle name="20% - Accent4 4" xfId="197" xr:uid="{00000000-0005-0000-0000-000025000000}"/>
    <cellStyle name="20% - Accent4 4 2" xfId="2158" xr:uid="{00000000-0005-0000-0000-000026000000}"/>
    <cellStyle name="20% - Accent4 5" xfId="2071" xr:uid="{00000000-0005-0000-0000-000027000000}"/>
    <cellStyle name="20% - Accent5" xfId="45" builtinId="46" customBuiltin="1"/>
    <cellStyle name="20% - Accent5 2" xfId="91" xr:uid="{00000000-0005-0000-0000-000029000000}"/>
    <cellStyle name="20% - Accent5 2 2" xfId="112" xr:uid="{00000000-0005-0000-0000-00002A000000}"/>
    <cellStyle name="20% - Accent5 2 3" xfId="2118" xr:uid="{00000000-0005-0000-0000-00002B000000}"/>
    <cellStyle name="20% - Accent5 2 4" xfId="2049" xr:uid="{00000000-0005-0000-0000-00002C000000}"/>
    <cellStyle name="20% - Accent5 3" xfId="175" xr:uid="{00000000-0005-0000-0000-00002D000000}"/>
    <cellStyle name="20% - Accent5 3 2" xfId="2137" xr:uid="{00000000-0005-0000-0000-00002E000000}"/>
    <cellStyle name="20% - Accent5 4" xfId="199" xr:uid="{00000000-0005-0000-0000-00002F000000}"/>
    <cellStyle name="20% - Accent5 4 2" xfId="2160" xr:uid="{00000000-0005-0000-0000-000030000000}"/>
    <cellStyle name="20% - Accent5 5" xfId="2073" xr:uid="{00000000-0005-0000-0000-000031000000}"/>
    <cellStyle name="20% - Accent6" xfId="49" builtinId="50" customBuiltin="1"/>
    <cellStyle name="20% - Accent6 2" xfId="59" xr:uid="{00000000-0005-0000-0000-000033000000}"/>
    <cellStyle name="20% - Accent6 2 2" xfId="113" xr:uid="{00000000-0005-0000-0000-000034000000}"/>
    <cellStyle name="20% - Accent6 2 3" xfId="2103" xr:uid="{00000000-0005-0000-0000-000035000000}"/>
    <cellStyle name="20% - Accent6 2 4" xfId="2052" xr:uid="{00000000-0005-0000-0000-000036000000}"/>
    <cellStyle name="20% - Accent6 3" xfId="177" xr:uid="{00000000-0005-0000-0000-000037000000}"/>
    <cellStyle name="20% - Accent6 3 2" xfId="2139" xr:uid="{00000000-0005-0000-0000-000038000000}"/>
    <cellStyle name="20% - Accent6 4" xfId="201" xr:uid="{00000000-0005-0000-0000-000039000000}"/>
    <cellStyle name="20% - Accent6 4 2" xfId="2162" xr:uid="{00000000-0005-0000-0000-00003A000000}"/>
    <cellStyle name="20% - Accent6 5" xfId="2075" xr:uid="{00000000-0005-0000-0000-00003B000000}"/>
    <cellStyle name="20% - Акцент1 10" xfId="301" xr:uid="{00000000-0005-0000-0000-00003C000000}"/>
    <cellStyle name="20% - Акцент1 10 2" xfId="2177" xr:uid="{00000000-0005-0000-0000-00003D000000}"/>
    <cellStyle name="20% - Акцент1 11" xfId="302" xr:uid="{00000000-0005-0000-0000-00003E000000}"/>
    <cellStyle name="20% - Акцент1 11 2" xfId="2178" xr:uid="{00000000-0005-0000-0000-00003F000000}"/>
    <cellStyle name="20% - Акцент1 12" xfId="303" xr:uid="{00000000-0005-0000-0000-000040000000}"/>
    <cellStyle name="20% - Акцент1 12 2" xfId="2179" xr:uid="{00000000-0005-0000-0000-000041000000}"/>
    <cellStyle name="20% - Акцент1 13" xfId="304" xr:uid="{00000000-0005-0000-0000-000042000000}"/>
    <cellStyle name="20% - Акцент1 13 2" xfId="2180" xr:uid="{00000000-0005-0000-0000-000043000000}"/>
    <cellStyle name="20% - Акцент1 14" xfId="305" xr:uid="{00000000-0005-0000-0000-000044000000}"/>
    <cellStyle name="20% - Акцент1 14 2" xfId="2181" xr:uid="{00000000-0005-0000-0000-000045000000}"/>
    <cellStyle name="20% - Акцент1 15" xfId="306" xr:uid="{00000000-0005-0000-0000-000046000000}"/>
    <cellStyle name="20% - Акцент1 15 2" xfId="2182" xr:uid="{00000000-0005-0000-0000-000047000000}"/>
    <cellStyle name="20% - Акцент1 16" xfId="307" xr:uid="{00000000-0005-0000-0000-000048000000}"/>
    <cellStyle name="20% - Акцент1 16 2" xfId="2183" xr:uid="{00000000-0005-0000-0000-000049000000}"/>
    <cellStyle name="20% - Акцент1 17" xfId="308" xr:uid="{00000000-0005-0000-0000-00004A000000}"/>
    <cellStyle name="20% - Акцент1 17 2" xfId="2184" xr:uid="{00000000-0005-0000-0000-00004B000000}"/>
    <cellStyle name="20% - Акцент1 18" xfId="309" xr:uid="{00000000-0005-0000-0000-00004C000000}"/>
    <cellStyle name="20% - Акцент1 18 2" xfId="2185" xr:uid="{00000000-0005-0000-0000-00004D000000}"/>
    <cellStyle name="20% - Акцент1 19" xfId="310" xr:uid="{00000000-0005-0000-0000-00004E000000}"/>
    <cellStyle name="20% - Акцент1 19 2" xfId="2186" xr:uid="{00000000-0005-0000-0000-00004F000000}"/>
    <cellStyle name="20% - Акцент1 2" xfId="311" xr:uid="{00000000-0005-0000-0000-000050000000}"/>
    <cellStyle name="20% - Акцент1 2 2" xfId="2187" xr:uid="{00000000-0005-0000-0000-000051000000}"/>
    <cellStyle name="20% - Акцент1 20" xfId="312" xr:uid="{00000000-0005-0000-0000-000052000000}"/>
    <cellStyle name="20% - Акцент1 20 2" xfId="2188" xr:uid="{00000000-0005-0000-0000-000053000000}"/>
    <cellStyle name="20% - Акцент1 21" xfId="313" xr:uid="{00000000-0005-0000-0000-000054000000}"/>
    <cellStyle name="20% - Акцент1 21 2" xfId="2189" xr:uid="{00000000-0005-0000-0000-000055000000}"/>
    <cellStyle name="20% - Акцент1 22" xfId="314" xr:uid="{00000000-0005-0000-0000-000056000000}"/>
    <cellStyle name="20% - Акцент1 22 2" xfId="2190" xr:uid="{00000000-0005-0000-0000-000057000000}"/>
    <cellStyle name="20% - Акцент1 23" xfId="315" xr:uid="{00000000-0005-0000-0000-000058000000}"/>
    <cellStyle name="20% - Акцент1 23 2" xfId="2191" xr:uid="{00000000-0005-0000-0000-000059000000}"/>
    <cellStyle name="20% - Акцент1 24" xfId="316" xr:uid="{00000000-0005-0000-0000-00005A000000}"/>
    <cellStyle name="20% - Акцент1 24 2" xfId="2192" xr:uid="{00000000-0005-0000-0000-00005B000000}"/>
    <cellStyle name="20% - Акцент1 25" xfId="317" xr:uid="{00000000-0005-0000-0000-00005C000000}"/>
    <cellStyle name="20% - Акцент1 25 2" xfId="2193" xr:uid="{00000000-0005-0000-0000-00005D000000}"/>
    <cellStyle name="20% - Акцент1 26" xfId="318" xr:uid="{00000000-0005-0000-0000-00005E000000}"/>
    <cellStyle name="20% - Акцент1 26 2" xfId="2194" xr:uid="{00000000-0005-0000-0000-00005F000000}"/>
    <cellStyle name="20% - Акцент1 27" xfId="319" xr:uid="{00000000-0005-0000-0000-000060000000}"/>
    <cellStyle name="20% - Акцент1 27 2" xfId="2195" xr:uid="{00000000-0005-0000-0000-000061000000}"/>
    <cellStyle name="20% - Акцент1 28" xfId="320" xr:uid="{00000000-0005-0000-0000-000062000000}"/>
    <cellStyle name="20% - Акцент1 28 2" xfId="2196" xr:uid="{00000000-0005-0000-0000-000063000000}"/>
    <cellStyle name="20% - Акцент1 29" xfId="321" xr:uid="{00000000-0005-0000-0000-000064000000}"/>
    <cellStyle name="20% - Акцент1 29 2" xfId="2197" xr:uid="{00000000-0005-0000-0000-000065000000}"/>
    <cellStyle name="20% - Акцент1 3" xfId="322" xr:uid="{00000000-0005-0000-0000-000066000000}"/>
    <cellStyle name="20% - Акцент1 3 2" xfId="2198" xr:uid="{00000000-0005-0000-0000-000067000000}"/>
    <cellStyle name="20% - Акцент1 30" xfId="323" xr:uid="{00000000-0005-0000-0000-000068000000}"/>
    <cellStyle name="20% - Акцент1 30 2" xfId="2199" xr:uid="{00000000-0005-0000-0000-000069000000}"/>
    <cellStyle name="20% - Акцент1 31" xfId="324" xr:uid="{00000000-0005-0000-0000-00006A000000}"/>
    <cellStyle name="20% - Акцент1 31 2" xfId="2200" xr:uid="{00000000-0005-0000-0000-00006B000000}"/>
    <cellStyle name="20% - Акцент1 32" xfId="325" xr:uid="{00000000-0005-0000-0000-00006C000000}"/>
    <cellStyle name="20% - Акцент1 32 2" xfId="2201" xr:uid="{00000000-0005-0000-0000-00006D000000}"/>
    <cellStyle name="20% - Акцент1 33" xfId="326" xr:uid="{00000000-0005-0000-0000-00006E000000}"/>
    <cellStyle name="20% - Акцент1 33 2" xfId="2202" xr:uid="{00000000-0005-0000-0000-00006F000000}"/>
    <cellStyle name="20% - Акцент1 34" xfId="327" xr:uid="{00000000-0005-0000-0000-000070000000}"/>
    <cellStyle name="20% - Акцент1 34 2" xfId="2203" xr:uid="{00000000-0005-0000-0000-000071000000}"/>
    <cellStyle name="20% - Акцент1 35" xfId="328" xr:uid="{00000000-0005-0000-0000-000072000000}"/>
    <cellStyle name="20% - Акцент1 35 2" xfId="2204" xr:uid="{00000000-0005-0000-0000-000073000000}"/>
    <cellStyle name="20% - Акцент1 36" xfId="329" xr:uid="{00000000-0005-0000-0000-000074000000}"/>
    <cellStyle name="20% - Акцент1 36 2" xfId="2205" xr:uid="{00000000-0005-0000-0000-000075000000}"/>
    <cellStyle name="20% - Акцент1 4" xfId="330" xr:uid="{00000000-0005-0000-0000-000076000000}"/>
    <cellStyle name="20% - Акцент1 4 2" xfId="2206" xr:uid="{00000000-0005-0000-0000-000077000000}"/>
    <cellStyle name="20% - Акцент1 5" xfId="331" xr:uid="{00000000-0005-0000-0000-000078000000}"/>
    <cellStyle name="20% - Акцент1 5 2" xfId="2207" xr:uid="{00000000-0005-0000-0000-000079000000}"/>
    <cellStyle name="20% - Акцент1 6" xfId="332" xr:uid="{00000000-0005-0000-0000-00007A000000}"/>
    <cellStyle name="20% - Акцент1 6 2" xfId="2208" xr:uid="{00000000-0005-0000-0000-00007B000000}"/>
    <cellStyle name="20% - Акцент1 7" xfId="333" xr:uid="{00000000-0005-0000-0000-00007C000000}"/>
    <cellStyle name="20% - Акцент1 7 2" xfId="2209" xr:uid="{00000000-0005-0000-0000-00007D000000}"/>
    <cellStyle name="20% - Акцент1 8" xfId="334" xr:uid="{00000000-0005-0000-0000-00007E000000}"/>
    <cellStyle name="20% - Акцент1 8 2" xfId="2210" xr:uid="{00000000-0005-0000-0000-00007F000000}"/>
    <cellStyle name="20% - Акцент1 9" xfId="335" xr:uid="{00000000-0005-0000-0000-000080000000}"/>
    <cellStyle name="20% - Акцент1 9 2" xfId="2211" xr:uid="{00000000-0005-0000-0000-000081000000}"/>
    <cellStyle name="20% - Акцент2 10" xfId="336" xr:uid="{00000000-0005-0000-0000-000082000000}"/>
    <cellStyle name="20% - Акцент2 10 2" xfId="2212" xr:uid="{00000000-0005-0000-0000-000083000000}"/>
    <cellStyle name="20% - Акцент2 11" xfId="337" xr:uid="{00000000-0005-0000-0000-000084000000}"/>
    <cellStyle name="20% - Акцент2 11 2" xfId="2213" xr:uid="{00000000-0005-0000-0000-000085000000}"/>
    <cellStyle name="20% - Акцент2 12" xfId="338" xr:uid="{00000000-0005-0000-0000-000086000000}"/>
    <cellStyle name="20% - Акцент2 12 2" xfId="2214" xr:uid="{00000000-0005-0000-0000-000087000000}"/>
    <cellStyle name="20% - Акцент2 13" xfId="339" xr:uid="{00000000-0005-0000-0000-000088000000}"/>
    <cellStyle name="20% - Акцент2 13 2" xfId="2215" xr:uid="{00000000-0005-0000-0000-000089000000}"/>
    <cellStyle name="20% - Акцент2 14" xfId="340" xr:uid="{00000000-0005-0000-0000-00008A000000}"/>
    <cellStyle name="20% - Акцент2 14 2" xfId="2216" xr:uid="{00000000-0005-0000-0000-00008B000000}"/>
    <cellStyle name="20% - Акцент2 15" xfId="341" xr:uid="{00000000-0005-0000-0000-00008C000000}"/>
    <cellStyle name="20% - Акцент2 15 2" xfId="2217" xr:uid="{00000000-0005-0000-0000-00008D000000}"/>
    <cellStyle name="20% - Акцент2 16" xfId="342" xr:uid="{00000000-0005-0000-0000-00008E000000}"/>
    <cellStyle name="20% - Акцент2 16 2" xfId="2218" xr:uid="{00000000-0005-0000-0000-00008F000000}"/>
    <cellStyle name="20% - Акцент2 17" xfId="343" xr:uid="{00000000-0005-0000-0000-000090000000}"/>
    <cellStyle name="20% - Акцент2 17 2" xfId="2219" xr:uid="{00000000-0005-0000-0000-000091000000}"/>
    <cellStyle name="20% - Акцент2 18" xfId="344" xr:uid="{00000000-0005-0000-0000-000092000000}"/>
    <cellStyle name="20% - Акцент2 18 2" xfId="2220" xr:uid="{00000000-0005-0000-0000-000093000000}"/>
    <cellStyle name="20% - Акцент2 19" xfId="345" xr:uid="{00000000-0005-0000-0000-000094000000}"/>
    <cellStyle name="20% - Акцент2 19 2" xfId="2221" xr:uid="{00000000-0005-0000-0000-000095000000}"/>
    <cellStyle name="20% - Акцент2 2" xfId="346" xr:uid="{00000000-0005-0000-0000-000096000000}"/>
    <cellStyle name="20% - Акцент2 2 2" xfId="2222" xr:uid="{00000000-0005-0000-0000-000097000000}"/>
    <cellStyle name="20% - Акцент2 20" xfId="347" xr:uid="{00000000-0005-0000-0000-000098000000}"/>
    <cellStyle name="20% - Акцент2 20 2" xfId="2223" xr:uid="{00000000-0005-0000-0000-000099000000}"/>
    <cellStyle name="20% - Акцент2 21" xfId="348" xr:uid="{00000000-0005-0000-0000-00009A000000}"/>
    <cellStyle name="20% - Акцент2 21 2" xfId="2224" xr:uid="{00000000-0005-0000-0000-00009B000000}"/>
    <cellStyle name="20% - Акцент2 22" xfId="349" xr:uid="{00000000-0005-0000-0000-00009C000000}"/>
    <cellStyle name="20% - Акцент2 22 2" xfId="2225" xr:uid="{00000000-0005-0000-0000-00009D000000}"/>
    <cellStyle name="20% - Акцент2 23" xfId="350" xr:uid="{00000000-0005-0000-0000-00009E000000}"/>
    <cellStyle name="20% - Акцент2 23 2" xfId="2226" xr:uid="{00000000-0005-0000-0000-00009F000000}"/>
    <cellStyle name="20% - Акцент2 24" xfId="351" xr:uid="{00000000-0005-0000-0000-0000A0000000}"/>
    <cellStyle name="20% - Акцент2 24 2" xfId="2227" xr:uid="{00000000-0005-0000-0000-0000A1000000}"/>
    <cellStyle name="20% - Акцент2 25" xfId="352" xr:uid="{00000000-0005-0000-0000-0000A2000000}"/>
    <cellStyle name="20% - Акцент2 25 2" xfId="2228" xr:uid="{00000000-0005-0000-0000-0000A3000000}"/>
    <cellStyle name="20% - Акцент2 26" xfId="353" xr:uid="{00000000-0005-0000-0000-0000A4000000}"/>
    <cellStyle name="20% - Акцент2 26 2" xfId="2229" xr:uid="{00000000-0005-0000-0000-0000A5000000}"/>
    <cellStyle name="20% - Акцент2 27" xfId="354" xr:uid="{00000000-0005-0000-0000-0000A6000000}"/>
    <cellStyle name="20% - Акцент2 27 2" xfId="2230" xr:uid="{00000000-0005-0000-0000-0000A7000000}"/>
    <cellStyle name="20% - Акцент2 28" xfId="355" xr:uid="{00000000-0005-0000-0000-0000A8000000}"/>
    <cellStyle name="20% - Акцент2 28 2" xfId="2231" xr:uid="{00000000-0005-0000-0000-0000A9000000}"/>
    <cellStyle name="20% - Акцент2 29" xfId="356" xr:uid="{00000000-0005-0000-0000-0000AA000000}"/>
    <cellStyle name="20% - Акцент2 29 2" xfId="2232" xr:uid="{00000000-0005-0000-0000-0000AB000000}"/>
    <cellStyle name="20% - Акцент2 3" xfId="357" xr:uid="{00000000-0005-0000-0000-0000AC000000}"/>
    <cellStyle name="20% - Акцент2 3 2" xfId="2233" xr:uid="{00000000-0005-0000-0000-0000AD000000}"/>
    <cellStyle name="20% - Акцент2 30" xfId="358" xr:uid="{00000000-0005-0000-0000-0000AE000000}"/>
    <cellStyle name="20% - Акцент2 30 2" xfId="2234" xr:uid="{00000000-0005-0000-0000-0000AF000000}"/>
    <cellStyle name="20% - Акцент2 31" xfId="359" xr:uid="{00000000-0005-0000-0000-0000B0000000}"/>
    <cellStyle name="20% - Акцент2 31 2" xfId="2235" xr:uid="{00000000-0005-0000-0000-0000B1000000}"/>
    <cellStyle name="20% - Акцент2 32" xfId="360" xr:uid="{00000000-0005-0000-0000-0000B2000000}"/>
    <cellStyle name="20% - Акцент2 32 2" xfId="2236" xr:uid="{00000000-0005-0000-0000-0000B3000000}"/>
    <cellStyle name="20% - Акцент2 33" xfId="361" xr:uid="{00000000-0005-0000-0000-0000B4000000}"/>
    <cellStyle name="20% - Акцент2 33 2" xfId="2237" xr:uid="{00000000-0005-0000-0000-0000B5000000}"/>
    <cellStyle name="20% - Акцент2 34" xfId="362" xr:uid="{00000000-0005-0000-0000-0000B6000000}"/>
    <cellStyle name="20% - Акцент2 34 2" xfId="2238" xr:uid="{00000000-0005-0000-0000-0000B7000000}"/>
    <cellStyle name="20% - Акцент2 35" xfId="363" xr:uid="{00000000-0005-0000-0000-0000B8000000}"/>
    <cellStyle name="20% - Акцент2 35 2" xfId="2239" xr:uid="{00000000-0005-0000-0000-0000B9000000}"/>
    <cellStyle name="20% - Акцент2 36" xfId="364" xr:uid="{00000000-0005-0000-0000-0000BA000000}"/>
    <cellStyle name="20% - Акцент2 36 2" xfId="2240" xr:uid="{00000000-0005-0000-0000-0000BB000000}"/>
    <cellStyle name="20% - Акцент2 4" xfId="365" xr:uid="{00000000-0005-0000-0000-0000BC000000}"/>
    <cellStyle name="20% - Акцент2 4 2" xfId="2241" xr:uid="{00000000-0005-0000-0000-0000BD000000}"/>
    <cellStyle name="20% - Акцент2 5" xfId="366" xr:uid="{00000000-0005-0000-0000-0000BE000000}"/>
    <cellStyle name="20% - Акцент2 5 2" xfId="2242" xr:uid="{00000000-0005-0000-0000-0000BF000000}"/>
    <cellStyle name="20% - Акцент2 6" xfId="367" xr:uid="{00000000-0005-0000-0000-0000C0000000}"/>
    <cellStyle name="20% - Акцент2 6 2" xfId="2243" xr:uid="{00000000-0005-0000-0000-0000C1000000}"/>
    <cellStyle name="20% - Акцент2 7" xfId="368" xr:uid="{00000000-0005-0000-0000-0000C2000000}"/>
    <cellStyle name="20% - Акцент2 7 2" xfId="2244" xr:uid="{00000000-0005-0000-0000-0000C3000000}"/>
    <cellStyle name="20% - Акцент2 8" xfId="369" xr:uid="{00000000-0005-0000-0000-0000C4000000}"/>
    <cellStyle name="20% - Акцент2 8 2" xfId="2245" xr:uid="{00000000-0005-0000-0000-0000C5000000}"/>
    <cellStyle name="20% - Акцент2 9" xfId="370" xr:uid="{00000000-0005-0000-0000-0000C6000000}"/>
    <cellStyle name="20% - Акцент2 9 2" xfId="2246" xr:uid="{00000000-0005-0000-0000-0000C7000000}"/>
    <cellStyle name="20% - Акцент3 10" xfId="371" xr:uid="{00000000-0005-0000-0000-0000C8000000}"/>
    <cellStyle name="20% - Акцент3 10 2" xfId="2247" xr:uid="{00000000-0005-0000-0000-0000C9000000}"/>
    <cellStyle name="20% - Акцент3 11" xfId="372" xr:uid="{00000000-0005-0000-0000-0000CA000000}"/>
    <cellStyle name="20% - Акцент3 11 2" xfId="2248" xr:uid="{00000000-0005-0000-0000-0000CB000000}"/>
    <cellStyle name="20% - Акцент3 12" xfId="373" xr:uid="{00000000-0005-0000-0000-0000CC000000}"/>
    <cellStyle name="20% - Акцент3 12 2" xfId="2249" xr:uid="{00000000-0005-0000-0000-0000CD000000}"/>
    <cellStyle name="20% - Акцент3 13" xfId="374" xr:uid="{00000000-0005-0000-0000-0000CE000000}"/>
    <cellStyle name="20% - Акцент3 13 2" xfId="2250" xr:uid="{00000000-0005-0000-0000-0000CF000000}"/>
    <cellStyle name="20% - Акцент3 14" xfId="375" xr:uid="{00000000-0005-0000-0000-0000D0000000}"/>
    <cellStyle name="20% - Акцент3 14 2" xfId="2251" xr:uid="{00000000-0005-0000-0000-0000D1000000}"/>
    <cellStyle name="20% - Акцент3 15" xfId="376" xr:uid="{00000000-0005-0000-0000-0000D2000000}"/>
    <cellStyle name="20% - Акцент3 15 2" xfId="2252" xr:uid="{00000000-0005-0000-0000-0000D3000000}"/>
    <cellStyle name="20% - Акцент3 16" xfId="377" xr:uid="{00000000-0005-0000-0000-0000D4000000}"/>
    <cellStyle name="20% - Акцент3 16 2" xfId="2253" xr:uid="{00000000-0005-0000-0000-0000D5000000}"/>
    <cellStyle name="20% - Акцент3 17" xfId="378" xr:uid="{00000000-0005-0000-0000-0000D6000000}"/>
    <cellStyle name="20% - Акцент3 17 2" xfId="2254" xr:uid="{00000000-0005-0000-0000-0000D7000000}"/>
    <cellStyle name="20% - Акцент3 18" xfId="379" xr:uid="{00000000-0005-0000-0000-0000D8000000}"/>
    <cellStyle name="20% - Акцент3 18 2" xfId="2255" xr:uid="{00000000-0005-0000-0000-0000D9000000}"/>
    <cellStyle name="20% - Акцент3 19" xfId="380" xr:uid="{00000000-0005-0000-0000-0000DA000000}"/>
    <cellStyle name="20% - Акцент3 19 2" xfId="2256" xr:uid="{00000000-0005-0000-0000-0000DB000000}"/>
    <cellStyle name="20% - Акцент3 2" xfId="381" xr:uid="{00000000-0005-0000-0000-0000DC000000}"/>
    <cellStyle name="20% - Акцент3 2 2" xfId="2257" xr:uid="{00000000-0005-0000-0000-0000DD000000}"/>
    <cellStyle name="20% - Акцент3 20" xfId="382" xr:uid="{00000000-0005-0000-0000-0000DE000000}"/>
    <cellStyle name="20% - Акцент3 20 2" xfId="2258" xr:uid="{00000000-0005-0000-0000-0000DF000000}"/>
    <cellStyle name="20% - Акцент3 21" xfId="383" xr:uid="{00000000-0005-0000-0000-0000E0000000}"/>
    <cellStyle name="20% - Акцент3 21 2" xfId="2259" xr:uid="{00000000-0005-0000-0000-0000E1000000}"/>
    <cellStyle name="20% - Акцент3 22" xfId="384" xr:uid="{00000000-0005-0000-0000-0000E2000000}"/>
    <cellStyle name="20% - Акцент3 22 2" xfId="2260" xr:uid="{00000000-0005-0000-0000-0000E3000000}"/>
    <cellStyle name="20% - Акцент3 23" xfId="385" xr:uid="{00000000-0005-0000-0000-0000E4000000}"/>
    <cellStyle name="20% - Акцент3 23 2" xfId="2261" xr:uid="{00000000-0005-0000-0000-0000E5000000}"/>
    <cellStyle name="20% - Акцент3 24" xfId="386" xr:uid="{00000000-0005-0000-0000-0000E6000000}"/>
    <cellStyle name="20% - Акцент3 24 2" xfId="2262" xr:uid="{00000000-0005-0000-0000-0000E7000000}"/>
    <cellStyle name="20% - Акцент3 25" xfId="387" xr:uid="{00000000-0005-0000-0000-0000E8000000}"/>
    <cellStyle name="20% - Акцент3 25 2" xfId="2263" xr:uid="{00000000-0005-0000-0000-0000E9000000}"/>
    <cellStyle name="20% - Акцент3 26" xfId="388" xr:uid="{00000000-0005-0000-0000-0000EA000000}"/>
    <cellStyle name="20% - Акцент3 26 2" xfId="2264" xr:uid="{00000000-0005-0000-0000-0000EB000000}"/>
    <cellStyle name="20% - Акцент3 27" xfId="389" xr:uid="{00000000-0005-0000-0000-0000EC000000}"/>
    <cellStyle name="20% - Акцент3 27 2" xfId="2265" xr:uid="{00000000-0005-0000-0000-0000ED000000}"/>
    <cellStyle name="20% - Акцент3 28" xfId="390" xr:uid="{00000000-0005-0000-0000-0000EE000000}"/>
    <cellStyle name="20% - Акцент3 28 2" xfId="2266" xr:uid="{00000000-0005-0000-0000-0000EF000000}"/>
    <cellStyle name="20% - Акцент3 29" xfId="391" xr:uid="{00000000-0005-0000-0000-0000F0000000}"/>
    <cellStyle name="20% - Акцент3 29 2" xfId="2267" xr:uid="{00000000-0005-0000-0000-0000F1000000}"/>
    <cellStyle name="20% - Акцент3 3" xfId="392" xr:uid="{00000000-0005-0000-0000-0000F2000000}"/>
    <cellStyle name="20% - Акцент3 3 2" xfId="2268" xr:uid="{00000000-0005-0000-0000-0000F3000000}"/>
    <cellStyle name="20% - Акцент3 30" xfId="393" xr:uid="{00000000-0005-0000-0000-0000F4000000}"/>
    <cellStyle name="20% - Акцент3 30 2" xfId="2269" xr:uid="{00000000-0005-0000-0000-0000F5000000}"/>
    <cellStyle name="20% - Акцент3 31" xfId="394" xr:uid="{00000000-0005-0000-0000-0000F6000000}"/>
    <cellStyle name="20% - Акцент3 31 2" xfId="2270" xr:uid="{00000000-0005-0000-0000-0000F7000000}"/>
    <cellStyle name="20% - Акцент3 32" xfId="395" xr:uid="{00000000-0005-0000-0000-0000F8000000}"/>
    <cellStyle name="20% - Акцент3 32 2" xfId="2271" xr:uid="{00000000-0005-0000-0000-0000F9000000}"/>
    <cellStyle name="20% - Акцент3 33" xfId="396" xr:uid="{00000000-0005-0000-0000-0000FA000000}"/>
    <cellStyle name="20% - Акцент3 33 2" xfId="2272" xr:uid="{00000000-0005-0000-0000-0000FB000000}"/>
    <cellStyle name="20% - Акцент3 34" xfId="397" xr:uid="{00000000-0005-0000-0000-0000FC000000}"/>
    <cellStyle name="20% - Акцент3 34 2" xfId="2273" xr:uid="{00000000-0005-0000-0000-0000FD000000}"/>
    <cellStyle name="20% - Акцент3 35" xfId="398" xr:uid="{00000000-0005-0000-0000-0000FE000000}"/>
    <cellStyle name="20% - Акцент3 35 2" xfId="2274" xr:uid="{00000000-0005-0000-0000-0000FF000000}"/>
    <cellStyle name="20% - Акцент3 36" xfId="399" xr:uid="{00000000-0005-0000-0000-000000010000}"/>
    <cellStyle name="20% - Акцент3 36 2" xfId="2275" xr:uid="{00000000-0005-0000-0000-000001010000}"/>
    <cellStyle name="20% - Акцент3 4" xfId="400" xr:uid="{00000000-0005-0000-0000-000002010000}"/>
    <cellStyle name="20% - Акцент3 4 2" xfId="2276" xr:uid="{00000000-0005-0000-0000-000003010000}"/>
    <cellStyle name="20% - Акцент3 5" xfId="401" xr:uid="{00000000-0005-0000-0000-000004010000}"/>
    <cellStyle name="20% - Акцент3 5 2" xfId="2277" xr:uid="{00000000-0005-0000-0000-000005010000}"/>
    <cellStyle name="20% - Акцент3 6" xfId="402" xr:uid="{00000000-0005-0000-0000-000006010000}"/>
    <cellStyle name="20% - Акцент3 6 2" xfId="2278" xr:uid="{00000000-0005-0000-0000-000007010000}"/>
    <cellStyle name="20% - Акцент3 7" xfId="403" xr:uid="{00000000-0005-0000-0000-000008010000}"/>
    <cellStyle name="20% - Акцент3 7 2" xfId="2279" xr:uid="{00000000-0005-0000-0000-000009010000}"/>
    <cellStyle name="20% - Акцент3 8" xfId="404" xr:uid="{00000000-0005-0000-0000-00000A010000}"/>
    <cellStyle name="20% - Акцент3 8 2" xfId="2280" xr:uid="{00000000-0005-0000-0000-00000B010000}"/>
    <cellStyle name="20% - Акцент3 9" xfId="405" xr:uid="{00000000-0005-0000-0000-00000C010000}"/>
    <cellStyle name="20% - Акцент3 9 2" xfId="2281" xr:uid="{00000000-0005-0000-0000-00000D010000}"/>
    <cellStyle name="20% - Акцент4 10" xfId="406" xr:uid="{00000000-0005-0000-0000-00000E010000}"/>
    <cellStyle name="20% - Акцент4 10 2" xfId="2282" xr:uid="{00000000-0005-0000-0000-00000F010000}"/>
    <cellStyle name="20% - Акцент4 11" xfId="407" xr:uid="{00000000-0005-0000-0000-000010010000}"/>
    <cellStyle name="20% - Акцент4 11 2" xfId="2283" xr:uid="{00000000-0005-0000-0000-000011010000}"/>
    <cellStyle name="20% - Акцент4 12" xfId="408" xr:uid="{00000000-0005-0000-0000-000012010000}"/>
    <cellStyle name="20% - Акцент4 12 2" xfId="2284" xr:uid="{00000000-0005-0000-0000-000013010000}"/>
    <cellStyle name="20% - Акцент4 13" xfId="409" xr:uid="{00000000-0005-0000-0000-000014010000}"/>
    <cellStyle name="20% - Акцент4 13 2" xfId="2285" xr:uid="{00000000-0005-0000-0000-000015010000}"/>
    <cellStyle name="20% - Акцент4 14" xfId="410" xr:uid="{00000000-0005-0000-0000-000016010000}"/>
    <cellStyle name="20% - Акцент4 14 2" xfId="2286" xr:uid="{00000000-0005-0000-0000-000017010000}"/>
    <cellStyle name="20% - Акцент4 15" xfId="411" xr:uid="{00000000-0005-0000-0000-000018010000}"/>
    <cellStyle name="20% - Акцент4 15 2" xfId="2287" xr:uid="{00000000-0005-0000-0000-000019010000}"/>
    <cellStyle name="20% - Акцент4 16" xfId="412" xr:uid="{00000000-0005-0000-0000-00001A010000}"/>
    <cellStyle name="20% - Акцент4 16 2" xfId="2288" xr:uid="{00000000-0005-0000-0000-00001B010000}"/>
    <cellStyle name="20% - Акцент4 17" xfId="413" xr:uid="{00000000-0005-0000-0000-00001C010000}"/>
    <cellStyle name="20% - Акцент4 17 2" xfId="2289" xr:uid="{00000000-0005-0000-0000-00001D010000}"/>
    <cellStyle name="20% - Акцент4 18" xfId="414" xr:uid="{00000000-0005-0000-0000-00001E010000}"/>
    <cellStyle name="20% - Акцент4 18 2" xfId="2290" xr:uid="{00000000-0005-0000-0000-00001F010000}"/>
    <cellStyle name="20% - Акцент4 19" xfId="415" xr:uid="{00000000-0005-0000-0000-000020010000}"/>
    <cellStyle name="20% - Акцент4 19 2" xfId="2291" xr:uid="{00000000-0005-0000-0000-000021010000}"/>
    <cellStyle name="20% - Акцент4 2" xfId="416" xr:uid="{00000000-0005-0000-0000-000022010000}"/>
    <cellStyle name="20% - Акцент4 2 2" xfId="2292" xr:uid="{00000000-0005-0000-0000-000023010000}"/>
    <cellStyle name="20% - Акцент4 20" xfId="417" xr:uid="{00000000-0005-0000-0000-000024010000}"/>
    <cellStyle name="20% - Акцент4 20 2" xfId="2293" xr:uid="{00000000-0005-0000-0000-000025010000}"/>
    <cellStyle name="20% - Акцент4 21" xfId="418" xr:uid="{00000000-0005-0000-0000-000026010000}"/>
    <cellStyle name="20% - Акцент4 21 2" xfId="2294" xr:uid="{00000000-0005-0000-0000-000027010000}"/>
    <cellStyle name="20% - Акцент4 22" xfId="419" xr:uid="{00000000-0005-0000-0000-000028010000}"/>
    <cellStyle name="20% - Акцент4 22 2" xfId="2295" xr:uid="{00000000-0005-0000-0000-000029010000}"/>
    <cellStyle name="20% - Акцент4 23" xfId="420" xr:uid="{00000000-0005-0000-0000-00002A010000}"/>
    <cellStyle name="20% - Акцент4 23 2" xfId="2296" xr:uid="{00000000-0005-0000-0000-00002B010000}"/>
    <cellStyle name="20% - Акцент4 24" xfId="421" xr:uid="{00000000-0005-0000-0000-00002C010000}"/>
    <cellStyle name="20% - Акцент4 24 2" xfId="2297" xr:uid="{00000000-0005-0000-0000-00002D010000}"/>
    <cellStyle name="20% - Акцент4 25" xfId="422" xr:uid="{00000000-0005-0000-0000-00002E010000}"/>
    <cellStyle name="20% - Акцент4 25 2" xfId="2298" xr:uid="{00000000-0005-0000-0000-00002F010000}"/>
    <cellStyle name="20% - Акцент4 26" xfId="423" xr:uid="{00000000-0005-0000-0000-000030010000}"/>
    <cellStyle name="20% - Акцент4 26 2" xfId="2299" xr:uid="{00000000-0005-0000-0000-000031010000}"/>
    <cellStyle name="20% - Акцент4 27" xfId="424" xr:uid="{00000000-0005-0000-0000-000032010000}"/>
    <cellStyle name="20% - Акцент4 27 2" xfId="2300" xr:uid="{00000000-0005-0000-0000-000033010000}"/>
    <cellStyle name="20% - Акцент4 28" xfId="425" xr:uid="{00000000-0005-0000-0000-000034010000}"/>
    <cellStyle name="20% - Акцент4 28 2" xfId="2301" xr:uid="{00000000-0005-0000-0000-000035010000}"/>
    <cellStyle name="20% - Акцент4 29" xfId="426" xr:uid="{00000000-0005-0000-0000-000036010000}"/>
    <cellStyle name="20% - Акцент4 29 2" xfId="2302" xr:uid="{00000000-0005-0000-0000-000037010000}"/>
    <cellStyle name="20% - Акцент4 3" xfId="427" xr:uid="{00000000-0005-0000-0000-000038010000}"/>
    <cellStyle name="20% - Акцент4 3 2" xfId="2303" xr:uid="{00000000-0005-0000-0000-000039010000}"/>
    <cellStyle name="20% - Акцент4 30" xfId="428" xr:uid="{00000000-0005-0000-0000-00003A010000}"/>
    <cellStyle name="20% - Акцент4 30 2" xfId="2304" xr:uid="{00000000-0005-0000-0000-00003B010000}"/>
    <cellStyle name="20% - Акцент4 31" xfId="429" xr:uid="{00000000-0005-0000-0000-00003C010000}"/>
    <cellStyle name="20% - Акцент4 31 2" xfId="2305" xr:uid="{00000000-0005-0000-0000-00003D010000}"/>
    <cellStyle name="20% - Акцент4 32" xfId="430" xr:uid="{00000000-0005-0000-0000-00003E010000}"/>
    <cellStyle name="20% - Акцент4 32 2" xfId="2306" xr:uid="{00000000-0005-0000-0000-00003F010000}"/>
    <cellStyle name="20% - Акцент4 33" xfId="431" xr:uid="{00000000-0005-0000-0000-000040010000}"/>
    <cellStyle name="20% - Акцент4 33 2" xfId="2307" xr:uid="{00000000-0005-0000-0000-000041010000}"/>
    <cellStyle name="20% - Акцент4 34" xfId="432" xr:uid="{00000000-0005-0000-0000-000042010000}"/>
    <cellStyle name="20% - Акцент4 34 2" xfId="2308" xr:uid="{00000000-0005-0000-0000-000043010000}"/>
    <cellStyle name="20% - Акцент4 35" xfId="433" xr:uid="{00000000-0005-0000-0000-000044010000}"/>
    <cellStyle name="20% - Акцент4 35 2" xfId="2309" xr:uid="{00000000-0005-0000-0000-000045010000}"/>
    <cellStyle name="20% - Акцент4 36" xfId="434" xr:uid="{00000000-0005-0000-0000-000046010000}"/>
    <cellStyle name="20% - Акцент4 36 2" xfId="2310" xr:uid="{00000000-0005-0000-0000-000047010000}"/>
    <cellStyle name="20% - Акцент4 4" xfId="435" xr:uid="{00000000-0005-0000-0000-000048010000}"/>
    <cellStyle name="20% - Акцент4 4 2" xfId="2311" xr:uid="{00000000-0005-0000-0000-000049010000}"/>
    <cellStyle name="20% - Акцент4 5" xfId="436" xr:uid="{00000000-0005-0000-0000-00004A010000}"/>
    <cellStyle name="20% - Акцент4 5 2" xfId="2312" xr:uid="{00000000-0005-0000-0000-00004B010000}"/>
    <cellStyle name="20% - Акцент4 6" xfId="437" xr:uid="{00000000-0005-0000-0000-00004C010000}"/>
    <cellStyle name="20% - Акцент4 6 2" xfId="2313" xr:uid="{00000000-0005-0000-0000-00004D010000}"/>
    <cellStyle name="20% - Акцент4 7" xfId="438" xr:uid="{00000000-0005-0000-0000-00004E010000}"/>
    <cellStyle name="20% - Акцент4 7 2" xfId="2314" xr:uid="{00000000-0005-0000-0000-00004F010000}"/>
    <cellStyle name="20% - Акцент4 8" xfId="439" xr:uid="{00000000-0005-0000-0000-000050010000}"/>
    <cellStyle name="20% - Акцент4 8 2" xfId="2315" xr:uid="{00000000-0005-0000-0000-000051010000}"/>
    <cellStyle name="20% - Акцент4 9" xfId="440" xr:uid="{00000000-0005-0000-0000-000052010000}"/>
    <cellStyle name="20% - Акцент4 9 2" xfId="2316" xr:uid="{00000000-0005-0000-0000-000053010000}"/>
    <cellStyle name="20% - Акцент5 10" xfId="441" xr:uid="{00000000-0005-0000-0000-000054010000}"/>
    <cellStyle name="20% - Акцент5 10 2" xfId="2317" xr:uid="{00000000-0005-0000-0000-000055010000}"/>
    <cellStyle name="20% - Акцент5 11" xfId="442" xr:uid="{00000000-0005-0000-0000-000056010000}"/>
    <cellStyle name="20% - Акцент5 11 2" xfId="2318" xr:uid="{00000000-0005-0000-0000-000057010000}"/>
    <cellStyle name="20% - Акцент5 12" xfId="443" xr:uid="{00000000-0005-0000-0000-000058010000}"/>
    <cellStyle name="20% - Акцент5 12 2" xfId="2319" xr:uid="{00000000-0005-0000-0000-000059010000}"/>
    <cellStyle name="20% - Акцент5 13" xfId="444" xr:uid="{00000000-0005-0000-0000-00005A010000}"/>
    <cellStyle name="20% - Акцент5 13 2" xfId="2320" xr:uid="{00000000-0005-0000-0000-00005B010000}"/>
    <cellStyle name="20% - Акцент5 14" xfId="445" xr:uid="{00000000-0005-0000-0000-00005C010000}"/>
    <cellStyle name="20% - Акцент5 14 2" xfId="2321" xr:uid="{00000000-0005-0000-0000-00005D010000}"/>
    <cellStyle name="20% - Акцент5 15" xfId="446" xr:uid="{00000000-0005-0000-0000-00005E010000}"/>
    <cellStyle name="20% - Акцент5 15 2" xfId="2322" xr:uid="{00000000-0005-0000-0000-00005F010000}"/>
    <cellStyle name="20% - Акцент5 16" xfId="447" xr:uid="{00000000-0005-0000-0000-000060010000}"/>
    <cellStyle name="20% - Акцент5 16 2" xfId="2323" xr:uid="{00000000-0005-0000-0000-000061010000}"/>
    <cellStyle name="20% - Акцент5 17" xfId="448" xr:uid="{00000000-0005-0000-0000-000062010000}"/>
    <cellStyle name="20% - Акцент5 17 2" xfId="2324" xr:uid="{00000000-0005-0000-0000-000063010000}"/>
    <cellStyle name="20% - Акцент5 18" xfId="449" xr:uid="{00000000-0005-0000-0000-000064010000}"/>
    <cellStyle name="20% - Акцент5 18 2" xfId="2325" xr:uid="{00000000-0005-0000-0000-000065010000}"/>
    <cellStyle name="20% - Акцент5 19" xfId="450" xr:uid="{00000000-0005-0000-0000-000066010000}"/>
    <cellStyle name="20% - Акцент5 19 2" xfId="2326" xr:uid="{00000000-0005-0000-0000-000067010000}"/>
    <cellStyle name="20% - Акцент5 2" xfId="451" xr:uid="{00000000-0005-0000-0000-000068010000}"/>
    <cellStyle name="20% - Акцент5 2 2" xfId="2327" xr:uid="{00000000-0005-0000-0000-000069010000}"/>
    <cellStyle name="20% - Акцент5 20" xfId="452" xr:uid="{00000000-0005-0000-0000-00006A010000}"/>
    <cellStyle name="20% - Акцент5 20 2" xfId="2328" xr:uid="{00000000-0005-0000-0000-00006B010000}"/>
    <cellStyle name="20% - Акцент5 21" xfId="453" xr:uid="{00000000-0005-0000-0000-00006C010000}"/>
    <cellStyle name="20% - Акцент5 21 2" xfId="2329" xr:uid="{00000000-0005-0000-0000-00006D010000}"/>
    <cellStyle name="20% - Акцент5 22" xfId="454" xr:uid="{00000000-0005-0000-0000-00006E010000}"/>
    <cellStyle name="20% - Акцент5 22 2" xfId="2330" xr:uid="{00000000-0005-0000-0000-00006F010000}"/>
    <cellStyle name="20% - Акцент5 23" xfId="455" xr:uid="{00000000-0005-0000-0000-000070010000}"/>
    <cellStyle name="20% - Акцент5 23 2" xfId="2331" xr:uid="{00000000-0005-0000-0000-000071010000}"/>
    <cellStyle name="20% - Акцент5 24" xfId="456" xr:uid="{00000000-0005-0000-0000-000072010000}"/>
    <cellStyle name="20% - Акцент5 24 2" xfId="2332" xr:uid="{00000000-0005-0000-0000-000073010000}"/>
    <cellStyle name="20% - Акцент5 25" xfId="457" xr:uid="{00000000-0005-0000-0000-000074010000}"/>
    <cellStyle name="20% - Акцент5 25 2" xfId="2333" xr:uid="{00000000-0005-0000-0000-000075010000}"/>
    <cellStyle name="20% - Акцент5 26" xfId="458" xr:uid="{00000000-0005-0000-0000-000076010000}"/>
    <cellStyle name="20% - Акцент5 26 2" xfId="2334" xr:uid="{00000000-0005-0000-0000-000077010000}"/>
    <cellStyle name="20% - Акцент5 27" xfId="459" xr:uid="{00000000-0005-0000-0000-000078010000}"/>
    <cellStyle name="20% - Акцент5 27 2" xfId="2335" xr:uid="{00000000-0005-0000-0000-000079010000}"/>
    <cellStyle name="20% - Акцент5 28" xfId="460" xr:uid="{00000000-0005-0000-0000-00007A010000}"/>
    <cellStyle name="20% - Акцент5 28 2" xfId="2336" xr:uid="{00000000-0005-0000-0000-00007B010000}"/>
    <cellStyle name="20% - Акцент5 29" xfId="461" xr:uid="{00000000-0005-0000-0000-00007C010000}"/>
    <cellStyle name="20% - Акцент5 29 2" xfId="2337" xr:uid="{00000000-0005-0000-0000-00007D010000}"/>
    <cellStyle name="20% - Акцент5 3" xfId="462" xr:uid="{00000000-0005-0000-0000-00007E010000}"/>
    <cellStyle name="20% - Акцент5 3 2" xfId="2338" xr:uid="{00000000-0005-0000-0000-00007F010000}"/>
    <cellStyle name="20% - Акцент5 30" xfId="463" xr:uid="{00000000-0005-0000-0000-000080010000}"/>
    <cellStyle name="20% - Акцент5 30 2" xfId="2339" xr:uid="{00000000-0005-0000-0000-000081010000}"/>
    <cellStyle name="20% - Акцент5 31" xfId="464" xr:uid="{00000000-0005-0000-0000-000082010000}"/>
    <cellStyle name="20% - Акцент5 31 2" xfId="2340" xr:uid="{00000000-0005-0000-0000-000083010000}"/>
    <cellStyle name="20% - Акцент5 32" xfId="465" xr:uid="{00000000-0005-0000-0000-000084010000}"/>
    <cellStyle name="20% - Акцент5 32 2" xfId="2341" xr:uid="{00000000-0005-0000-0000-000085010000}"/>
    <cellStyle name="20% - Акцент5 33" xfId="466" xr:uid="{00000000-0005-0000-0000-000086010000}"/>
    <cellStyle name="20% - Акцент5 33 2" xfId="2342" xr:uid="{00000000-0005-0000-0000-000087010000}"/>
    <cellStyle name="20% - Акцент5 34" xfId="467" xr:uid="{00000000-0005-0000-0000-000088010000}"/>
    <cellStyle name="20% - Акцент5 34 2" xfId="2343" xr:uid="{00000000-0005-0000-0000-000089010000}"/>
    <cellStyle name="20% - Акцент5 35" xfId="468" xr:uid="{00000000-0005-0000-0000-00008A010000}"/>
    <cellStyle name="20% - Акцент5 35 2" xfId="2344" xr:uid="{00000000-0005-0000-0000-00008B010000}"/>
    <cellStyle name="20% - Акцент5 36" xfId="469" xr:uid="{00000000-0005-0000-0000-00008C010000}"/>
    <cellStyle name="20% - Акцент5 36 2" xfId="2345" xr:uid="{00000000-0005-0000-0000-00008D010000}"/>
    <cellStyle name="20% - Акцент5 4" xfId="470" xr:uid="{00000000-0005-0000-0000-00008E010000}"/>
    <cellStyle name="20% - Акцент5 4 2" xfId="2346" xr:uid="{00000000-0005-0000-0000-00008F010000}"/>
    <cellStyle name="20% - Акцент5 5" xfId="471" xr:uid="{00000000-0005-0000-0000-000090010000}"/>
    <cellStyle name="20% - Акцент5 5 2" xfId="2347" xr:uid="{00000000-0005-0000-0000-000091010000}"/>
    <cellStyle name="20% - Акцент5 6" xfId="472" xr:uid="{00000000-0005-0000-0000-000092010000}"/>
    <cellStyle name="20% - Акцент5 6 2" xfId="2348" xr:uid="{00000000-0005-0000-0000-000093010000}"/>
    <cellStyle name="20% - Акцент5 7" xfId="473" xr:uid="{00000000-0005-0000-0000-000094010000}"/>
    <cellStyle name="20% - Акцент5 7 2" xfId="2349" xr:uid="{00000000-0005-0000-0000-000095010000}"/>
    <cellStyle name="20% - Акцент5 8" xfId="474" xr:uid="{00000000-0005-0000-0000-000096010000}"/>
    <cellStyle name="20% - Акцент5 8 2" xfId="2350" xr:uid="{00000000-0005-0000-0000-000097010000}"/>
    <cellStyle name="20% - Акцент5 9" xfId="475" xr:uid="{00000000-0005-0000-0000-000098010000}"/>
    <cellStyle name="20% - Акцент5 9 2" xfId="2351" xr:uid="{00000000-0005-0000-0000-000099010000}"/>
    <cellStyle name="20% - Акцент6 10" xfId="476" xr:uid="{00000000-0005-0000-0000-00009A010000}"/>
    <cellStyle name="20% - Акцент6 10 2" xfId="2352" xr:uid="{00000000-0005-0000-0000-00009B010000}"/>
    <cellStyle name="20% - Акцент6 11" xfId="477" xr:uid="{00000000-0005-0000-0000-00009C010000}"/>
    <cellStyle name="20% - Акцент6 11 2" xfId="2353" xr:uid="{00000000-0005-0000-0000-00009D010000}"/>
    <cellStyle name="20% - Акцент6 12" xfId="478" xr:uid="{00000000-0005-0000-0000-00009E010000}"/>
    <cellStyle name="20% - Акцент6 12 2" xfId="2354" xr:uid="{00000000-0005-0000-0000-00009F010000}"/>
    <cellStyle name="20% - Акцент6 13" xfId="479" xr:uid="{00000000-0005-0000-0000-0000A0010000}"/>
    <cellStyle name="20% - Акцент6 13 2" xfId="2355" xr:uid="{00000000-0005-0000-0000-0000A1010000}"/>
    <cellStyle name="20% - Акцент6 14" xfId="480" xr:uid="{00000000-0005-0000-0000-0000A2010000}"/>
    <cellStyle name="20% - Акцент6 14 2" xfId="2356" xr:uid="{00000000-0005-0000-0000-0000A3010000}"/>
    <cellStyle name="20% - Акцент6 15" xfId="481" xr:uid="{00000000-0005-0000-0000-0000A4010000}"/>
    <cellStyle name="20% - Акцент6 15 2" xfId="2357" xr:uid="{00000000-0005-0000-0000-0000A5010000}"/>
    <cellStyle name="20% - Акцент6 16" xfId="482" xr:uid="{00000000-0005-0000-0000-0000A6010000}"/>
    <cellStyle name="20% - Акцент6 16 2" xfId="2358" xr:uid="{00000000-0005-0000-0000-0000A7010000}"/>
    <cellStyle name="20% - Акцент6 17" xfId="483" xr:uid="{00000000-0005-0000-0000-0000A8010000}"/>
    <cellStyle name="20% - Акцент6 17 2" xfId="2359" xr:uid="{00000000-0005-0000-0000-0000A9010000}"/>
    <cellStyle name="20% - Акцент6 18" xfId="484" xr:uid="{00000000-0005-0000-0000-0000AA010000}"/>
    <cellStyle name="20% - Акцент6 18 2" xfId="2360" xr:uid="{00000000-0005-0000-0000-0000AB010000}"/>
    <cellStyle name="20% - Акцент6 19" xfId="485" xr:uid="{00000000-0005-0000-0000-0000AC010000}"/>
    <cellStyle name="20% - Акцент6 19 2" xfId="2361" xr:uid="{00000000-0005-0000-0000-0000AD010000}"/>
    <cellStyle name="20% - Акцент6 2" xfId="486" xr:uid="{00000000-0005-0000-0000-0000AE010000}"/>
    <cellStyle name="20% - Акцент6 2 2" xfId="2362" xr:uid="{00000000-0005-0000-0000-0000AF010000}"/>
    <cellStyle name="20% - Акцент6 20" xfId="487" xr:uid="{00000000-0005-0000-0000-0000B0010000}"/>
    <cellStyle name="20% - Акцент6 20 2" xfId="2363" xr:uid="{00000000-0005-0000-0000-0000B1010000}"/>
    <cellStyle name="20% - Акцент6 21" xfId="488" xr:uid="{00000000-0005-0000-0000-0000B2010000}"/>
    <cellStyle name="20% - Акцент6 21 2" xfId="2364" xr:uid="{00000000-0005-0000-0000-0000B3010000}"/>
    <cellStyle name="20% - Акцент6 22" xfId="489" xr:uid="{00000000-0005-0000-0000-0000B4010000}"/>
    <cellStyle name="20% - Акцент6 22 2" xfId="2365" xr:uid="{00000000-0005-0000-0000-0000B5010000}"/>
    <cellStyle name="20% - Акцент6 23" xfId="490" xr:uid="{00000000-0005-0000-0000-0000B6010000}"/>
    <cellStyle name="20% - Акцент6 23 2" xfId="2366" xr:uid="{00000000-0005-0000-0000-0000B7010000}"/>
    <cellStyle name="20% - Акцент6 24" xfId="491" xr:uid="{00000000-0005-0000-0000-0000B8010000}"/>
    <cellStyle name="20% - Акцент6 24 2" xfId="2367" xr:uid="{00000000-0005-0000-0000-0000B9010000}"/>
    <cellStyle name="20% - Акцент6 25" xfId="492" xr:uid="{00000000-0005-0000-0000-0000BA010000}"/>
    <cellStyle name="20% - Акцент6 25 2" xfId="2368" xr:uid="{00000000-0005-0000-0000-0000BB010000}"/>
    <cellStyle name="20% - Акцент6 26" xfId="493" xr:uid="{00000000-0005-0000-0000-0000BC010000}"/>
    <cellStyle name="20% - Акцент6 26 2" xfId="2369" xr:uid="{00000000-0005-0000-0000-0000BD010000}"/>
    <cellStyle name="20% - Акцент6 27" xfId="494" xr:uid="{00000000-0005-0000-0000-0000BE010000}"/>
    <cellStyle name="20% - Акцент6 27 2" xfId="2370" xr:uid="{00000000-0005-0000-0000-0000BF010000}"/>
    <cellStyle name="20% - Акцент6 28" xfId="495" xr:uid="{00000000-0005-0000-0000-0000C0010000}"/>
    <cellStyle name="20% - Акцент6 28 2" xfId="2371" xr:uid="{00000000-0005-0000-0000-0000C1010000}"/>
    <cellStyle name="20% - Акцент6 29" xfId="496" xr:uid="{00000000-0005-0000-0000-0000C2010000}"/>
    <cellStyle name="20% - Акцент6 29 2" xfId="2372" xr:uid="{00000000-0005-0000-0000-0000C3010000}"/>
    <cellStyle name="20% - Акцент6 3" xfId="497" xr:uid="{00000000-0005-0000-0000-0000C4010000}"/>
    <cellStyle name="20% - Акцент6 3 2" xfId="2373" xr:uid="{00000000-0005-0000-0000-0000C5010000}"/>
    <cellStyle name="20% - Акцент6 30" xfId="498" xr:uid="{00000000-0005-0000-0000-0000C6010000}"/>
    <cellStyle name="20% - Акцент6 30 2" xfId="2374" xr:uid="{00000000-0005-0000-0000-0000C7010000}"/>
    <cellStyle name="20% - Акцент6 31" xfId="499" xr:uid="{00000000-0005-0000-0000-0000C8010000}"/>
    <cellStyle name="20% - Акцент6 31 2" xfId="2375" xr:uid="{00000000-0005-0000-0000-0000C9010000}"/>
    <cellStyle name="20% - Акцент6 32" xfId="500" xr:uid="{00000000-0005-0000-0000-0000CA010000}"/>
    <cellStyle name="20% - Акцент6 32 2" xfId="2376" xr:uid="{00000000-0005-0000-0000-0000CB010000}"/>
    <cellStyle name="20% - Акцент6 33" xfId="501" xr:uid="{00000000-0005-0000-0000-0000CC010000}"/>
    <cellStyle name="20% - Акцент6 33 2" xfId="2377" xr:uid="{00000000-0005-0000-0000-0000CD010000}"/>
    <cellStyle name="20% - Акцент6 34" xfId="502" xr:uid="{00000000-0005-0000-0000-0000CE010000}"/>
    <cellStyle name="20% - Акцент6 34 2" xfId="2378" xr:uid="{00000000-0005-0000-0000-0000CF010000}"/>
    <cellStyle name="20% - Акцент6 35" xfId="503" xr:uid="{00000000-0005-0000-0000-0000D0010000}"/>
    <cellStyle name="20% - Акцент6 35 2" xfId="2379" xr:uid="{00000000-0005-0000-0000-0000D1010000}"/>
    <cellStyle name="20% - Акцент6 36" xfId="504" xr:uid="{00000000-0005-0000-0000-0000D2010000}"/>
    <cellStyle name="20% - Акцент6 36 2" xfId="2380" xr:uid="{00000000-0005-0000-0000-0000D3010000}"/>
    <cellStyle name="20% - Акцент6 4" xfId="505" xr:uid="{00000000-0005-0000-0000-0000D4010000}"/>
    <cellStyle name="20% - Акцент6 4 2" xfId="2381" xr:uid="{00000000-0005-0000-0000-0000D5010000}"/>
    <cellStyle name="20% - Акцент6 5" xfId="506" xr:uid="{00000000-0005-0000-0000-0000D6010000}"/>
    <cellStyle name="20% - Акцент6 5 2" xfId="2382" xr:uid="{00000000-0005-0000-0000-0000D7010000}"/>
    <cellStyle name="20% - Акцент6 6" xfId="507" xr:uid="{00000000-0005-0000-0000-0000D8010000}"/>
    <cellStyle name="20% - Акцент6 6 2" xfId="2383" xr:uid="{00000000-0005-0000-0000-0000D9010000}"/>
    <cellStyle name="20% - Акцент6 7" xfId="508" xr:uid="{00000000-0005-0000-0000-0000DA010000}"/>
    <cellStyle name="20% - Акцент6 7 2" xfId="2384" xr:uid="{00000000-0005-0000-0000-0000DB010000}"/>
    <cellStyle name="20% - Акцент6 8" xfId="509" xr:uid="{00000000-0005-0000-0000-0000DC010000}"/>
    <cellStyle name="20% - Акцент6 8 2" xfId="2385" xr:uid="{00000000-0005-0000-0000-0000DD010000}"/>
    <cellStyle name="20% - Акцент6 9" xfId="510" xr:uid="{00000000-0005-0000-0000-0000DE010000}"/>
    <cellStyle name="20% - Акцент6 9 2" xfId="2386" xr:uid="{00000000-0005-0000-0000-0000DF010000}"/>
    <cellStyle name="40% - Accent1" xfId="30" builtinId="31" customBuiltin="1"/>
    <cellStyle name="40% - Accent1 2" xfId="93" xr:uid="{00000000-0005-0000-0000-0000E1010000}"/>
    <cellStyle name="40% - Accent1 2 2" xfId="114" xr:uid="{00000000-0005-0000-0000-0000E2010000}"/>
    <cellStyle name="40% - Accent1 2 3" xfId="2119" xr:uid="{00000000-0005-0000-0000-0000E3010000}"/>
    <cellStyle name="40% - Accent1 2 4" xfId="2038" xr:uid="{00000000-0005-0000-0000-0000E4010000}"/>
    <cellStyle name="40% - Accent1 3" xfId="168" xr:uid="{00000000-0005-0000-0000-0000E5010000}"/>
    <cellStyle name="40% - Accent1 3 2" xfId="2130" xr:uid="{00000000-0005-0000-0000-0000E6010000}"/>
    <cellStyle name="40% - Accent1 4" xfId="192" xr:uid="{00000000-0005-0000-0000-0000E7010000}"/>
    <cellStyle name="40% - Accent1 4 2" xfId="2153" xr:uid="{00000000-0005-0000-0000-0000E8010000}"/>
    <cellStyle name="40% - Accent1 5" xfId="2066" xr:uid="{00000000-0005-0000-0000-0000E9010000}"/>
    <cellStyle name="40% - Accent2" xfId="34" builtinId="35" customBuiltin="1"/>
    <cellStyle name="40% - Accent2 2" xfId="61" xr:uid="{00000000-0005-0000-0000-0000EB010000}"/>
    <cellStyle name="40% - Accent2 2 2" xfId="115" xr:uid="{00000000-0005-0000-0000-0000EC010000}"/>
    <cellStyle name="40% - Accent2 2 3" xfId="2105" xr:uid="{00000000-0005-0000-0000-0000ED010000}"/>
    <cellStyle name="40% - Accent2 2 4" xfId="2041" xr:uid="{00000000-0005-0000-0000-0000EE010000}"/>
    <cellStyle name="40% - Accent2 3" xfId="170" xr:uid="{00000000-0005-0000-0000-0000EF010000}"/>
    <cellStyle name="40% - Accent2 3 2" xfId="2132" xr:uid="{00000000-0005-0000-0000-0000F0010000}"/>
    <cellStyle name="40% - Accent2 4" xfId="194" xr:uid="{00000000-0005-0000-0000-0000F1010000}"/>
    <cellStyle name="40% - Accent2 4 2" xfId="2155" xr:uid="{00000000-0005-0000-0000-0000F2010000}"/>
    <cellStyle name="40% - Accent2 5" xfId="2068" xr:uid="{00000000-0005-0000-0000-0000F3010000}"/>
    <cellStyle name="40% - Accent3" xfId="38" builtinId="39" customBuiltin="1"/>
    <cellStyle name="40% - Accent3 2" xfId="87" xr:uid="{00000000-0005-0000-0000-0000F5010000}"/>
    <cellStyle name="40% - Accent3 2 2" xfId="116" xr:uid="{00000000-0005-0000-0000-0000F6010000}"/>
    <cellStyle name="40% - Accent3 2 3" xfId="2116" xr:uid="{00000000-0005-0000-0000-0000F7010000}"/>
    <cellStyle name="40% - Accent3 2 4" xfId="2044" xr:uid="{00000000-0005-0000-0000-0000F8010000}"/>
    <cellStyle name="40% - Accent3 3" xfId="172" xr:uid="{00000000-0005-0000-0000-0000F9010000}"/>
    <cellStyle name="40% - Accent3 3 2" xfId="2134" xr:uid="{00000000-0005-0000-0000-0000FA010000}"/>
    <cellStyle name="40% - Accent3 4" xfId="196" xr:uid="{00000000-0005-0000-0000-0000FB010000}"/>
    <cellStyle name="40% - Accent3 4 2" xfId="2157" xr:uid="{00000000-0005-0000-0000-0000FC010000}"/>
    <cellStyle name="40% - Accent3 5" xfId="2070" xr:uid="{00000000-0005-0000-0000-0000FD010000}"/>
    <cellStyle name="40% - Accent4" xfId="42" builtinId="43" customBuiltin="1"/>
    <cellStyle name="40% - Accent4 2" xfId="78" xr:uid="{00000000-0005-0000-0000-0000FF010000}"/>
    <cellStyle name="40% - Accent4 2 2" xfId="117" xr:uid="{00000000-0005-0000-0000-000000020000}"/>
    <cellStyle name="40% - Accent4 2 3" xfId="2115" xr:uid="{00000000-0005-0000-0000-000001020000}"/>
    <cellStyle name="40% - Accent4 2 4" xfId="2047" xr:uid="{00000000-0005-0000-0000-000002020000}"/>
    <cellStyle name="40% - Accent4 3" xfId="174" xr:uid="{00000000-0005-0000-0000-000003020000}"/>
    <cellStyle name="40% - Accent4 3 2" xfId="2136" xr:uid="{00000000-0005-0000-0000-000004020000}"/>
    <cellStyle name="40% - Accent4 4" xfId="198" xr:uid="{00000000-0005-0000-0000-000005020000}"/>
    <cellStyle name="40% - Accent4 4 2" xfId="2159" xr:uid="{00000000-0005-0000-0000-000006020000}"/>
    <cellStyle name="40% - Accent4 5" xfId="2072" xr:uid="{00000000-0005-0000-0000-000007020000}"/>
    <cellStyle name="40% - Accent5" xfId="46" builtinId="47" customBuiltin="1"/>
    <cellStyle name="40% - Accent5 2" xfId="77" xr:uid="{00000000-0005-0000-0000-000009020000}"/>
    <cellStyle name="40% - Accent5 2 2" xfId="118" xr:uid="{00000000-0005-0000-0000-00000A020000}"/>
    <cellStyle name="40% - Accent5 2 3" xfId="2114" xr:uid="{00000000-0005-0000-0000-00000B020000}"/>
    <cellStyle name="40% - Accent5 2 4" xfId="2050" xr:uid="{00000000-0005-0000-0000-00000C020000}"/>
    <cellStyle name="40% - Accent5 3" xfId="176" xr:uid="{00000000-0005-0000-0000-00000D020000}"/>
    <cellStyle name="40% - Accent5 3 2" xfId="2138" xr:uid="{00000000-0005-0000-0000-00000E020000}"/>
    <cellStyle name="40% - Accent5 4" xfId="200" xr:uid="{00000000-0005-0000-0000-00000F020000}"/>
    <cellStyle name="40% - Accent5 4 2" xfId="2161" xr:uid="{00000000-0005-0000-0000-000010020000}"/>
    <cellStyle name="40% - Accent5 5" xfId="2074" xr:uid="{00000000-0005-0000-0000-000011020000}"/>
    <cellStyle name="40% - Accent6" xfId="50" builtinId="51" customBuiltin="1"/>
    <cellStyle name="40% - Accent6 2" xfId="60" xr:uid="{00000000-0005-0000-0000-000013020000}"/>
    <cellStyle name="40% - Accent6 2 2" xfId="119" xr:uid="{00000000-0005-0000-0000-000014020000}"/>
    <cellStyle name="40% - Accent6 2 3" xfId="2104" xr:uid="{00000000-0005-0000-0000-000015020000}"/>
    <cellStyle name="40% - Accent6 2 4" xfId="2053" xr:uid="{00000000-0005-0000-0000-000016020000}"/>
    <cellStyle name="40% - Accent6 3" xfId="178" xr:uid="{00000000-0005-0000-0000-000017020000}"/>
    <cellStyle name="40% - Accent6 3 2" xfId="2140" xr:uid="{00000000-0005-0000-0000-000018020000}"/>
    <cellStyle name="40% - Accent6 4" xfId="202" xr:uid="{00000000-0005-0000-0000-000019020000}"/>
    <cellStyle name="40% - Accent6 4 2" xfId="2163" xr:uid="{00000000-0005-0000-0000-00001A020000}"/>
    <cellStyle name="40% - Accent6 5" xfId="2076" xr:uid="{00000000-0005-0000-0000-00001B020000}"/>
    <cellStyle name="40% - Акцент1 10" xfId="511" xr:uid="{00000000-0005-0000-0000-00001C020000}"/>
    <cellStyle name="40% - Акцент1 10 2" xfId="2387" xr:uid="{00000000-0005-0000-0000-00001D020000}"/>
    <cellStyle name="40% - Акцент1 11" xfId="512" xr:uid="{00000000-0005-0000-0000-00001E020000}"/>
    <cellStyle name="40% - Акцент1 11 2" xfId="2388" xr:uid="{00000000-0005-0000-0000-00001F020000}"/>
    <cellStyle name="40% - Акцент1 12" xfId="513" xr:uid="{00000000-0005-0000-0000-000020020000}"/>
    <cellStyle name="40% - Акцент1 12 2" xfId="2389" xr:uid="{00000000-0005-0000-0000-000021020000}"/>
    <cellStyle name="40% - Акцент1 13" xfId="514" xr:uid="{00000000-0005-0000-0000-000022020000}"/>
    <cellStyle name="40% - Акцент1 13 2" xfId="2390" xr:uid="{00000000-0005-0000-0000-000023020000}"/>
    <cellStyle name="40% - Акцент1 14" xfId="515" xr:uid="{00000000-0005-0000-0000-000024020000}"/>
    <cellStyle name="40% - Акцент1 14 2" xfId="2391" xr:uid="{00000000-0005-0000-0000-000025020000}"/>
    <cellStyle name="40% - Акцент1 15" xfId="516" xr:uid="{00000000-0005-0000-0000-000026020000}"/>
    <cellStyle name="40% - Акцент1 15 2" xfId="2392" xr:uid="{00000000-0005-0000-0000-000027020000}"/>
    <cellStyle name="40% - Акцент1 16" xfId="517" xr:uid="{00000000-0005-0000-0000-000028020000}"/>
    <cellStyle name="40% - Акцент1 16 2" xfId="2393" xr:uid="{00000000-0005-0000-0000-000029020000}"/>
    <cellStyle name="40% - Акцент1 17" xfId="518" xr:uid="{00000000-0005-0000-0000-00002A020000}"/>
    <cellStyle name="40% - Акцент1 17 2" xfId="2394" xr:uid="{00000000-0005-0000-0000-00002B020000}"/>
    <cellStyle name="40% - Акцент1 18" xfId="519" xr:uid="{00000000-0005-0000-0000-00002C020000}"/>
    <cellStyle name="40% - Акцент1 18 2" xfId="2395" xr:uid="{00000000-0005-0000-0000-00002D020000}"/>
    <cellStyle name="40% - Акцент1 19" xfId="520" xr:uid="{00000000-0005-0000-0000-00002E020000}"/>
    <cellStyle name="40% - Акцент1 19 2" xfId="2396" xr:uid="{00000000-0005-0000-0000-00002F020000}"/>
    <cellStyle name="40% - Акцент1 2" xfId="521" xr:uid="{00000000-0005-0000-0000-000030020000}"/>
    <cellStyle name="40% - Акцент1 2 2" xfId="2397" xr:uid="{00000000-0005-0000-0000-000031020000}"/>
    <cellStyle name="40% - Акцент1 20" xfId="522" xr:uid="{00000000-0005-0000-0000-000032020000}"/>
    <cellStyle name="40% - Акцент1 20 2" xfId="2398" xr:uid="{00000000-0005-0000-0000-000033020000}"/>
    <cellStyle name="40% - Акцент1 21" xfId="523" xr:uid="{00000000-0005-0000-0000-000034020000}"/>
    <cellStyle name="40% - Акцент1 21 2" xfId="2399" xr:uid="{00000000-0005-0000-0000-000035020000}"/>
    <cellStyle name="40% - Акцент1 22" xfId="524" xr:uid="{00000000-0005-0000-0000-000036020000}"/>
    <cellStyle name="40% - Акцент1 22 2" xfId="2400" xr:uid="{00000000-0005-0000-0000-000037020000}"/>
    <cellStyle name="40% - Акцент1 23" xfId="525" xr:uid="{00000000-0005-0000-0000-000038020000}"/>
    <cellStyle name="40% - Акцент1 23 2" xfId="2401" xr:uid="{00000000-0005-0000-0000-000039020000}"/>
    <cellStyle name="40% - Акцент1 24" xfId="526" xr:uid="{00000000-0005-0000-0000-00003A020000}"/>
    <cellStyle name="40% - Акцент1 24 2" xfId="2402" xr:uid="{00000000-0005-0000-0000-00003B020000}"/>
    <cellStyle name="40% - Акцент1 25" xfId="527" xr:uid="{00000000-0005-0000-0000-00003C020000}"/>
    <cellStyle name="40% - Акцент1 25 2" xfId="2403" xr:uid="{00000000-0005-0000-0000-00003D020000}"/>
    <cellStyle name="40% - Акцент1 26" xfId="528" xr:uid="{00000000-0005-0000-0000-00003E020000}"/>
    <cellStyle name="40% - Акцент1 26 2" xfId="2404" xr:uid="{00000000-0005-0000-0000-00003F020000}"/>
    <cellStyle name="40% - Акцент1 27" xfId="529" xr:uid="{00000000-0005-0000-0000-000040020000}"/>
    <cellStyle name="40% - Акцент1 27 2" xfId="2405" xr:uid="{00000000-0005-0000-0000-000041020000}"/>
    <cellStyle name="40% - Акцент1 28" xfId="530" xr:uid="{00000000-0005-0000-0000-000042020000}"/>
    <cellStyle name="40% - Акцент1 28 2" xfId="2406" xr:uid="{00000000-0005-0000-0000-000043020000}"/>
    <cellStyle name="40% - Акцент1 29" xfId="531" xr:uid="{00000000-0005-0000-0000-000044020000}"/>
    <cellStyle name="40% - Акцент1 29 2" xfId="2407" xr:uid="{00000000-0005-0000-0000-000045020000}"/>
    <cellStyle name="40% - Акцент1 3" xfId="532" xr:uid="{00000000-0005-0000-0000-000046020000}"/>
    <cellStyle name="40% - Акцент1 3 2" xfId="2408" xr:uid="{00000000-0005-0000-0000-000047020000}"/>
    <cellStyle name="40% - Акцент1 30" xfId="533" xr:uid="{00000000-0005-0000-0000-000048020000}"/>
    <cellStyle name="40% - Акцент1 30 2" xfId="2409" xr:uid="{00000000-0005-0000-0000-000049020000}"/>
    <cellStyle name="40% - Акцент1 31" xfId="534" xr:uid="{00000000-0005-0000-0000-00004A020000}"/>
    <cellStyle name="40% - Акцент1 31 2" xfId="2410" xr:uid="{00000000-0005-0000-0000-00004B020000}"/>
    <cellStyle name="40% - Акцент1 32" xfId="535" xr:uid="{00000000-0005-0000-0000-00004C020000}"/>
    <cellStyle name="40% - Акцент1 32 2" xfId="2411" xr:uid="{00000000-0005-0000-0000-00004D020000}"/>
    <cellStyle name="40% - Акцент1 33" xfId="536" xr:uid="{00000000-0005-0000-0000-00004E020000}"/>
    <cellStyle name="40% - Акцент1 33 2" xfId="2412" xr:uid="{00000000-0005-0000-0000-00004F020000}"/>
    <cellStyle name="40% - Акцент1 34" xfId="537" xr:uid="{00000000-0005-0000-0000-000050020000}"/>
    <cellStyle name="40% - Акцент1 34 2" xfId="2413" xr:uid="{00000000-0005-0000-0000-000051020000}"/>
    <cellStyle name="40% - Акцент1 35" xfId="538" xr:uid="{00000000-0005-0000-0000-000052020000}"/>
    <cellStyle name="40% - Акцент1 35 2" xfId="2414" xr:uid="{00000000-0005-0000-0000-000053020000}"/>
    <cellStyle name="40% - Акцент1 36" xfId="539" xr:uid="{00000000-0005-0000-0000-000054020000}"/>
    <cellStyle name="40% - Акцент1 36 2" xfId="2415" xr:uid="{00000000-0005-0000-0000-000055020000}"/>
    <cellStyle name="40% - Акцент1 4" xfId="540" xr:uid="{00000000-0005-0000-0000-000056020000}"/>
    <cellStyle name="40% - Акцент1 4 2" xfId="2416" xr:uid="{00000000-0005-0000-0000-000057020000}"/>
    <cellStyle name="40% - Акцент1 5" xfId="541" xr:uid="{00000000-0005-0000-0000-000058020000}"/>
    <cellStyle name="40% - Акцент1 5 2" xfId="2417" xr:uid="{00000000-0005-0000-0000-000059020000}"/>
    <cellStyle name="40% - Акцент1 6" xfId="542" xr:uid="{00000000-0005-0000-0000-00005A020000}"/>
    <cellStyle name="40% - Акцент1 6 2" xfId="2418" xr:uid="{00000000-0005-0000-0000-00005B020000}"/>
    <cellStyle name="40% - Акцент1 7" xfId="543" xr:uid="{00000000-0005-0000-0000-00005C020000}"/>
    <cellStyle name="40% - Акцент1 7 2" xfId="2419" xr:uid="{00000000-0005-0000-0000-00005D020000}"/>
    <cellStyle name="40% - Акцент1 8" xfId="544" xr:uid="{00000000-0005-0000-0000-00005E020000}"/>
    <cellStyle name="40% - Акцент1 8 2" xfId="2420" xr:uid="{00000000-0005-0000-0000-00005F020000}"/>
    <cellStyle name="40% - Акцент1 9" xfId="545" xr:uid="{00000000-0005-0000-0000-000060020000}"/>
    <cellStyle name="40% - Акцент1 9 2" xfId="2421" xr:uid="{00000000-0005-0000-0000-000061020000}"/>
    <cellStyle name="40% - Акцент2 10" xfId="546" xr:uid="{00000000-0005-0000-0000-000062020000}"/>
    <cellStyle name="40% - Акцент2 10 2" xfId="2422" xr:uid="{00000000-0005-0000-0000-000063020000}"/>
    <cellStyle name="40% - Акцент2 11" xfId="547" xr:uid="{00000000-0005-0000-0000-000064020000}"/>
    <cellStyle name="40% - Акцент2 11 2" xfId="2423" xr:uid="{00000000-0005-0000-0000-000065020000}"/>
    <cellStyle name="40% - Акцент2 12" xfId="548" xr:uid="{00000000-0005-0000-0000-000066020000}"/>
    <cellStyle name="40% - Акцент2 12 2" xfId="2424" xr:uid="{00000000-0005-0000-0000-000067020000}"/>
    <cellStyle name="40% - Акцент2 13" xfId="549" xr:uid="{00000000-0005-0000-0000-000068020000}"/>
    <cellStyle name="40% - Акцент2 13 2" xfId="2425" xr:uid="{00000000-0005-0000-0000-000069020000}"/>
    <cellStyle name="40% - Акцент2 14" xfId="550" xr:uid="{00000000-0005-0000-0000-00006A020000}"/>
    <cellStyle name="40% - Акцент2 14 2" xfId="2426" xr:uid="{00000000-0005-0000-0000-00006B020000}"/>
    <cellStyle name="40% - Акцент2 15" xfId="551" xr:uid="{00000000-0005-0000-0000-00006C020000}"/>
    <cellStyle name="40% - Акцент2 15 2" xfId="2427" xr:uid="{00000000-0005-0000-0000-00006D020000}"/>
    <cellStyle name="40% - Акцент2 16" xfId="552" xr:uid="{00000000-0005-0000-0000-00006E020000}"/>
    <cellStyle name="40% - Акцент2 16 2" xfId="2428" xr:uid="{00000000-0005-0000-0000-00006F020000}"/>
    <cellStyle name="40% - Акцент2 17" xfId="553" xr:uid="{00000000-0005-0000-0000-000070020000}"/>
    <cellStyle name="40% - Акцент2 17 2" xfId="2429" xr:uid="{00000000-0005-0000-0000-000071020000}"/>
    <cellStyle name="40% - Акцент2 18" xfId="554" xr:uid="{00000000-0005-0000-0000-000072020000}"/>
    <cellStyle name="40% - Акцент2 18 2" xfId="2430" xr:uid="{00000000-0005-0000-0000-000073020000}"/>
    <cellStyle name="40% - Акцент2 19" xfId="555" xr:uid="{00000000-0005-0000-0000-000074020000}"/>
    <cellStyle name="40% - Акцент2 19 2" xfId="2431" xr:uid="{00000000-0005-0000-0000-000075020000}"/>
    <cellStyle name="40% - Акцент2 2" xfId="556" xr:uid="{00000000-0005-0000-0000-000076020000}"/>
    <cellStyle name="40% - Акцент2 2 2" xfId="2432" xr:uid="{00000000-0005-0000-0000-000077020000}"/>
    <cellStyle name="40% - Акцент2 20" xfId="557" xr:uid="{00000000-0005-0000-0000-000078020000}"/>
    <cellStyle name="40% - Акцент2 20 2" xfId="2433" xr:uid="{00000000-0005-0000-0000-000079020000}"/>
    <cellStyle name="40% - Акцент2 21" xfId="558" xr:uid="{00000000-0005-0000-0000-00007A020000}"/>
    <cellStyle name="40% - Акцент2 21 2" xfId="2434" xr:uid="{00000000-0005-0000-0000-00007B020000}"/>
    <cellStyle name="40% - Акцент2 22" xfId="559" xr:uid="{00000000-0005-0000-0000-00007C020000}"/>
    <cellStyle name="40% - Акцент2 22 2" xfId="2435" xr:uid="{00000000-0005-0000-0000-00007D020000}"/>
    <cellStyle name="40% - Акцент2 23" xfId="560" xr:uid="{00000000-0005-0000-0000-00007E020000}"/>
    <cellStyle name="40% - Акцент2 23 2" xfId="2436" xr:uid="{00000000-0005-0000-0000-00007F020000}"/>
    <cellStyle name="40% - Акцент2 24" xfId="561" xr:uid="{00000000-0005-0000-0000-000080020000}"/>
    <cellStyle name="40% - Акцент2 24 2" xfId="2437" xr:uid="{00000000-0005-0000-0000-000081020000}"/>
    <cellStyle name="40% - Акцент2 25" xfId="562" xr:uid="{00000000-0005-0000-0000-000082020000}"/>
    <cellStyle name="40% - Акцент2 25 2" xfId="2438" xr:uid="{00000000-0005-0000-0000-000083020000}"/>
    <cellStyle name="40% - Акцент2 26" xfId="563" xr:uid="{00000000-0005-0000-0000-000084020000}"/>
    <cellStyle name="40% - Акцент2 26 2" xfId="2439" xr:uid="{00000000-0005-0000-0000-000085020000}"/>
    <cellStyle name="40% - Акцент2 27" xfId="564" xr:uid="{00000000-0005-0000-0000-000086020000}"/>
    <cellStyle name="40% - Акцент2 27 2" xfId="2440" xr:uid="{00000000-0005-0000-0000-000087020000}"/>
    <cellStyle name="40% - Акцент2 28" xfId="565" xr:uid="{00000000-0005-0000-0000-000088020000}"/>
    <cellStyle name="40% - Акцент2 28 2" xfId="2441" xr:uid="{00000000-0005-0000-0000-000089020000}"/>
    <cellStyle name="40% - Акцент2 29" xfId="566" xr:uid="{00000000-0005-0000-0000-00008A020000}"/>
    <cellStyle name="40% - Акцент2 29 2" xfId="2442" xr:uid="{00000000-0005-0000-0000-00008B020000}"/>
    <cellStyle name="40% - Акцент2 3" xfId="567" xr:uid="{00000000-0005-0000-0000-00008C020000}"/>
    <cellStyle name="40% - Акцент2 3 2" xfId="2443" xr:uid="{00000000-0005-0000-0000-00008D020000}"/>
    <cellStyle name="40% - Акцент2 30" xfId="568" xr:uid="{00000000-0005-0000-0000-00008E020000}"/>
    <cellStyle name="40% - Акцент2 30 2" xfId="2444" xr:uid="{00000000-0005-0000-0000-00008F020000}"/>
    <cellStyle name="40% - Акцент2 31" xfId="569" xr:uid="{00000000-0005-0000-0000-000090020000}"/>
    <cellStyle name="40% - Акцент2 31 2" xfId="2445" xr:uid="{00000000-0005-0000-0000-000091020000}"/>
    <cellStyle name="40% - Акцент2 32" xfId="570" xr:uid="{00000000-0005-0000-0000-000092020000}"/>
    <cellStyle name="40% - Акцент2 32 2" xfId="2446" xr:uid="{00000000-0005-0000-0000-000093020000}"/>
    <cellStyle name="40% - Акцент2 33" xfId="571" xr:uid="{00000000-0005-0000-0000-000094020000}"/>
    <cellStyle name="40% - Акцент2 33 2" xfId="2447" xr:uid="{00000000-0005-0000-0000-000095020000}"/>
    <cellStyle name="40% - Акцент2 34" xfId="572" xr:uid="{00000000-0005-0000-0000-000096020000}"/>
    <cellStyle name="40% - Акцент2 34 2" xfId="2448" xr:uid="{00000000-0005-0000-0000-000097020000}"/>
    <cellStyle name="40% - Акцент2 35" xfId="573" xr:uid="{00000000-0005-0000-0000-000098020000}"/>
    <cellStyle name="40% - Акцент2 35 2" xfId="2449" xr:uid="{00000000-0005-0000-0000-000099020000}"/>
    <cellStyle name="40% - Акцент2 36" xfId="574" xr:uid="{00000000-0005-0000-0000-00009A020000}"/>
    <cellStyle name="40% - Акцент2 36 2" xfId="2450" xr:uid="{00000000-0005-0000-0000-00009B020000}"/>
    <cellStyle name="40% - Акцент2 4" xfId="575" xr:uid="{00000000-0005-0000-0000-00009C020000}"/>
    <cellStyle name="40% - Акцент2 4 2" xfId="2451" xr:uid="{00000000-0005-0000-0000-00009D020000}"/>
    <cellStyle name="40% - Акцент2 5" xfId="576" xr:uid="{00000000-0005-0000-0000-00009E020000}"/>
    <cellStyle name="40% - Акцент2 5 2" xfId="2452" xr:uid="{00000000-0005-0000-0000-00009F020000}"/>
    <cellStyle name="40% - Акцент2 6" xfId="577" xr:uid="{00000000-0005-0000-0000-0000A0020000}"/>
    <cellStyle name="40% - Акцент2 6 2" xfId="2453" xr:uid="{00000000-0005-0000-0000-0000A1020000}"/>
    <cellStyle name="40% - Акцент2 7" xfId="578" xr:uid="{00000000-0005-0000-0000-0000A2020000}"/>
    <cellStyle name="40% - Акцент2 7 2" xfId="2454" xr:uid="{00000000-0005-0000-0000-0000A3020000}"/>
    <cellStyle name="40% - Акцент2 8" xfId="579" xr:uid="{00000000-0005-0000-0000-0000A4020000}"/>
    <cellStyle name="40% - Акцент2 8 2" xfId="2455" xr:uid="{00000000-0005-0000-0000-0000A5020000}"/>
    <cellStyle name="40% - Акцент2 9" xfId="580" xr:uid="{00000000-0005-0000-0000-0000A6020000}"/>
    <cellStyle name="40% - Акцент2 9 2" xfId="2456" xr:uid="{00000000-0005-0000-0000-0000A7020000}"/>
    <cellStyle name="40% - Акцент3 10" xfId="581" xr:uid="{00000000-0005-0000-0000-0000A8020000}"/>
    <cellStyle name="40% - Акцент3 10 2" xfId="2457" xr:uid="{00000000-0005-0000-0000-0000A9020000}"/>
    <cellStyle name="40% - Акцент3 11" xfId="582" xr:uid="{00000000-0005-0000-0000-0000AA020000}"/>
    <cellStyle name="40% - Акцент3 11 2" xfId="2458" xr:uid="{00000000-0005-0000-0000-0000AB020000}"/>
    <cellStyle name="40% - Акцент3 12" xfId="583" xr:uid="{00000000-0005-0000-0000-0000AC020000}"/>
    <cellStyle name="40% - Акцент3 12 2" xfId="2459" xr:uid="{00000000-0005-0000-0000-0000AD020000}"/>
    <cellStyle name="40% - Акцент3 13" xfId="584" xr:uid="{00000000-0005-0000-0000-0000AE020000}"/>
    <cellStyle name="40% - Акцент3 13 2" xfId="2460" xr:uid="{00000000-0005-0000-0000-0000AF020000}"/>
    <cellStyle name="40% - Акцент3 14" xfId="585" xr:uid="{00000000-0005-0000-0000-0000B0020000}"/>
    <cellStyle name="40% - Акцент3 14 2" xfId="2461" xr:uid="{00000000-0005-0000-0000-0000B1020000}"/>
    <cellStyle name="40% - Акцент3 15" xfId="586" xr:uid="{00000000-0005-0000-0000-0000B2020000}"/>
    <cellStyle name="40% - Акцент3 15 2" xfId="2462" xr:uid="{00000000-0005-0000-0000-0000B3020000}"/>
    <cellStyle name="40% - Акцент3 16" xfId="587" xr:uid="{00000000-0005-0000-0000-0000B4020000}"/>
    <cellStyle name="40% - Акцент3 16 2" xfId="2463" xr:uid="{00000000-0005-0000-0000-0000B5020000}"/>
    <cellStyle name="40% - Акцент3 17" xfId="588" xr:uid="{00000000-0005-0000-0000-0000B6020000}"/>
    <cellStyle name="40% - Акцент3 17 2" xfId="2464" xr:uid="{00000000-0005-0000-0000-0000B7020000}"/>
    <cellStyle name="40% - Акцент3 18" xfId="589" xr:uid="{00000000-0005-0000-0000-0000B8020000}"/>
    <cellStyle name="40% - Акцент3 18 2" xfId="2465" xr:uid="{00000000-0005-0000-0000-0000B9020000}"/>
    <cellStyle name="40% - Акцент3 19" xfId="590" xr:uid="{00000000-0005-0000-0000-0000BA020000}"/>
    <cellStyle name="40% - Акцент3 19 2" xfId="2466" xr:uid="{00000000-0005-0000-0000-0000BB020000}"/>
    <cellStyle name="40% - Акцент3 2" xfId="591" xr:uid="{00000000-0005-0000-0000-0000BC020000}"/>
    <cellStyle name="40% - Акцент3 2 2" xfId="2467" xr:uid="{00000000-0005-0000-0000-0000BD020000}"/>
    <cellStyle name="40% - Акцент3 20" xfId="592" xr:uid="{00000000-0005-0000-0000-0000BE020000}"/>
    <cellStyle name="40% - Акцент3 20 2" xfId="2468" xr:uid="{00000000-0005-0000-0000-0000BF020000}"/>
    <cellStyle name="40% - Акцент3 21" xfId="593" xr:uid="{00000000-0005-0000-0000-0000C0020000}"/>
    <cellStyle name="40% - Акцент3 21 2" xfId="2469" xr:uid="{00000000-0005-0000-0000-0000C1020000}"/>
    <cellStyle name="40% - Акцент3 22" xfId="594" xr:uid="{00000000-0005-0000-0000-0000C2020000}"/>
    <cellStyle name="40% - Акцент3 22 2" xfId="2470" xr:uid="{00000000-0005-0000-0000-0000C3020000}"/>
    <cellStyle name="40% - Акцент3 23" xfId="595" xr:uid="{00000000-0005-0000-0000-0000C4020000}"/>
    <cellStyle name="40% - Акцент3 23 2" xfId="2471" xr:uid="{00000000-0005-0000-0000-0000C5020000}"/>
    <cellStyle name="40% - Акцент3 24" xfId="596" xr:uid="{00000000-0005-0000-0000-0000C6020000}"/>
    <cellStyle name="40% - Акцент3 24 2" xfId="2472" xr:uid="{00000000-0005-0000-0000-0000C7020000}"/>
    <cellStyle name="40% - Акцент3 25" xfId="597" xr:uid="{00000000-0005-0000-0000-0000C8020000}"/>
    <cellStyle name="40% - Акцент3 25 2" xfId="2473" xr:uid="{00000000-0005-0000-0000-0000C9020000}"/>
    <cellStyle name="40% - Акцент3 26" xfId="598" xr:uid="{00000000-0005-0000-0000-0000CA020000}"/>
    <cellStyle name="40% - Акцент3 26 2" xfId="2474" xr:uid="{00000000-0005-0000-0000-0000CB020000}"/>
    <cellStyle name="40% - Акцент3 27" xfId="599" xr:uid="{00000000-0005-0000-0000-0000CC020000}"/>
    <cellStyle name="40% - Акцент3 27 2" xfId="2475" xr:uid="{00000000-0005-0000-0000-0000CD020000}"/>
    <cellStyle name="40% - Акцент3 28" xfId="600" xr:uid="{00000000-0005-0000-0000-0000CE020000}"/>
    <cellStyle name="40% - Акцент3 28 2" xfId="2476" xr:uid="{00000000-0005-0000-0000-0000CF020000}"/>
    <cellStyle name="40% - Акцент3 29" xfId="601" xr:uid="{00000000-0005-0000-0000-0000D0020000}"/>
    <cellStyle name="40% - Акцент3 29 2" xfId="2477" xr:uid="{00000000-0005-0000-0000-0000D1020000}"/>
    <cellStyle name="40% - Акцент3 3" xfId="602" xr:uid="{00000000-0005-0000-0000-0000D2020000}"/>
    <cellStyle name="40% - Акцент3 3 2" xfId="2478" xr:uid="{00000000-0005-0000-0000-0000D3020000}"/>
    <cellStyle name="40% - Акцент3 30" xfId="603" xr:uid="{00000000-0005-0000-0000-0000D4020000}"/>
    <cellStyle name="40% - Акцент3 30 2" xfId="2479" xr:uid="{00000000-0005-0000-0000-0000D5020000}"/>
    <cellStyle name="40% - Акцент3 31" xfId="604" xr:uid="{00000000-0005-0000-0000-0000D6020000}"/>
    <cellStyle name="40% - Акцент3 31 2" xfId="2480" xr:uid="{00000000-0005-0000-0000-0000D7020000}"/>
    <cellStyle name="40% - Акцент3 32" xfId="605" xr:uid="{00000000-0005-0000-0000-0000D8020000}"/>
    <cellStyle name="40% - Акцент3 32 2" xfId="2481" xr:uid="{00000000-0005-0000-0000-0000D9020000}"/>
    <cellStyle name="40% - Акцент3 33" xfId="606" xr:uid="{00000000-0005-0000-0000-0000DA020000}"/>
    <cellStyle name="40% - Акцент3 33 2" xfId="2482" xr:uid="{00000000-0005-0000-0000-0000DB020000}"/>
    <cellStyle name="40% - Акцент3 34" xfId="607" xr:uid="{00000000-0005-0000-0000-0000DC020000}"/>
    <cellStyle name="40% - Акцент3 34 2" xfId="2483" xr:uid="{00000000-0005-0000-0000-0000DD020000}"/>
    <cellStyle name="40% - Акцент3 35" xfId="608" xr:uid="{00000000-0005-0000-0000-0000DE020000}"/>
    <cellStyle name="40% - Акцент3 35 2" xfId="2484" xr:uid="{00000000-0005-0000-0000-0000DF020000}"/>
    <cellStyle name="40% - Акцент3 36" xfId="609" xr:uid="{00000000-0005-0000-0000-0000E0020000}"/>
    <cellStyle name="40% - Акцент3 36 2" xfId="2485" xr:uid="{00000000-0005-0000-0000-0000E1020000}"/>
    <cellStyle name="40% - Акцент3 4" xfId="610" xr:uid="{00000000-0005-0000-0000-0000E2020000}"/>
    <cellStyle name="40% - Акцент3 4 2" xfId="2486" xr:uid="{00000000-0005-0000-0000-0000E3020000}"/>
    <cellStyle name="40% - Акцент3 5" xfId="611" xr:uid="{00000000-0005-0000-0000-0000E4020000}"/>
    <cellStyle name="40% - Акцент3 5 2" xfId="2487" xr:uid="{00000000-0005-0000-0000-0000E5020000}"/>
    <cellStyle name="40% - Акцент3 6" xfId="612" xr:uid="{00000000-0005-0000-0000-0000E6020000}"/>
    <cellStyle name="40% - Акцент3 6 2" xfId="2488" xr:uid="{00000000-0005-0000-0000-0000E7020000}"/>
    <cellStyle name="40% - Акцент3 7" xfId="613" xr:uid="{00000000-0005-0000-0000-0000E8020000}"/>
    <cellStyle name="40% - Акцент3 7 2" xfId="2489" xr:uid="{00000000-0005-0000-0000-0000E9020000}"/>
    <cellStyle name="40% - Акцент3 8" xfId="614" xr:uid="{00000000-0005-0000-0000-0000EA020000}"/>
    <cellStyle name="40% - Акцент3 8 2" xfId="2490" xr:uid="{00000000-0005-0000-0000-0000EB020000}"/>
    <cellStyle name="40% - Акцент3 9" xfId="615" xr:uid="{00000000-0005-0000-0000-0000EC020000}"/>
    <cellStyle name="40% - Акцент3 9 2" xfId="2491" xr:uid="{00000000-0005-0000-0000-0000ED020000}"/>
    <cellStyle name="40% - Акцент4 10" xfId="616" xr:uid="{00000000-0005-0000-0000-0000EE020000}"/>
    <cellStyle name="40% - Акцент4 10 2" xfId="2492" xr:uid="{00000000-0005-0000-0000-0000EF020000}"/>
    <cellStyle name="40% - Акцент4 11" xfId="617" xr:uid="{00000000-0005-0000-0000-0000F0020000}"/>
    <cellStyle name="40% - Акцент4 11 2" xfId="2493" xr:uid="{00000000-0005-0000-0000-0000F1020000}"/>
    <cellStyle name="40% - Акцент4 12" xfId="618" xr:uid="{00000000-0005-0000-0000-0000F2020000}"/>
    <cellStyle name="40% - Акцент4 12 2" xfId="2494" xr:uid="{00000000-0005-0000-0000-0000F3020000}"/>
    <cellStyle name="40% - Акцент4 13" xfId="619" xr:uid="{00000000-0005-0000-0000-0000F4020000}"/>
    <cellStyle name="40% - Акцент4 13 2" xfId="2495" xr:uid="{00000000-0005-0000-0000-0000F5020000}"/>
    <cellStyle name="40% - Акцент4 14" xfId="620" xr:uid="{00000000-0005-0000-0000-0000F6020000}"/>
    <cellStyle name="40% - Акцент4 14 2" xfId="2496" xr:uid="{00000000-0005-0000-0000-0000F7020000}"/>
    <cellStyle name="40% - Акцент4 15" xfId="621" xr:uid="{00000000-0005-0000-0000-0000F8020000}"/>
    <cellStyle name="40% - Акцент4 15 2" xfId="2497" xr:uid="{00000000-0005-0000-0000-0000F9020000}"/>
    <cellStyle name="40% - Акцент4 16" xfId="622" xr:uid="{00000000-0005-0000-0000-0000FA020000}"/>
    <cellStyle name="40% - Акцент4 16 2" xfId="2498" xr:uid="{00000000-0005-0000-0000-0000FB020000}"/>
    <cellStyle name="40% - Акцент4 17" xfId="623" xr:uid="{00000000-0005-0000-0000-0000FC020000}"/>
    <cellStyle name="40% - Акцент4 17 2" xfId="2499" xr:uid="{00000000-0005-0000-0000-0000FD020000}"/>
    <cellStyle name="40% - Акцент4 18" xfId="624" xr:uid="{00000000-0005-0000-0000-0000FE020000}"/>
    <cellStyle name="40% - Акцент4 18 2" xfId="2500" xr:uid="{00000000-0005-0000-0000-0000FF020000}"/>
    <cellStyle name="40% - Акцент4 19" xfId="625" xr:uid="{00000000-0005-0000-0000-000000030000}"/>
    <cellStyle name="40% - Акцент4 19 2" xfId="2501" xr:uid="{00000000-0005-0000-0000-000001030000}"/>
    <cellStyle name="40% - Акцент4 2" xfId="626" xr:uid="{00000000-0005-0000-0000-000002030000}"/>
    <cellStyle name="40% - Акцент4 2 2" xfId="2502" xr:uid="{00000000-0005-0000-0000-000003030000}"/>
    <cellStyle name="40% - Акцент4 20" xfId="627" xr:uid="{00000000-0005-0000-0000-000004030000}"/>
    <cellStyle name="40% - Акцент4 20 2" xfId="2503" xr:uid="{00000000-0005-0000-0000-000005030000}"/>
    <cellStyle name="40% - Акцент4 21" xfId="628" xr:uid="{00000000-0005-0000-0000-000006030000}"/>
    <cellStyle name="40% - Акцент4 21 2" xfId="2504" xr:uid="{00000000-0005-0000-0000-000007030000}"/>
    <cellStyle name="40% - Акцент4 22" xfId="629" xr:uid="{00000000-0005-0000-0000-000008030000}"/>
    <cellStyle name="40% - Акцент4 22 2" xfId="2505" xr:uid="{00000000-0005-0000-0000-000009030000}"/>
    <cellStyle name="40% - Акцент4 23" xfId="630" xr:uid="{00000000-0005-0000-0000-00000A030000}"/>
    <cellStyle name="40% - Акцент4 23 2" xfId="2506" xr:uid="{00000000-0005-0000-0000-00000B030000}"/>
    <cellStyle name="40% - Акцент4 24" xfId="631" xr:uid="{00000000-0005-0000-0000-00000C030000}"/>
    <cellStyle name="40% - Акцент4 24 2" xfId="2507" xr:uid="{00000000-0005-0000-0000-00000D030000}"/>
    <cellStyle name="40% - Акцент4 25" xfId="632" xr:uid="{00000000-0005-0000-0000-00000E030000}"/>
    <cellStyle name="40% - Акцент4 25 2" xfId="2508" xr:uid="{00000000-0005-0000-0000-00000F030000}"/>
    <cellStyle name="40% - Акцент4 26" xfId="633" xr:uid="{00000000-0005-0000-0000-000010030000}"/>
    <cellStyle name="40% - Акцент4 26 2" xfId="2509" xr:uid="{00000000-0005-0000-0000-000011030000}"/>
    <cellStyle name="40% - Акцент4 27" xfId="634" xr:uid="{00000000-0005-0000-0000-000012030000}"/>
    <cellStyle name="40% - Акцент4 27 2" xfId="2510" xr:uid="{00000000-0005-0000-0000-000013030000}"/>
    <cellStyle name="40% - Акцент4 28" xfId="635" xr:uid="{00000000-0005-0000-0000-000014030000}"/>
    <cellStyle name="40% - Акцент4 28 2" xfId="2511" xr:uid="{00000000-0005-0000-0000-000015030000}"/>
    <cellStyle name="40% - Акцент4 29" xfId="636" xr:uid="{00000000-0005-0000-0000-000016030000}"/>
    <cellStyle name="40% - Акцент4 29 2" xfId="2512" xr:uid="{00000000-0005-0000-0000-000017030000}"/>
    <cellStyle name="40% - Акцент4 3" xfId="637" xr:uid="{00000000-0005-0000-0000-000018030000}"/>
    <cellStyle name="40% - Акцент4 3 2" xfId="2513" xr:uid="{00000000-0005-0000-0000-000019030000}"/>
    <cellStyle name="40% - Акцент4 30" xfId="638" xr:uid="{00000000-0005-0000-0000-00001A030000}"/>
    <cellStyle name="40% - Акцент4 30 2" xfId="2514" xr:uid="{00000000-0005-0000-0000-00001B030000}"/>
    <cellStyle name="40% - Акцент4 31" xfId="639" xr:uid="{00000000-0005-0000-0000-00001C030000}"/>
    <cellStyle name="40% - Акцент4 31 2" xfId="2515" xr:uid="{00000000-0005-0000-0000-00001D030000}"/>
    <cellStyle name="40% - Акцент4 32" xfId="640" xr:uid="{00000000-0005-0000-0000-00001E030000}"/>
    <cellStyle name="40% - Акцент4 32 2" xfId="2516" xr:uid="{00000000-0005-0000-0000-00001F030000}"/>
    <cellStyle name="40% - Акцент4 33" xfId="641" xr:uid="{00000000-0005-0000-0000-000020030000}"/>
    <cellStyle name="40% - Акцент4 33 2" xfId="2517" xr:uid="{00000000-0005-0000-0000-000021030000}"/>
    <cellStyle name="40% - Акцент4 34" xfId="642" xr:uid="{00000000-0005-0000-0000-000022030000}"/>
    <cellStyle name="40% - Акцент4 34 2" xfId="2518" xr:uid="{00000000-0005-0000-0000-000023030000}"/>
    <cellStyle name="40% - Акцент4 35" xfId="643" xr:uid="{00000000-0005-0000-0000-000024030000}"/>
    <cellStyle name="40% - Акцент4 35 2" xfId="2519" xr:uid="{00000000-0005-0000-0000-000025030000}"/>
    <cellStyle name="40% - Акцент4 36" xfId="644" xr:uid="{00000000-0005-0000-0000-000026030000}"/>
    <cellStyle name="40% - Акцент4 36 2" xfId="2520" xr:uid="{00000000-0005-0000-0000-000027030000}"/>
    <cellStyle name="40% - Акцент4 4" xfId="645" xr:uid="{00000000-0005-0000-0000-000028030000}"/>
    <cellStyle name="40% - Акцент4 4 2" xfId="2521" xr:uid="{00000000-0005-0000-0000-000029030000}"/>
    <cellStyle name="40% - Акцент4 5" xfId="646" xr:uid="{00000000-0005-0000-0000-00002A030000}"/>
    <cellStyle name="40% - Акцент4 5 2" xfId="2522" xr:uid="{00000000-0005-0000-0000-00002B030000}"/>
    <cellStyle name="40% - Акцент4 6" xfId="647" xr:uid="{00000000-0005-0000-0000-00002C030000}"/>
    <cellStyle name="40% - Акцент4 6 2" xfId="2523" xr:uid="{00000000-0005-0000-0000-00002D030000}"/>
    <cellStyle name="40% - Акцент4 7" xfId="648" xr:uid="{00000000-0005-0000-0000-00002E030000}"/>
    <cellStyle name="40% - Акцент4 7 2" xfId="2524" xr:uid="{00000000-0005-0000-0000-00002F030000}"/>
    <cellStyle name="40% - Акцент4 8" xfId="649" xr:uid="{00000000-0005-0000-0000-000030030000}"/>
    <cellStyle name="40% - Акцент4 8 2" xfId="2525" xr:uid="{00000000-0005-0000-0000-000031030000}"/>
    <cellStyle name="40% - Акцент4 9" xfId="650" xr:uid="{00000000-0005-0000-0000-000032030000}"/>
    <cellStyle name="40% - Акцент4 9 2" xfId="2526" xr:uid="{00000000-0005-0000-0000-000033030000}"/>
    <cellStyle name="40% - Акцент5 10" xfId="651" xr:uid="{00000000-0005-0000-0000-000034030000}"/>
    <cellStyle name="40% - Акцент5 10 2" xfId="2527" xr:uid="{00000000-0005-0000-0000-000035030000}"/>
    <cellStyle name="40% - Акцент5 11" xfId="652" xr:uid="{00000000-0005-0000-0000-000036030000}"/>
    <cellStyle name="40% - Акцент5 11 2" xfId="2528" xr:uid="{00000000-0005-0000-0000-000037030000}"/>
    <cellStyle name="40% - Акцент5 12" xfId="653" xr:uid="{00000000-0005-0000-0000-000038030000}"/>
    <cellStyle name="40% - Акцент5 12 2" xfId="2529" xr:uid="{00000000-0005-0000-0000-000039030000}"/>
    <cellStyle name="40% - Акцент5 13" xfId="654" xr:uid="{00000000-0005-0000-0000-00003A030000}"/>
    <cellStyle name="40% - Акцент5 13 2" xfId="2530" xr:uid="{00000000-0005-0000-0000-00003B030000}"/>
    <cellStyle name="40% - Акцент5 14" xfId="655" xr:uid="{00000000-0005-0000-0000-00003C030000}"/>
    <cellStyle name="40% - Акцент5 14 2" xfId="2531" xr:uid="{00000000-0005-0000-0000-00003D030000}"/>
    <cellStyle name="40% - Акцент5 15" xfId="656" xr:uid="{00000000-0005-0000-0000-00003E030000}"/>
    <cellStyle name="40% - Акцент5 15 2" xfId="2532" xr:uid="{00000000-0005-0000-0000-00003F030000}"/>
    <cellStyle name="40% - Акцент5 16" xfId="657" xr:uid="{00000000-0005-0000-0000-000040030000}"/>
    <cellStyle name="40% - Акцент5 16 2" xfId="2533" xr:uid="{00000000-0005-0000-0000-000041030000}"/>
    <cellStyle name="40% - Акцент5 17" xfId="658" xr:uid="{00000000-0005-0000-0000-000042030000}"/>
    <cellStyle name="40% - Акцент5 17 2" xfId="2534" xr:uid="{00000000-0005-0000-0000-000043030000}"/>
    <cellStyle name="40% - Акцент5 18" xfId="659" xr:uid="{00000000-0005-0000-0000-000044030000}"/>
    <cellStyle name="40% - Акцент5 18 2" xfId="2535" xr:uid="{00000000-0005-0000-0000-000045030000}"/>
    <cellStyle name="40% - Акцент5 19" xfId="660" xr:uid="{00000000-0005-0000-0000-000046030000}"/>
    <cellStyle name="40% - Акцент5 19 2" xfId="2536" xr:uid="{00000000-0005-0000-0000-000047030000}"/>
    <cellStyle name="40% - Акцент5 2" xfId="661" xr:uid="{00000000-0005-0000-0000-000048030000}"/>
    <cellStyle name="40% - Акцент5 2 2" xfId="2537" xr:uid="{00000000-0005-0000-0000-000049030000}"/>
    <cellStyle name="40% - Акцент5 20" xfId="662" xr:uid="{00000000-0005-0000-0000-00004A030000}"/>
    <cellStyle name="40% - Акцент5 20 2" xfId="2538" xr:uid="{00000000-0005-0000-0000-00004B030000}"/>
    <cellStyle name="40% - Акцент5 21" xfId="663" xr:uid="{00000000-0005-0000-0000-00004C030000}"/>
    <cellStyle name="40% - Акцент5 21 2" xfId="2539" xr:uid="{00000000-0005-0000-0000-00004D030000}"/>
    <cellStyle name="40% - Акцент5 22" xfId="664" xr:uid="{00000000-0005-0000-0000-00004E030000}"/>
    <cellStyle name="40% - Акцент5 22 2" xfId="2540" xr:uid="{00000000-0005-0000-0000-00004F030000}"/>
    <cellStyle name="40% - Акцент5 23" xfId="665" xr:uid="{00000000-0005-0000-0000-000050030000}"/>
    <cellStyle name="40% - Акцент5 23 2" xfId="2541" xr:uid="{00000000-0005-0000-0000-000051030000}"/>
    <cellStyle name="40% - Акцент5 24" xfId="666" xr:uid="{00000000-0005-0000-0000-000052030000}"/>
    <cellStyle name="40% - Акцент5 24 2" xfId="2542" xr:uid="{00000000-0005-0000-0000-000053030000}"/>
    <cellStyle name="40% - Акцент5 25" xfId="667" xr:uid="{00000000-0005-0000-0000-000054030000}"/>
    <cellStyle name="40% - Акцент5 25 2" xfId="2543" xr:uid="{00000000-0005-0000-0000-000055030000}"/>
    <cellStyle name="40% - Акцент5 26" xfId="668" xr:uid="{00000000-0005-0000-0000-000056030000}"/>
    <cellStyle name="40% - Акцент5 26 2" xfId="2544" xr:uid="{00000000-0005-0000-0000-000057030000}"/>
    <cellStyle name="40% - Акцент5 27" xfId="669" xr:uid="{00000000-0005-0000-0000-000058030000}"/>
    <cellStyle name="40% - Акцент5 27 2" xfId="2545" xr:uid="{00000000-0005-0000-0000-000059030000}"/>
    <cellStyle name="40% - Акцент5 28" xfId="670" xr:uid="{00000000-0005-0000-0000-00005A030000}"/>
    <cellStyle name="40% - Акцент5 28 2" xfId="2546" xr:uid="{00000000-0005-0000-0000-00005B030000}"/>
    <cellStyle name="40% - Акцент5 29" xfId="671" xr:uid="{00000000-0005-0000-0000-00005C030000}"/>
    <cellStyle name="40% - Акцент5 29 2" xfId="2547" xr:uid="{00000000-0005-0000-0000-00005D030000}"/>
    <cellStyle name="40% - Акцент5 3" xfId="672" xr:uid="{00000000-0005-0000-0000-00005E030000}"/>
    <cellStyle name="40% - Акцент5 3 2" xfId="2548" xr:uid="{00000000-0005-0000-0000-00005F030000}"/>
    <cellStyle name="40% - Акцент5 30" xfId="673" xr:uid="{00000000-0005-0000-0000-000060030000}"/>
    <cellStyle name="40% - Акцент5 30 2" xfId="2549" xr:uid="{00000000-0005-0000-0000-000061030000}"/>
    <cellStyle name="40% - Акцент5 31" xfId="674" xr:uid="{00000000-0005-0000-0000-000062030000}"/>
    <cellStyle name="40% - Акцент5 31 2" xfId="2550" xr:uid="{00000000-0005-0000-0000-000063030000}"/>
    <cellStyle name="40% - Акцент5 32" xfId="675" xr:uid="{00000000-0005-0000-0000-000064030000}"/>
    <cellStyle name="40% - Акцент5 32 2" xfId="2551" xr:uid="{00000000-0005-0000-0000-000065030000}"/>
    <cellStyle name="40% - Акцент5 33" xfId="676" xr:uid="{00000000-0005-0000-0000-000066030000}"/>
    <cellStyle name="40% - Акцент5 33 2" xfId="2552" xr:uid="{00000000-0005-0000-0000-000067030000}"/>
    <cellStyle name="40% - Акцент5 34" xfId="677" xr:uid="{00000000-0005-0000-0000-000068030000}"/>
    <cellStyle name="40% - Акцент5 34 2" xfId="2553" xr:uid="{00000000-0005-0000-0000-000069030000}"/>
    <cellStyle name="40% - Акцент5 35" xfId="678" xr:uid="{00000000-0005-0000-0000-00006A030000}"/>
    <cellStyle name="40% - Акцент5 35 2" xfId="2554" xr:uid="{00000000-0005-0000-0000-00006B030000}"/>
    <cellStyle name="40% - Акцент5 36" xfId="679" xr:uid="{00000000-0005-0000-0000-00006C030000}"/>
    <cellStyle name="40% - Акцент5 36 2" xfId="2555" xr:uid="{00000000-0005-0000-0000-00006D030000}"/>
    <cellStyle name="40% - Акцент5 4" xfId="680" xr:uid="{00000000-0005-0000-0000-00006E030000}"/>
    <cellStyle name="40% - Акцент5 4 2" xfId="2556" xr:uid="{00000000-0005-0000-0000-00006F030000}"/>
    <cellStyle name="40% - Акцент5 5" xfId="681" xr:uid="{00000000-0005-0000-0000-000070030000}"/>
    <cellStyle name="40% - Акцент5 5 2" xfId="2557" xr:uid="{00000000-0005-0000-0000-000071030000}"/>
    <cellStyle name="40% - Акцент5 6" xfId="682" xr:uid="{00000000-0005-0000-0000-000072030000}"/>
    <cellStyle name="40% - Акцент5 6 2" xfId="2558" xr:uid="{00000000-0005-0000-0000-000073030000}"/>
    <cellStyle name="40% - Акцент5 7" xfId="683" xr:uid="{00000000-0005-0000-0000-000074030000}"/>
    <cellStyle name="40% - Акцент5 7 2" xfId="2559" xr:uid="{00000000-0005-0000-0000-000075030000}"/>
    <cellStyle name="40% - Акцент5 8" xfId="684" xr:uid="{00000000-0005-0000-0000-000076030000}"/>
    <cellStyle name="40% - Акцент5 8 2" xfId="2560" xr:uid="{00000000-0005-0000-0000-000077030000}"/>
    <cellStyle name="40% - Акцент5 9" xfId="685" xr:uid="{00000000-0005-0000-0000-000078030000}"/>
    <cellStyle name="40% - Акцент5 9 2" xfId="2561" xr:uid="{00000000-0005-0000-0000-000079030000}"/>
    <cellStyle name="40% - Акцент6 10" xfId="686" xr:uid="{00000000-0005-0000-0000-00007A030000}"/>
    <cellStyle name="40% - Акцент6 10 2" xfId="2562" xr:uid="{00000000-0005-0000-0000-00007B030000}"/>
    <cellStyle name="40% - Акцент6 11" xfId="687" xr:uid="{00000000-0005-0000-0000-00007C030000}"/>
    <cellStyle name="40% - Акцент6 11 2" xfId="2563" xr:uid="{00000000-0005-0000-0000-00007D030000}"/>
    <cellStyle name="40% - Акцент6 12" xfId="688" xr:uid="{00000000-0005-0000-0000-00007E030000}"/>
    <cellStyle name="40% - Акцент6 12 2" xfId="2564" xr:uid="{00000000-0005-0000-0000-00007F030000}"/>
    <cellStyle name="40% - Акцент6 13" xfId="689" xr:uid="{00000000-0005-0000-0000-000080030000}"/>
    <cellStyle name="40% - Акцент6 13 2" xfId="2565" xr:uid="{00000000-0005-0000-0000-000081030000}"/>
    <cellStyle name="40% - Акцент6 14" xfId="690" xr:uid="{00000000-0005-0000-0000-000082030000}"/>
    <cellStyle name="40% - Акцент6 14 2" xfId="2566" xr:uid="{00000000-0005-0000-0000-000083030000}"/>
    <cellStyle name="40% - Акцент6 15" xfId="691" xr:uid="{00000000-0005-0000-0000-000084030000}"/>
    <cellStyle name="40% - Акцент6 15 2" xfId="2567" xr:uid="{00000000-0005-0000-0000-000085030000}"/>
    <cellStyle name="40% - Акцент6 16" xfId="692" xr:uid="{00000000-0005-0000-0000-000086030000}"/>
    <cellStyle name="40% - Акцент6 16 2" xfId="2568" xr:uid="{00000000-0005-0000-0000-000087030000}"/>
    <cellStyle name="40% - Акцент6 17" xfId="693" xr:uid="{00000000-0005-0000-0000-000088030000}"/>
    <cellStyle name="40% - Акцент6 17 2" xfId="2569" xr:uid="{00000000-0005-0000-0000-000089030000}"/>
    <cellStyle name="40% - Акцент6 18" xfId="694" xr:uid="{00000000-0005-0000-0000-00008A030000}"/>
    <cellStyle name="40% - Акцент6 18 2" xfId="2570" xr:uid="{00000000-0005-0000-0000-00008B030000}"/>
    <cellStyle name="40% - Акцент6 19" xfId="695" xr:uid="{00000000-0005-0000-0000-00008C030000}"/>
    <cellStyle name="40% - Акцент6 19 2" xfId="2571" xr:uid="{00000000-0005-0000-0000-00008D030000}"/>
    <cellStyle name="40% - Акцент6 2" xfId="696" xr:uid="{00000000-0005-0000-0000-00008E030000}"/>
    <cellStyle name="40% - Акцент6 2 2" xfId="2572" xr:uid="{00000000-0005-0000-0000-00008F030000}"/>
    <cellStyle name="40% - Акцент6 20" xfId="697" xr:uid="{00000000-0005-0000-0000-000090030000}"/>
    <cellStyle name="40% - Акцент6 20 2" xfId="2573" xr:uid="{00000000-0005-0000-0000-000091030000}"/>
    <cellStyle name="40% - Акцент6 21" xfId="698" xr:uid="{00000000-0005-0000-0000-000092030000}"/>
    <cellStyle name="40% - Акцент6 21 2" xfId="2574" xr:uid="{00000000-0005-0000-0000-000093030000}"/>
    <cellStyle name="40% - Акцент6 22" xfId="699" xr:uid="{00000000-0005-0000-0000-000094030000}"/>
    <cellStyle name="40% - Акцент6 22 2" xfId="2575" xr:uid="{00000000-0005-0000-0000-000095030000}"/>
    <cellStyle name="40% - Акцент6 23" xfId="700" xr:uid="{00000000-0005-0000-0000-000096030000}"/>
    <cellStyle name="40% - Акцент6 23 2" xfId="2576" xr:uid="{00000000-0005-0000-0000-000097030000}"/>
    <cellStyle name="40% - Акцент6 24" xfId="701" xr:uid="{00000000-0005-0000-0000-000098030000}"/>
    <cellStyle name="40% - Акцент6 24 2" xfId="2577" xr:uid="{00000000-0005-0000-0000-000099030000}"/>
    <cellStyle name="40% - Акцент6 25" xfId="702" xr:uid="{00000000-0005-0000-0000-00009A030000}"/>
    <cellStyle name="40% - Акцент6 25 2" xfId="2578" xr:uid="{00000000-0005-0000-0000-00009B030000}"/>
    <cellStyle name="40% - Акцент6 26" xfId="703" xr:uid="{00000000-0005-0000-0000-00009C030000}"/>
    <cellStyle name="40% - Акцент6 26 2" xfId="2579" xr:uid="{00000000-0005-0000-0000-00009D030000}"/>
    <cellStyle name="40% - Акцент6 27" xfId="704" xr:uid="{00000000-0005-0000-0000-00009E030000}"/>
    <cellStyle name="40% - Акцент6 27 2" xfId="2580" xr:uid="{00000000-0005-0000-0000-00009F030000}"/>
    <cellStyle name="40% - Акцент6 28" xfId="705" xr:uid="{00000000-0005-0000-0000-0000A0030000}"/>
    <cellStyle name="40% - Акцент6 28 2" xfId="2581" xr:uid="{00000000-0005-0000-0000-0000A1030000}"/>
    <cellStyle name="40% - Акцент6 29" xfId="706" xr:uid="{00000000-0005-0000-0000-0000A2030000}"/>
    <cellStyle name="40% - Акцент6 29 2" xfId="2582" xr:uid="{00000000-0005-0000-0000-0000A3030000}"/>
    <cellStyle name="40% - Акцент6 3" xfId="707" xr:uid="{00000000-0005-0000-0000-0000A4030000}"/>
    <cellStyle name="40% - Акцент6 3 2" xfId="2583" xr:uid="{00000000-0005-0000-0000-0000A5030000}"/>
    <cellStyle name="40% - Акцент6 30" xfId="708" xr:uid="{00000000-0005-0000-0000-0000A6030000}"/>
    <cellStyle name="40% - Акцент6 30 2" xfId="2584" xr:uid="{00000000-0005-0000-0000-0000A7030000}"/>
    <cellStyle name="40% - Акцент6 31" xfId="709" xr:uid="{00000000-0005-0000-0000-0000A8030000}"/>
    <cellStyle name="40% - Акцент6 31 2" xfId="2585" xr:uid="{00000000-0005-0000-0000-0000A9030000}"/>
    <cellStyle name="40% - Акцент6 32" xfId="710" xr:uid="{00000000-0005-0000-0000-0000AA030000}"/>
    <cellStyle name="40% - Акцент6 32 2" xfId="2586" xr:uid="{00000000-0005-0000-0000-0000AB030000}"/>
    <cellStyle name="40% - Акцент6 33" xfId="711" xr:uid="{00000000-0005-0000-0000-0000AC030000}"/>
    <cellStyle name="40% - Акцент6 33 2" xfId="2587" xr:uid="{00000000-0005-0000-0000-0000AD030000}"/>
    <cellStyle name="40% - Акцент6 34" xfId="712" xr:uid="{00000000-0005-0000-0000-0000AE030000}"/>
    <cellStyle name="40% - Акцент6 34 2" xfId="2588" xr:uid="{00000000-0005-0000-0000-0000AF030000}"/>
    <cellStyle name="40% - Акцент6 35" xfId="713" xr:uid="{00000000-0005-0000-0000-0000B0030000}"/>
    <cellStyle name="40% - Акцент6 35 2" xfId="2589" xr:uid="{00000000-0005-0000-0000-0000B1030000}"/>
    <cellStyle name="40% - Акцент6 36" xfId="714" xr:uid="{00000000-0005-0000-0000-0000B2030000}"/>
    <cellStyle name="40% - Акцент6 36 2" xfId="2590" xr:uid="{00000000-0005-0000-0000-0000B3030000}"/>
    <cellStyle name="40% - Акцент6 4" xfId="715" xr:uid="{00000000-0005-0000-0000-0000B4030000}"/>
    <cellStyle name="40% - Акцент6 4 2" xfId="2591" xr:uid="{00000000-0005-0000-0000-0000B5030000}"/>
    <cellStyle name="40% - Акцент6 5" xfId="716" xr:uid="{00000000-0005-0000-0000-0000B6030000}"/>
    <cellStyle name="40% - Акцент6 5 2" xfId="2592" xr:uid="{00000000-0005-0000-0000-0000B7030000}"/>
    <cellStyle name="40% - Акцент6 6" xfId="717" xr:uid="{00000000-0005-0000-0000-0000B8030000}"/>
    <cellStyle name="40% - Акцент6 6 2" xfId="2593" xr:uid="{00000000-0005-0000-0000-0000B9030000}"/>
    <cellStyle name="40% - Акцент6 7" xfId="718" xr:uid="{00000000-0005-0000-0000-0000BA030000}"/>
    <cellStyle name="40% - Акцент6 7 2" xfId="2594" xr:uid="{00000000-0005-0000-0000-0000BB030000}"/>
    <cellStyle name="40% - Акцент6 8" xfId="719" xr:uid="{00000000-0005-0000-0000-0000BC030000}"/>
    <cellStyle name="40% - Акцент6 8 2" xfId="2595" xr:uid="{00000000-0005-0000-0000-0000BD030000}"/>
    <cellStyle name="40% - Акцент6 9" xfId="720" xr:uid="{00000000-0005-0000-0000-0000BE030000}"/>
    <cellStyle name="40% - Акцент6 9 2" xfId="2596" xr:uid="{00000000-0005-0000-0000-0000BF030000}"/>
    <cellStyle name="60% - Accent1" xfId="31" builtinId="32" customBuiltin="1"/>
    <cellStyle name="60% - Accent1 2" xfId="64" xr:uid="{00000000-0005-0000-0000-0000C1030000}"/>
    <cellStyle name="60% - Accent1 2 2" xfId="120" xr:uid="{00000000-0005-0000-0000-0000C2030000}"/>
    <cellStyle name="60% - Accent1 2 3" xfId="2107" xr:uid="{00000000-0005-0000-0000-0000C3030000}"/>
    <cellStyle name="60% - Accent1 2 4" xfId="2039" xr:uid="{00000000-0005-0000-0000-0000C4030000}"/>
    <cellStyle name="60% - Accent1 3" xfId="2061" xr:uid="{00000000-0005-0000-0000-0000C5030000}"/>
    <cellStyle name="60% - Accent2" xfId="35" builtinId="36" customBuiltin="1"/>
    <cellStyle name="60% - Accent2 2" xfId="62" xr:uid="{00000000-0005-0000-0000-0000C7030000}"/>
    <cellStyle name="60% - Accent2 2 2" xfId="121" xr:uid="{00000000-0005-0000-0000-0000C8030000}"/>
    <cellStyle name="60% - Accent2 2 3" xfId="2106" xr:uid="{00000000-0005-0000-0000-0000C9030000}"/>
    <cellStyle name="60% - Accent2 2 4" xfId="2042" xr:uid="{00000000-0005-0000-0000-0000CA030000}"/>
    <cellStyle name="60% - Accent2 3" xfId="2036" xr:uid="{00000000-0005-0000-0000-0000CB030000}"/>
    <cellStyle name="60% - Accent3" xfId="39" builtinId="40" customBuiltin="1"/>
    <cellStyle name="60% - Accent3 2" xfId="56" xr:uid="{00000000-0005-0000-0000-0000CD030000}"/>
    <cellStyle name="60% - Accent3 2 2" xfId="122" xr:uid="{00000000-0005-0000-0000-0000CE030000}"/>
    <cellStyle name="60% - Accent3 2 3" xfId="2102" xr:uid="{00000000-0005-0000-0000-0000CF030000}"/>
    <cellStyle name="60% - Accent3 2 4" xfId="2045" xr:uid="{00000000-0005-0000-0000-0000D0030000}"/>
    <cellStyle name="60% - Accent3 3" xfId="2063" xr:uid="{00000000-0005-0000-0000-0000D1030000}"/>
    <cellStyle name="60% - Accent4" xfId="43" builtinId="44" customBuiltin="1"/>
    <cellStyle name="60% - Accent4 2" xfId="66" xr:uid="{00000000-0005-0000-0000-0000D3030000}"/>
    <cellStyle name="60% - Accent4 2 2" xfId="123" xr:uid="{00000000-0005-0000-0000-0000D4030000}"/>
    <cellStyle name="60% - Accent4 2 3" xfId="2108" xr:uid="{00000000-0005-0000-0000-0000D5030000}"/>
    <cellStyle name="60% - Accent4 2 4" xfId="2048" xr:uid="{00000000-0005-0000-0000-0000D6030000}"/>
    <cellStyle name="60% - Accent4 3" xfId="2062" xr:uid="{00000000-0005-0000-0000-0000D7030000}"/>
    <cellStyle name="60% - Accent5" xfId="47" builtinId="48" customBuiltin="1"/>
    <cellStyle name="60% - Accent5 2" xfId="73" xr:uid="{00000000-0005-0000-0000-0000D9030000}"/>
    <cellStyle name="60% - Accent5 2 2" xfId="124" xr:uid="{00000000-0005-0000-0000-0000DA030000}"/>
    <cellStyle name="60% - Accent5 2 3" xfId="2112" xr:uid="{00000000-0005-0000-0000-0000DB030000}"/>
    <cellStyle name="60% - Accent5 2 4" xfId="2051" xr:uid="{00000000-0005-0000-0000-0000DC030000}"/>
    <cellStyle name="60% - Accent5 3" xfId="2060" xr:uid="{00000000-0005-0000-0000-0000DD030000}"/>
    <cellStyle name="60% - Accent6" xfId="51" builtinId="52" customBuiltin="1"/>
    <cellStyle name="60% - Accent6 2" xfId="55" xr:uid="{00000000-0005-0000-0000-0000DF030000}"/>
    <cellStyle name="60% - Accent6 2 2" xfId="125" xr:uid="{00000000-0005-0000-0000-0000E0030000}"/>
    <cellStyle name="60% - Accent6 2 3" xfId="2101" xr:uid="{00000000-0005-0000-0000-0000E1030000}"/>
    <cellStyle name="60% - Accent6 2 4" xfId="2054" xr:uid="{00000000-0005-0000-0000-0000E2030000}"/>
    <cellStyle name="60% - Accent6 3" xfId="2064" xr:uid="{00000000-0005-0000-0000-0000E3030000}"/>
    <cellStyle name="60% - Акцент1 10" xfId="721" xr:uid="{00000000-0005-0000-0000-0000E4030000}"/>
    <cellStyle name="60% - Акцент1 11" xfId="722" xr:uid="{00000000-0005-0000-0000-0000E5030000}"/>
    <cellStyle name="60% - Акцент1 12" xfId="723" xr:uid="{00000000-0005-0000-0000-0000E6030000}"/>
    <cellStyle name="60% - Акцент1 13" xfId="724" xr:uid="{00000000-0005-0000-0000-0000E7030000}"/>
    <cellStyle name="60% - Акцент1 14" xfId="725" xr:uid="{00000000-0005-0000-0000-0000E8030000}"/>
    <cellStyle name="60% - Акцент1 15" xfId="726" xr:uid="{00000000-0005-0000-0000-0000E9030000}"/>
    <cellStyle name="60% - Акцент1 16" xfId="727" xr:uid="{00000000-0005-0000-0000-0000EA030000}"/>
    <cellStyle name="60% - Акцент1 17" xfId="728" xr:uid="{00000000-0005-0000-0000-0000EB030000}"/>
    <cellStyle name="60% - Акцент1 18" xfId="729" xr:uid="{00000000-0005-0000-0000-0000EC030000}"/>
    <cellStyle name="60% - Акцент1 19" xfId="730" xr:uid="{00000000-0005-0000-0000-0000ED030000}"/>
    <cellStyle name="60% - Акцент1 2" xfId="731" xr:uid="{00000000-0005-0000-0000-0000EE030000}"/>
    <cellStyle name="60% - Акцент1 20" xfId="732" xr:uid="{00000000-0005-0000-0000-0000EF030000}"/>
    <cellStyle name="60% - Акцент1 21" xfId="733" xr:uid="{00000000-0005-0000-0000-0000F0030000}"/>
    <cellStyle name="60% - Акцент1 22" xfId="734" xr:uid="{00000000-0005-0000-0000-0000F1030000}"/>
    <cellStyle name="60% - Акцент1 23" xfId="735" xr:uid="{00000000-0005-0000-0000-0000F2030000}"/>
    <cellStyle name="60% - Акцент1 24" xfId="736" xr:uid="{00000000-0005-0000-0000-0000F3030000}"/>
    <cellStyle name="60% - Акцент1 25" xfId="737" xr:uid="{00000000-0005-0000-0000-0000F4030000}"/>
    <cellStyle name="60% - Акцент1 26" xfId="738" xr:uid="{00000000-0005-0000-0000-0000F5030000}"/>
    <cellStyle name="60% - Акцент1 27" xfId="739" xr:uid="{00000000-0005-0000-0000-0000F6030000}"/>
    <cellStyle name="60% - Акцент1 28" xfId="740" xr:uid="{00000000-0005-0000-0000-0000F7030000}"/>
    <cellStyle name="60% - Акцент1 29" xfId="741" xr:uid="{00000000-0005-0000-0000-0000F8030000}"/>
    <cellStyle name="60% - Акцент1 3" xfId="742" xr:uid="{00000000-0005-0000-0000-0000F9030000}"/>
    <cellStyle name="60% - Акцент1 30" xfId="743" xr:uid="{00000000-0005-0000-0000-0000FA030000}"/>
    <cellStyle name="60% - Акцент1 31" xfId="744" xr:uid="{00000000-0005-0000-0000-0000FB030000}"/>
    <cellStyle name="60% - Акцент1 32" xfId="745" xr:uid="{00000000-0005-0000-0000-0000FC030000}"/>
    <cellStyle name="60% - Акцент1 33" xfId="746" xr:uid="{00000000-0005-0000-0000-0000FD030000}"/>
    <cellStyle name="60% - Акцент1 34" xfId="747" xr:uid="{00000000-0005-0000-0000-0000FE030000}"/>
    <cellStyle name="60% - Акцент1 35" xfId="748" xr:uid="{00000000-0005-0000-0000-0000FF030000}"/>
    <cellStyle name="60% - Акцент1 36" xfId="749" xr:uid="{00000000-0005-0000-0000-000000040000}"/>
    <cellStyle name="60% - Акцент1 4" xfId="750" xr:uid="{00000000-0005-0000-0000-000001040000}"/>
    <cellStyle name="60% - Акцент1 5" xfId="751" xr:uid="{00000000-0005-0000-0000-000002040000}"/>
    <cellStyle name="60% - Акцент1 6" xfId="752" xr:uid="{00000000-0005-0000-0000-000003040000}"/>
    <cellStyle name="60% - Акцент1 7" xfId="753" xr:uid="{00000000-0005-0000-0000-000004040000}"/>
    <cellStyle name="60% - Акцент1 8" xfId="754" xr:uid="{00000000-0005-0000-0000-000005040000}"/>
    <cellStyle name="60% - Акцент1 9" xfId="755" xr:uid="{00000000-0005-0000-0000-000006040000}"/>
    <cellStyle name="60% - Акцент2 10" xfId="756" xr:uid="{00000000-0005-0000-0000-000007040000}"/>
    <cellStyle name="60% - Акцент2 11" xfId="757" xr:uid="{00000000-0005-0000-0000-000008040000}"/>
    <cellStyle name="60% - Акцент2 12" xfId="758" xr:uid="{00000000-0005-0000-0000-000009040000}"/>
    <cellStyle name="60% - Акцент2 13" xfId="759" xr:uid="{00000000-0005-0000-0000-00000A040000}"/>
    <cellStyle name="60% - Акцент2 14" xfId="760" xr:uid="{00000000-0005-0000-0000-00000B040000}"/>
    <cellStyle name="60% - Акцент2 15" xfId="761" xr:uid="{00000000-0005-0000-0000-00000C040000}"/>
    <cellStyle name="60% - Акцент2 16" xfId="762" xr:uid="{00000000-0005-0000-0000-00000D040000}"/>
    <cellStyle name="60% - Акцент2 17" xfId="763" xr:uid="{00000000-0005-0000-0000-00000E040000}"/>
    <cellStyle name="60% - Акцент2 18" xfId="764" xr:uid="{00000000-0005-0000-0000-00000F040000}"/>
    <cellStyle name="60% - Акцент2 19" xfId="765" xr:uid="{00000000-0005-0000-0000-000010040000}"/>
    <cellStyle name="60% - Акцент2 2" xfId="766" xr:uid="{00000000-0005-0000-0000-000011040000}"/>
    <cellStyle name="60% - Акцент2 20" xfId="767" xr:uid="{00000000-0005-0000-0000-000012040000}"/>
    <cellStyle name="60% - Акцент2 21" xfId="768" xr:uid="{00000000-0005-0000-0000-000013040000}"/>
    <cellStyle name="60% - Акцент2 22" xfId="769" xr:uid="{00000000-0005-0000-0000-000014040000}"/>
    <cellStyle name="60% - Акцент2 23" xfId="770" xr:uid="{00000000-0005-0000-0000-000015040000}"/>
    <cellStyle name="60% - Акцент2 24" xfId="771" xr:uid="{00000000-0005-0000-0000-000016040000}"/>
    <cellStyle name="60% - Акцент2 25" xfId="772" xr:uid="{00000000-0005-0000-0000-000017040000}"/>
    <cellStyle name="60% - Акцент2 26" xfId="773" xr:uid="{00000000-0005-0000-0000-000018040000}"/>
    <cellStyle name="60% - Акцент2 27" xfId="774" xr:uid="{00000000-0005-0000-0000-000019040000}"/>
    <cellStyle name="60% - Акцент2 28" xfId="775" xr:uid="{00000000-0005-0000-0000-00001A040000}"/>
    <cellStyle name="60% - Акцент2 29" xfId="776" xr:uid="{00000000-0005-0000-0000-00001B040000}"/>
    <cellStyle name="60% - Акцент2 3" xfId="777" xr:uid="{00000000-0005-0000-0000-00001C040000}"/>
    <cellStyle name="60% - Акцент2 30" xfId="778" xr:uid="{00000000-0005-0000-0000-00001D040000}"/>
    <cellStyle name="60% - Акцент2 31" xfId="779" xr:uid="{00000000-0005-0000-0000-00001E040000}"/>
    <cellStyle name="60% - Акцент2 32" xfId="780" xr:uid="{00000000-0005-0000-0000-00001F040000}"/>
    <cellStyle name="60% - Акцент2 33" xfId="781" xr:uid="{00000000-0005-0000-0000-000020040000}"/>
    <cellStyle name="60% - Акцент2 34" xfId="782" xr:uid="{00000000-0005-0000-0000-000021040000}"/>
    <cellStyle name="60% - Акцент2 35" xfId="783" xr:uid="{00000000-0005-0000-0000-000022040000}"/>
    <cellStyle name="60% - Акцент2 36" xfId="784" xr:uid="{00000000-0005-0000-0000-000023040000}"/>
    <cellStyle name="60% - Акцент2 4" xfId="785" xr:uid="{00000000-0005-0000-0000-000024040000}"/>
    <cellStyle name="60% - Акцент2 5" xfId="786" xr:uid="{00000000-0005-0000-0000-000025040000}"/>
    <cellStyle name="60% - Акцент2 6" xfId="787" xr:uid="{00000000-0005-0000-0000-000026040000}"/>
    <cellStyle name="60% - Акцент2 7" xfId="788" xr:uid="{00000000-0005-0000-0000-000027040000}"/>
    <cellStyle name="60% - Акцент2 8" xfId="789" xr:uid="{00000000-0005-0000-0000-000028040000}"/>
    <cellStyle name="60% - Акцент2 9" xfId="790" xr:uid="{00000000-0005-0000-0000-000029040000}"/>
    <cellStyle name="60% - Акцент3 10" xfId="791" xr:uid="{00000000-0005-0000-0000-00002A040000}"/>
    <cellStyle name="60% - Акцент3 11" xfId="792" xr:uid="{00000000-0005-0000-0000-00002B040000}"/>
    <cellStyle name="60% - Акцент3 12" xfId="793" xr:uid="{00000000-0005-0000-0000-00002C040000}"/>
    <cellStyle name="60% - Акцент3 13" xfId="794" xr:uid="{00000000-0005-0000-0000-00002D040000}"/>
    <cellStyle name="60% - Акцент3 14" xfId="795" xr:uid="{00000000-0005-0000-0000-00002E040000}"/>
    <cellStyle name="60% - Акцент3 15" xfId="796" xr:uid="{00000000-0005-0000-0000-00002F040000}"/>
    <cellStyle name="60% - Акцент3 16" xfId="797" xr:uid="{00000000-0005-0000-0000-000030040000}"/>
    <cellStyle name="60% - Акцент3 17" xfId="798" xr:uid="{00000000-0005-0000-0000-000031040000}"/>
    <cellStyle name="60% - Акцент3 18" xfId="799" xr:uid="{00000000-0005-0000-0000-000032040000}"/>
    <cellStyle name="60% - Акцент3 19" xfId="800" xr:uid="{00000000-0005-0000-0000-000033040000}"/>
    <cellStyle name="60% - Акцент3 2" xfId="801" xr:uid="{00000000-0005-0000-0000-000034040000}"/>
    <cellStyle name="60% - Акцент3 20" xfId="802" xr:uid="{00000000-0005-0000-0000-000035040000}"/>
    <cellStyle name="60% - Акцент3 21" xfId="803" xr:uid="{00000000-0005-0000-0000-000036040000}"/>
    <cellStyle name="60% - Акцент3 22" xfId="804" xr:uid="{00000000-0005-0000-0000-000037040000}"/>
    <cellStyle name="60% - Акцент3 23" xfId="805" xr:uid="{00000000-0005-0000-0000-000038040000}"/>
    <cellStyle name="60% - Акцент3 24" xfId="806" xr:uid="{00000000-0005-0000-0000-000039040000}"/>
    <cellStyle name="60% - Акцент3 25" xfId="807" xr:uid="{00000000-0005-0000-0000-00003A040000}"/>
    <cellStyle name="60% - Акцент3 26" xfId="808" xr:uid="{00000000-0005-0000-0000-00003B040000}"/>
    <cellStyle name="60% - Акцент3 27" xfId="809" xr:uid="{00000000-0005-0000-0000-00003C040000}"/>
    <cellStyle name="60% - Акцент3 28" xfId="810" xr:uid="{00000000-0005-0000-0000-00003D040000}"/>
    <cellStyle name="60% - Акцент3 29" xfId="811" xr:uid="{00000000-0005-0000-0000-00003E040000}"/>
    <cellStyle name="60% - Акцент3 3" xfId="812" xr:uid="{00000000-0005-0000-0000-00003F040000}"/>
    <cellStyle name="60% - Акцент3 30" xfId="813" xr:uid="{00000000-0005-0000-0000-000040040000}"/>
    <cellStyle name="60% - Акцент3 31" xfId="814" xr:uid="{00000000-0005-0000-0000-000041040000}"/>
    <cellStyle name="60% - Акцент3 32" xfId="815" xr:uid="{00000000-0005-0000-0000-000042040000}"/>
    <cellStyle name="60% - Акцент3 33" xfId="816" xr:uid="{00000000-0005-0000-0000-000043040000}"/>
    <cellStyle name="60% - Акцент3 34" xfId="817" xr:uid="{00000000-0005-0000-0000-000044040000}"/>
    <cellStyle name="60% - Акцент3 35" xfId="818" xr:uid="{00000000-0005-0000-0000-000045040000}"/>
    <cellStyle name="60% - Акцент3 36" xfId="819" xr:uid="{00000000-0005-0000-0000-000046040000}"/>
    <cellStyle name="60% - Акцент3 4" xfId="820" xr:uid="{00000000-0005-0000-0000-000047040000}"/>
    <cellStyle name="60% - Акцент3 5" xfId="821" xr:uid="{00000000-0005-0000-0000-000048040000}"/>
    <cellStyle name="60% - Акцент3 6" xfId="822" xr:uid="{00000000-0005-0000-0000-000049040000}"/>
    <cellStyle name="60% - Акцент3 7" xfId="823" xr:uid="{00000000-0005-0000-0000-00004A040000}"/>
    <cellStyle name="60% - Акцент3 8" xfId="824" xr:uid="{00000000-0005-0000-0000-00004B040000}"/>
    <cellStyle name="60% - Акцент3 9" xfId="825" xr:uid="{00000000-0005-0000-0000-00004C040000}"/>
    <cellStyle name="60% - Акцент4 10" xfId="826" xr:uid="{00000000-0005-0000-0000-00004D040000}"/>
    <cellStyle name="60% - Акцент4 11" xfId="827" xr:uid="{00000000-0005-0000-0000-00004E040000}"/>
    <cellStyle name="60% - Акцент4 12" xfId="828" xr:uid="{00000000-0005-0000-0000-00004F040000}"/>
    <cellStyle name="60% - Акцент4 13" xfId="829" xr:uid="{00000000-0005-0000-0000-000050040000}"/>
    <cellStyle name="60% - Акцент4 14" xfId="830" xr:uid="{00000000-0005-0000-0000-000051040000}"/>
    <cellStyle name="60% - Акцент4 15" xfId="831" xr:uid="{00000000-0005-0000-0000-000052040000}"/>
    <cellStyle name="60% - Акцент4 16" xfId="832" xr:uid="{00000000-0005-0000-0000-000053040000}"/>
    <cellStyle name="60% - Акцент4 17" xfId="833" xr:uid="{00000000-0005-0000-0000-000054040000}"/>
    <cellStyle name="60% - Акцент4 18" xfId="834" xr:uid="{00000000-0005-0000-0000-000055040000}"/>
    <cellStyle name="60% - Акцент4 19" xfId="835" xr:uid="{00000000-0005-0000-0000-000056040000}"/>
    <cellStyle name="60% - Акцент4 2" xfId="836" xr:uid="{00000000-0005-0000-0000-000057040000}"/>
    <cellStyle name="60% - Акцент4 20" xfId="837" xr:uid="{00000000-0005-0000-0000-000058040000}"/>
    <cellStyle name="60% - Акцент4 21" xfId="838" xr:uid="{00000000-0005-0000-0000-000059040000}"/>
    <cellStyle name="60% - Акцент4 22" xfId="839" xr:uid="{00000000-0005-0000-0000-00005A040000}"/>
    <cellStyle name="60% - Акцент4 23" xfId="840" xr:uid="{00000000-0005-0000-0000-00005B040000}"/>
    <cellStyle name="60% - Акцент4 24" xfId="841" xr:uid="{00000000-0005-0000-0000-00005C040000}"/>
    <cellStyle name="60% - Акцент4 25" xfId="842" xr:uid="{00000000-0005-0000-0000-00005D040000}"/>
    <cellStyle name="60% - Акцент4 26" xfId="843" xr:uid="{00000000-0005-0000-0000-00005E040000}"/>
    <cellStyle name="60% - Акцент4 27" xfId="844" xr:uid="{00000000-0005-0000-0000-00005F040000}"/>
    <cellStyle name="60% - Акцент4 28" xfId="845" xr:uid="{00000000-0005-0000-0000-000060040000}"/>
    <cellStyle name="60% - Акцент4 29" xfId="846" xr:uid="{00000000-0005-0000-0000-000061040000}"/>
    <cellStyle name="60% - Акцент4 3" xfId="847" xr:uid="{00000000-0005-0000-0000-000062040000}"/>
    <cellStyle name="60% - Акцент4 30" xfId="848" xr:uid="{00000000-0005-0000-0000-000063040000}"/>
    <cellStyle name="60% - Акцент4 31" xfId="849" xr:uid="{00000000-0005-0000-0000-000064040000}"/>
    <cellStyle name="60% - Акцент4 32" xfId="850" xr:uid="{00000000-0005-0000-0000-000065040000}"/>
    <cellStyle name="60% - Акцент4 33" xfId="851" xr:uid="{00000000-0005-0000-0000-000066040000}"/>
    <cellStyle name="60% - Акцент4 34" xfId="852" xr:uid="{00000000-0005-0000-0000-000067040000}"/>
    <cellStyle name="60% - Акцент4 35" xfId="853" xr:uid="{00000000-0005-0000-0000-000068040000}"/>
    <cellStyle name="60% - Акцент4 36" xfId="854" xr:uid="{00000000-0005-0000-0000-000069040000}"/>
    <cellStyle name="60% - Акцент4 4" xfId="855" xr:uid="{00000000-0005-0000-0000-00006A040000}"/>
    <cellStyle name="60% - Акцент4 5" xfId="856" xr:uid="{00000000-0005-0000-0000-00006B040000}"/>
    <cellStyle name="60% - Акцент4 6" xfId="857" xr:uid="{00000000-0005-0000-0000-00006C040000}"/>
    <cellStyle name="60% - Акцент4 7" xfId="858" xr:uid="{00000000-0005-0000-0000-00006D040000}"/>
    <cellStyle name="60% - Акцент4 8" xfId="859" xr:uid="{00000000-0005-0000-0000-00006E040000}"/>
    <cellStyle name="60% - Акцент4 9" xfId="860" xr:uid="{00000000-0005-0000-0000-00006F040000}"/>
    <cellStyle name="60% - Акцент5 10" xfId="861" xr:uid="{00000000-0005-0000-0000-000070040000}"/>
    <cellStyle name="60% - Акцент5 11" xfId="862" xr:uid="{00000000-0005-0000-0000-000071040000}"/>
    <cellStyle name="60% - Акцент5 12" xfId="863" xr:uid="{00000000-0005-0000-0000-000072040000}"/>
    <cellStyle name="60% - Акцент5 13" xfId="864" xr:uid="{00000000-0005-0000-0000-000073040000}"/>
    <cellStyle name="60% - Акцент5 14" xfId="865" xr:uid="{00000000-0005-0000-0000-000074040000}"/>
    <cellStyle name="60% - Акцент5 15" xfId="866" xr:uid="{00000000-0005-0000-0000-000075040000}"/>
    <cellStyle name="60% - Акцент5 16" xfId="867" xr:uid="{00000000-0005-0000-0000-000076040000}"/>
    <cellStyle name="60% - Акцент5 17" xfId="868" xr:uid="{00000000-0005-0000-0000-000077040000}"/>
    <cellStyle name="60% - Акцент5 18" xfId="869" xr:uid="{00000000-0005-0000-0000-000078040000}"/>
    <cellStyle name="60% - Акцент5 19" xfId="870" xr:uid="{00000000-0005-0000-0000-000079040000}"/>
    <cellStyle name="60% - Акцент5 2" xfId="871" xr:uid="{00000000-0005-0000-0000-00007A040000}"/>
    <cellStyle name="60% - Акцент5 20" xfId="872" xr:uid="{00000000-0005-0000-0000-00007B040000}"/>
    <cellStyle name="60% - Акцент5 21" xfId="873" xr:uid="{00000000-0005-0000-0000-00007C040000}"/>
    <cellStyle name="60% - Акцент5 22" xfId="874" xr:uid="{00000000-0005-0000-0000-00007D040000}"/>
    <cellStyle name="60% - Акцент5 23" xfId="875" xr:uid="{00000000-0005-0000-0000-00007E040000}"/>
    <cellStyle name="60% - Акцент5 24" xfId="876" xr:uid="{00000000-0005-0000-0000-00007F040000}"/>
    <cellStyle name="60% - Акцент5 25" xfId="877" xr:uid="{00000000-0005-0000-0000-000080040000}"/>
    <cellStyle name="60% - Акцент5 26" xfId="878" xr:uid="{00000000-0005-0000-0000-000081040000}"/>
    <cellStyle name="60% - Акцент5 27" xfId="879" xr:uid="{00000000-0005-0000-0000-000082040000}"/>
    <cellStyle name="60% - Акцент5 28" xfId="880" xr:uid="{00000000-0005-0000-0000-000083040000}"/>
    <cellStyle name="60% - Акцент5 29" xfId="881" xr:uid="{00000000-0005-0000-0000-000084040000}"/>
    <cellStyle name="60% - Акцент5 3" xfId="882" xr:uid="{00000000-0005-0000-0000-000085040000}"/>
    <cellStyle name="60% - Акцент5 30" xfId="883" xr:uid="{00000000-0005-0000-0000-000086040000}"/>
    <cellStyle name="60% - Акцент5 31" xfId="884" xr:uid="{00000000-0005-0000-0000-000087040000}"/>
    <cellStyle name="60% - Акцент5 32" xfId="885" xr:uid="{00000000-0005-0000-0000-000088040000}"/>
    <cellStyle name="60% - Акцент5 33" xfId="886" xr:uid="{00000000-0005-0000-0000-000089040000}"/>
    <cellStyle name="60% - Акцент5 34" xfId="887" xr:uid="{00000000-0005-0000-0000-00008A040000}"/>
    <cellStyle name="60% - Акцент5 35" xfId="888" xr:uid="{00000000-0005-0000-0000-00008B040000}"/>
    <cellStyle name="60% - Акцент5 36" xfId="889" xr:uid="{00000000-0005-0000-0000-00008C040000}"/>
    <cellStyle name="60% - Акцент5 4" xfId="890" xr:uid="{00000000-0005-0000-0000-00008D040000}"/>
    <cellStyle name="60% - Акцент5 5" xfId="891" xr:uid="{00000000-0005-0000-0000-00008E040000}"/>
    <cellStyle name="60% - Акцент5 6" xfId="892" xr:uid="{00000000-0005-0000-0000-00008F040000}"/>
    <cellStyle name="60% - Акцент5 7" xfId="893" xr:uid="{00000000-0005-0000-0000-000090040000}"/>
    <cellStyle name="60% - Акцент5 8" xfId="894" xr:uid="{00000000-0005-0000-0000-000091040000}"/>
    <cellStyle name="60% - Акцент5 9" xfId="895" xr:uid="{00000000-0005-0000-0000-000092040000}"/>
    <cellStyle name="60% - Акцент6 10" xfId="896" xr:uid="{00000000-0005-0000-0000-000093040000}"/>
    <cellStyle name="60% - Акцент6 11" xfId="897" xr:uid="{00000000-0005-0000-0000-000094040000}"/>
    <cellStyle name="60% - Акцент6 12" xfId="898" xr:uid="{00000000-0005-0000-0000-000095040000}"/>
    <cellStyle name="60% - Акцент6 13" xfId="899" xr:uid="{00000000-0005-0000-0000-000096040000}"/>
    <cellStyle name="60% - Акцент6 14" xfId="900" xr:uid="{00000000-0005-0000-0000-000097040000}"/>
    <cellStyle name="60% - Акцент6 15" xfId="901" xr:uid="{00000000-0005-0000-0000-000098040000}"/>
    <cellStyle name="60% - Акцент6 16" xfId="902" xr:uid="{00000000-0005-0000-0000-000099040000}"/>
    <cellStyle name="60% - Акцент6 17" xfId="903" xr:uid="{00000000-0005-0000-0000-00009A040000}"/>
    <cellStyle name="60% - Акцент6 18" xfId="904" xr:uid="{00000000-0005-0000-0000-00009B040000}"/>
    <cellStyle name="60% - Акцент6 19" xfId="905" xr:uid="{00000000-0005-0000-0000-00009C040000}"/>
    <cellStyle name="60% - Акцент6 2" xfId="906" xr:uid="{00000000-0005-0000-0000-00009D040000}"/>
    <cellStyle name="60% - Акцент6 20" xfId="907" xr:uid="{00000000-0005-0000-0000-00009E040000}"/>
    <cellStyle name="60% - Акцент6 21" xfId="908" xr:uid="{00000000-0005-0000-0000-00009F040000}"/>
    <cellStyle name="60% - Акцент6 22" xfId="909" xr:uid="{00000000-0005-0000-0000-0000A0040000}"/>
    <cellStyle name="60% - Акцент6 23" xfId="910" xr:uid="{00000000-0005-0000-0000-0000A1040000}"/>
    <cellStyle name="60% - Акцент6 24" xfId="911" xr:uid="{00000000-0005-0000-0000-0000A2040000}"/>
    <cellStyle name="60% - Акцент6 25" xfId="912" xr:uid="{00000000-0005-0000-0000-0000A3040000}"/>
    <cellStyle name="60% - Акцент6 26" xfId="913" xr:uid="{00000000-0005-0000-0000-0000A4040000}"/>
    <cellStyle name="60% - Акцент6 27" xfId="914" xr:uid="{00000000-0005-0000-0000-0000A5040000}"/>
    <cellStyle name="60% - Акцент6 28" xfId="915" xr:uid="{00000000-0005-0000-0000-0000A6040000}"/>
    <cellStyle name="60% - Акцент6 29" xfId="916" xr:uid="{00000000-0005-0000-0000-0000A7040000}"/>
    <cellStyle name="60% - Акцент6 3" xfId="917" xr:uid="{00000000-0005-0000-0000-0000A8040000}"/>
    <cellStyle name="60% - Акцент6 30" xfId="918" xr:uid="{00000000-0005-0000-0000-0000A9040000}"/>
    <cellStyle name="60% - Акцент6 31" xfId="919" xr:uid="{00000000-0005-0000-0000-0000AA040000}"/>
    <cellStyle name="60% - Акцент6 32" xfId="920" xr:uid="{00000000-0005-0000-0000-0000AB040000}"/>
    <cellStyle name="60% - Акцент6 33" xfId="921" xr:uid="{00000000-0005-0000-0000-0000AC040000}"/>
    <cellStyle name="60% - Акцент6 34" xfId="922" xr:uid="{00000000-0005-0000-0000-0000AD040000}"/>
    <cellStyle name="60% - Акцент6 35" xfId="923" xr:uid="{00000000-0005-0000-0000-0000AE040000}"/>
    <cellStyle name="60% - Акцент6 36" xfId="924" xr:uid="{00000000-0005-0000-0000-0000AF040000}"/>
    <cellStyle name="60% - Акцент6 4" xfId="925" xr:uid="{00000000-0005-0000-0000-0000B0040000}"/>
    <cellStyle name="60% - Акцент6 5" xfId="926" xr:uid="{00000000-0005-0000-0000-0000B1040000}"/>
    <cellStyle name="60% - Акцент6 6" xfId="927" xr:uid="{00000000-0005-0000-0000-0000B2040000}"/>
    <cellStyle name="60% - Акцент6 7" xfId="928" xr:uid="{00000000-0005-0000-0000-0000B3040000}"/>
    <cellStyle name="60% - Акцент6 8" xfId="929" xr:uid="{00000000-0005-0000-0000-0000B4040000}"/>
    <cellStyle name="60% - Акцент6 9" xfId="930" xr:uid="{00000000-0005-0000-0000-0000B5040000}"/>
    <cellStyle name="Accent1" xfId="28" builtinId="29" customBuiltin="1"/>
    <cellStyle name="Accent1 2" xfId="57" xr:uid="{00000000-0005-0000-0000-0000B7040000}"/>
    <cellStyle name="Accent1 2 2" xfId="126" xr:uid="{00000000-0005-0000-0000-0000B8040000}"/>
    <cellStyle name="Accent2" xfId="32" builtinId="33" customBuiltin="1"/>
    <cellStyle name="Accent2 2" xfId="53" xr:uid="{00000000-0005-0000-0000-0000BA040000}"/>
    <cellStyle name="Accent2 2 2" xfId="127" xr:uid="{00000000-0005-0000-0000-0000BB040000}"/>
    <cellStyle name="Accent3" xfId="36" builtinId="37" customBuiltin="1"/>
    <cellStyle name="Accent3 2" xfId="90" xr:uid="{00000000-0005-0000-0000-0000BD040000}"/>
    <cellStyle name="Accent3 2 2" xfId="128" xr:uid="{00000000-0005-0000-0000-0000BE040000}"/>
    <cellStyle name="Accent4" xfId="40" builtinId="41" customBuiltin="1"/>
    <cellStyle name="Accent4 2" xfId="75" xr:uid="{00000000-0005-0000-0000-0000C0040000}"/>
    <cellStyle name="Accent4 2 2" xfId="129" xr:uid="{00000000-0005-0000-0000-0000C1040000}"/>
    <cellStyle name="Accent5" xfId="44" builtinId="45" customBuiltin="1"/>
    <cellStyle name="Accent5 2" xfId="85" xr:uid="{00000000-0005-0000-0000-0000C3040000}"/>
    <cellStyle name="Accent5 2 2" xfId="130" xr:uid="{00000000-0005-0000-0000-0000C4040000}"/>
    <cellStyle name="Accent6" xfId="48" builtinId="49" customBuiltin="1"/>
    <cellStyle name="Accent6 2" xfId="58" xr:uid="{00000000-0005-0000-0000-0000C6040000}"/>
    <cellStyle name="Accent6 2 2" xfId="131" xr:uid="{00000000-0005-0000-0000-0000C7040000}"/>
    <cellStyle name="Bad" xfId="17" builtinId="27" customBuiltin="1"/>
    <cellStyle name="Bad 2" xfId="92" xr:uid="{00000000-0005-0000-0000-0000C9040000}"/>
    <cellStyle name="Bad 2 2" xfId="132" xr:uid="{00000000-0005-0000-0000-0000CA040000}"/>
    <cellStyle name="Calculation" xfId="21" builtinId="22" customBuiltin="1"/>
    <cellStyle name="Calculation 2" xfId="79" xr:uid="{00000000-0005-0000-0000-0000CC040000}"/>
    <cellStyle name="Calculation 2 2" xfId="133" xr:uid="{00000000-0005-0000-0000-0000CD040000}"/>
    <cellStyle name="Calculation 2 2 10" xfId="931" xr:uid="{00000000-0005-0000-0000-0000CE040000}"/>
    <cellStyle name="Calculation 2 2 10 2" xfId="2774" xr:uid="{00000000-0005-0000-0000-0000CF040000}"/>
    <cellStyle name="Calculation 2 2 10 3" xfId="2969" xr:uid="{00000000-0005-0000-0000-0000D0040000}"/>
    <cellStyle name="Calculation 2 2 10 4" xfId="2716" xr:uid="{00000000-0005-0000-0000-0000D1040000}"/>
    <cellStyle name="Calculation 2 2 11" xfId="932" xr:uid="{00000000-0005-0000-0000-0000D2040000}"/>
    <cellStyle name="Calculation 2 2 11 2" xfId="2775" xr:uid="{00000000-0005-0000-0000-0000D3040000}"/>
    <cellStyle name="Calculation 2 2 11 3" xfId="2968" xr:uid="{00000000-0005-0000-0000-0000D4040000}"/>
    <cellStyle name="Calculation 2 2 11 4" xfId="3101" xr:uid="{00000000-0005-0000-0000-0000D5040000}"/>
    <cellStyle name="Calculation 2 2 12" xfId="933" xr:uid="{00000000-0005-0000-0000-0000D6040000}"/>
    <cellStyle name="Calculation 2 2 12 2" xfId="2776" xr:uid="{00000000-0005-0000-0000-0000D7040000}"/>
    <cellStyle name="Calculation 2 2 12 3" xfId="2967" xr:uid="{00000000-0005-0000-0000-0000D8040000}"/>
    <cellStyle name="Calculation 2 2 12 4" xfId="3105" xr:uid="{00000000-0005-0000-0000-0000D9040000}"/>
    <cellStyle name="Calculation 2 2 13" xfId="934" xr:uid="{00000000-0005-0000-0000-0000DA040000}"/>
    <cellStyle name="Calculation 2 2 13 2" xfId="2777" xr:uid="{00000000-0005-0000-0000-0000DB040000}"/>
    <cellStyle name="Calculation 2 2 13 3" xfId="2966" xr:uid="{00000000-0005-0000-0000-0000DC040000}"/>
    <cellStyle name="Calculation 2 2 13 4" xfId="3102" xr:uid="{00000000-0005-0000-0000-0000DD040000}"/>
    <cellStyle name="Calculation 2 2 14" xfId="935" xr:uid="{00000000-0005-0000-0000-0000DE040000}"/>
    <cellStyle name="Calculation 2 2 14 2" xfId="2778" xr:uid="{00000000-0005-0000-0000-0000DF040000}"/>
    <cellStyle name="Calculation 2 2 14 3" xfId="2965" xr:uid="{00000000-0005-0000-0000-0000E0040000}"/>
    <cellStyle name="Calculation 2 2 14 4" xfId="3108" xr:uid="{00000000-0005-0000-0000-0000E1040000}"/>
    <cellStyle name="Calculation 2 2 15" xfId="936" xr:uid="{00000000-0005-0000-0000-0000E2040000}"/>
    <cellStyle name="Calculation 2 2 15 2" xfId="2779" xr:uid="{00000000-0005-0000-0000-0000E3040000}"/>
    <cellStyle name="Calculation 2 2 15 3" xfId="2964" xr:uid="{00000000-0005-0000-0000-0000E4040000}"/>
    <cellStyle name="Calculation 2 2 15 4" xfId="2083" xr:uid="{00000000-0005-0000-0000-0000E5040000}"/>
    <cellStyle name="Calculation 2 2 16" xfId="937" xr:uid="{00000000-0005-0000-0000-0000E6040000}"/>
    <cellStyle name="Calculation 2 2 16 2" xfId="2780" xr:uid="{00000000-0005-0000-0000-0000E7040000}"/>
    <cellStyle name="Calculation 2 2 16 3" xfId="2963" xr:uid="{00000000-0005-0000-0000-0000E8040000}"/>
    <cellStyle name="Calculation 2 2 16 4" xfId="2653" xr:uid="{00000000-0005-0000-0000-0000E9040000}"/>
    <cellStyle name="Calculation 2 2 17" xfId="938" xr:uid="{00000000-0005-0000-0000-0000EA040000}"/>
    <cellStyle name="Calculation 2 2 17 2" xfId="2781" xr:uid="{00000000-0005-0000-0000-0000EB040000}"/>
    <cellStyle name="Calculation 2 2 17 3" xfId="2962" xr:uid="{00000000-0005-0000-0000-0000EC040000}"/>
    <cellStyle name="Calculation 2 2 17 4" xfId="2662" xr:uid="{00000000-0005-0000-0000-0000ED040000}"/>
    <cellStyle name="Calculation 2 2 18" xfId="939" xr:uid="{00000000-0005-0000-0000-0000EE040000}"/>
    <cellStyle name="Calculation 2 2 18 2" xfId="2782" xr:uid="{00000000-0005-0000-0000-0000EF040000}"/>
    <cellStyle name="Calculation 2 2 18 3" xfId="2961" xr:uid="{00000000-0005-0000-0000-0000F0040000}"/>
    <cellStyle name="Calculation 2 2 18 4" xfId="2717" xr:uid="{00000000-0005-0000-0000-0000F1040000}"/>
    <cellStyle name="Calculation 2 2 19" xfId="940" xr:uid="{00000000-0005-0000-0000-0000F2040000}"/>
    <cellStyle name="Calculation 2 2 19 2" xfId="2783" xr:uid="{00000000-0005-0000-0000-0000F3040000}"/>
    <cellStyle name="Calculation 2 2 19 3" xfId="2960" xr:uid="{00000000-0005-0000-0000-0000F4040000}"/>
    <cellStyle name="Calculation 2 2 19 4" xfId="2718" xr:uid="{00000000-0005-0000-0000-0000F5040000}"/>
    <cellStyle name="Calculation 2 2 2" xfId="941" xr:uid="{00000000-0005-0000-0000-0000F6040000}"/>
    <cellStyle name="Calculation 2 2 2 2" xfId="2784" xr:uid="{00000000-0005-0000-0000-0000F7040000}"/>
    <cellStyle name="Calculation 2 2 2 3" xfId="2959" xr:uid="{00000000-0005-0000-0000-0000F8040000}"/>
    <cellStyle name="Calculation 2 2 2 4" xfId="2656" xr:uid="{00000000-0005-0000-0000-0000F9040000}"/>
    <cellStyle name="Calculation 2 2 20" xfId="942" xr:uid="{00000000-0005-0000-0000-0000FA040000}"/>
    <cellStyle name="Calculation 2 2 20 2" xfId="2785" xr:uid="{00000000-0005-0000-0000-0000FB040000}"/>
    <cellStyle name="Calculation 2 2 20 3" xfId="2958" xr:uid="{00000000-0005-0000-0000-0000FC040000}"/>
    <cellStyle name="Calculation 2 2 20 4" xfId="2719" xr:uid="{00000000-0005-0000-0000-0000FD040000}"/>
    <cellStyle name="Calculation 2 2 21" xfId="943" xr:uid="{00000000-0005-0000-0000-0000FE040000}"/>
    <cellStyle name="Calculation 2 2 21 2" xfId="2786" xr:uid="{00000000-0005-0000-0000-0000FF040000}"/>
    <cellStyle name="Calculation 2 2 21 3" xfId="2957" xr:uid="{00000000-0005-0000-0000-000000050000}"/>
    <cellStyle name="Calculation 2 2 21 4" xfId="2720" xr:uid="{00000000-0005-0000-0000-000001050000}"/>
    <cellStyle name="Calculation 2 2 22" xfId="944" xr:uid="{00000000-0005-0000-0000-000002050000}"/>
    <cellStyle name="Calculation 2 2 22 2" xfId="2787" xr:uid="{00000000-0005-0000-0000-000003050000}"/>
    <cellStyle name="Calculation 2 2 22 3" xfId="2956" xr:uid="{00000000-0005-0000-0000-000004050000}"/>
    <cellStyle name="Calculation 2 2 22 4" xfId="2721" xr:uid="{00000000-0005-0000-0000-000005050000}"/>
    <cellStyle name="Calculation 2 2 23" xfId="945" xr:uid="{00000000-0005-0000-0000-000006050000}"/>
    <cellStyle name="Calculation 2 2 23 2" xfId="2788" xr:uid="{00000000-0005-0000-0000-000007050000}"/>
    <cellStyle name="Calculation 2 2 23 3" xfId="2955" xr:uid="{00000000-0005-0000-0000-000008050000}"/>
    <cellStyle name="Calculation 2 2 23 4" xfId="2722" xr:uid="{00000000-0005-0000-0000-000009050000}"/>
    <cellStyle name="Calculation 2 2 24" xfId="946" xr:uid="{00000000-0005-0000-0000-00000A050000}"/>
    <cellStyle name="Calculation 2 2 24 2" xfId="2789" xr:uid="{00000000-0005-0000-0000-00000B050000}"/>
    <cellStyle name="Calculation 2 2 24 3" xfId="2954" xr:uid="{00000000-0005-0000-0000-00000C050000}"/>
    <cellStyle name="Calculation 2 2 24 4" xfId="2652" xr:uid="{00000000-0005-0000-0000-00000D050000}"/>
    <cellStyle name="Calculation 2 2 25" xfId="947" xr:uid="{00000000-0005-0000-0000-00000E050000}"/>
    <cellStyle name="Calculation 2 2 25 2" xfId="2790" xr:uid="{00000000-0005-0000-0000-00000F050000}"/>
    <cellStyle name="Calculation 2 2 25 3" xfId="2953" xr:uid="{00000000-0005-0000-0000-000010050000}"/>
    <cellStyle name="Calculation 2 2 25 4" xfId="2663" xr:uid="{00000000-0005-0000-0000-000011050000}"/>
    <cellStyle name="Calculation 2 2 26" xfId="948" xr:uid="{00000000-0005-0000-0000-000012050000}"/>
    <cellStyle name="Calculation 2 2 26 2" xfId="2791" xr:uid="{00000000-0005-0000-0000-000013050000}"/>
    <cellStyle name="Calculation 2 2 26 3" xfId="2952" xr:uid="{00000000-0005-0000-0000-000014050000}"/>
    <cellStyle name="Calculation 2 2 26 4" xfId="2701" xr:uid="{00000000-0005-0000-0000-000015050000}"/>
    <cellStyle name="Calculation 2 2 27" xfId="949" xr:uid="{00000000-0005-0000-0000-000016050000}"/>
    <cellStyle name="Calculation 2 2 27 2" xfId="2792" xr:uid="{00000000-0005-0000-0000-000017050000}"/>
    <cellStyle name="Calculation 2 2 27 3" xfId="2951" xr:uid="{00000000-0005-0000-0000-000018050000}"/>
    <cellStyle name="Calculation 2 2 27 4" xfId="2712" xr:uid="{00000000-0005-0000-0000-000019050000}"/>
    <cellStyle name="Calculation 2 2 28" xfId="950" xr:uid="{00000000-0005-0000-0000-00001A050000}"/>
    <cellStyle name="Calculation 2 2 28 2" xfId="2793" xr:uid="{00000000-0005-0000-0000-00001B050000}"/>
    <cellStyle name="Calculation 2 2 28 3" xfId="2950" xr:uid="{00000000-0005-0000-0000-00001C050000}"/>
    <cellStyle name="Calculation 2 2 28 4" xfId="2694" xr:uid="{00000000-0005-0000-0000-00001D050000}"/>
    <cellStyle name="Calculation 2 2 29" xfId="951" xr:uid="{00000000-0005-0000-0000-00001E050000}"/>
    <cellStyle name="Calculation 2 2 29 2" xfId="2794" xr:uid="{00000000-0005-0000-0000-00001F050000}"/>
    <cellStyle name="Calculation 2 2 29 3" xfId="2949" xr:uid="{00000000-0005-0000-0000-000020050000}"/>
    <cellStyle name="Calculation 2 2 29 4" xfId="2706" xr:uid="{00000000-0005-0000-0000-000021050000}"/>
    <cellStyle name="Calculation 2 2 3" xfId="952" xr:uid="{00000000-0005-0000-0000-000022050000}"/>
    <cellStyle name="Calculation 2 2 3 2" xfId="2795" xr:uid="{00000000-0005-0000-0000-000023050000}"/>
    <cellStyle name="Calculation 2 2 3 3" xfId="2948" xr:uid="{00000000-0005-0000-0000-000024050000}"/>
    <cellStyle name="Calculation 2 2 3 4" xfId="2723" xr:uid="{00000000-0005-0000-0000-000025050000}"/>
    <cellStyle name="Calculation 2 2 30" xfId="953" xr:uid="{00000000-0005-0000-0000-000026050000}"/>
    <cellStyle name="Calculation 2 2 30 2" xfId="2796" xr:uid="{00000000-0005-0000-0000-000027050000}"/>
    <cellStyle name="Calculation 2 2 30 3" xfId="2947" xr:uid="{00000000-0005-0000-0000-000028050000}"/>
    <cellStyle name="Calculation 2 2 30 4" xfId="2655" xr:uid="{00000000-0005-0000-0000-000029050000}"/>
    <cellStyle name="Calculation 2 2 31" xfId="954" xr:uid="{00000000-0005-0000-0000-00002A050000}"/>
    <cellStyle name="Calculation 2 2 31 2" xfId="2797" xr:uid="{00000000-0005-0000-0000-00002B050000}"/>
    <cellStyle name="Calculation 2 2 31 3" xfId="2946" xr:uid="{00000000-0005-0000-0000-00002C050000}"/>
    <cellStyle name="Calculation 2 2 31 4" xfId="2724" xr:uid="{00000000-0005-0000-0000-00002D050000}"/>
    <cellStyle name="Calculation 2 2 32" xfId="955" xr:uid="{00000000-0005-0000-0000-00002E050000}"/>
    <cellStyle name="Calculation 2 2 32 2" xfId="2798" xr:uid="{00000000-0005-0000-0000-00002F050000}"/>
    <cellStyle name="Calculation 2 2 32 3" xfId="2945" xr:uid="{00000000-0005-0000-0000-000030050000}"/>
    <cellStyle name="Calculation 2 2 32 4" xfId="3103" xr:uid="{00000000-0005-0000-0000-000031050000}"/>
    <cellStyle name="Calculation 2 2 33" xfId="956" xr:uid="{00000000-0005-0000-0000-000032050000}"/>
    <cellStyle name="Calculation 2 2 33 2" xfId="2799" xr:uid="{00000000-0005-0000-0000-000033050000}"/>
    <cellStyle name="Calculation 2 2 33 3" xfId="2944" xr:uid="{00000000-0005-0000-0000-000034050000}"/>
    <cellStyle name="Calculation 2 2 33 4" xfId="2725" xr:uid="{00000000-0005-0000-0000-000035050000}"/>
    <cellStyle name="Calculation 2 2 34" xfId="2661" xr:uid="{00000000-0005-0000-0000-000036050000}"/>
    <cellStyle name="Calculation 2 2 35" xfId="3055" xr:uid="{00000000-0005-0000-0000-000037050000}"/>
    <cellStyle name="Calculation 2 2 36" xfId="3113" xr:uid="{00000000-0005-0000-0000-000038050000}"/>
    <cellStyle name="Calculation 2 2 4" xfId="957" xr:uid="{00000000-0005-0000-0000-000039050000}"/>
    <cellStyle name="Calculation 2 2 4 2" xfId="2800" xr:uid="{00000000-0005-0000-0000-00003A050000}"/>
    <cellStyle name="Calculation 2 2 4 3" xfId="2943" xr:uid="{00000000-0005-0000-0000-00003B050000}"/>
    <cellStyle name="Calculation 2 2 4 4" xfId="2648" xr:uid="{00000000-0005-0000-0000-00003C050000}"/>
    <cellStyle name="Calculation 2 2 5" xfId="958" xr:uid="{00000000-0005-0000-0000-00003D050000}"/>
    <cellStyle name="Calculation 2 2 5 2" xfId="2801" xr:uid="{00000000-0005-0000-0000-00003E050000}"/>
    <cellStyle name="Calculation 2 2 5 3" xfId="2942" xr:uid="{00000000-0005-0000-0000-00003F050000}"/>
    <cellStyle name="Calculation 2 2 5 4" xfId="2693" xr:uid="{00000000-0005-0000-0000-000040050000}"/>
    <cellStyle name="Calculation 2 2 6" xfId="959" xr:uid="{00000000-0005-0000-0000-000041050000}"/>
    <cellStyle name="Calculation 2 2 6 2" xfId="2802" xr:uid="{00000000-0005-0000-0000-000042050000}"/>
    <cellStyle name="Calculation 2 2 6 3" xfId="2941" xr:uid="{00000000-0005-0000-0000-000043050000}"/>
    <cellStyle name="Calculation 2 2 6 4" xfId="2705" xr:uid="{00000000-0005-0000-0000-000044050000}"/>
    <cellStyle name="Calculation 2 2 7" xfId="960" xr:uid="{00000000-0005-0000-0000-000045050000}"/>
    <cellStyle name="Calculation 2 2 7 2" xfId="2803" xr:uid="{00000000-0005-0000-0000-000046050000}"/>
    <cellStyle name="Calculation 2 2 7 3" xfId="2940" xr:uid="{00000000-0005-0000-0000-000047050000}"/>
    <cellStyle name="Calculation 2 2 7 4" xfId="2700" xr:uid="{00000000-0005-0000-0000-000048050000}"/>
    <cellStyle name="Calculation 2 2 8" xfId="961" xr:uid="{00000000-0005-0000-0000-000049050000}"/>
    <cellStyle name="Calculation 2 2 8 2" xfId="2804" xr:uid="{00000000-0005-0000-0000-00004A050000}"/>
    <cellStyle name="Calculation 2 2 8 3" xfId="2939" xr:uid="{00000000-0005-0000-0000-00004B050000}"/>
    <cellStyle name="Calculation 2 2 8 4" xfId="2711" xr:uid="{00000000-0005-0000-0000-00004C050000}"/>
    <cellStyle name="Calculation 2 2 9" xfId="962" xr:uid="{00000000-0005-0000-0000-00004D050000}"/>
    <cellStyle name="Calculation 2 2 9 2" xfId="2805" xr:uid="{00000000-0005-0000-0000-00004E050000}"/>
    <cellStyle name="Calculation 2 2 9 3" xfId="2938" xr:uid="{00000000-0005-0000-0000-00004F050000}"/>
    <cellStyle name="Calculation 2 2 9 4" xfId="2726" xr:uid="{00000000-0005-0000-0000-000050050000}"/>
    <cellStyle name="Check Cell" xfId="23" builtinId="23" customBuiltin="1"/>
    <cellStyle name="Check Cell 2" xfId="86" xr:uid="{00000000-0005-0000-0000-000052050000}"/>
    <cellStyle name="Check Cell 2 2" xfId="134" xr:uid="{00000000-0005-0000-0000-000053050000}"/>
    <cellStyle name="Comma" xfId="7" builtinId="3"/>
    <cellStyle name="Comma 10" xfId="217" xr:uid="{00000000-0005-0000-0000-000055050000}"/>
    <cellStyle name="Comma 11" xfId="2021" xr:uid="{00000000-0005-0000-0000-000056050000}"/>
    <cellStyle name="Comma 12" xfId="2027" xr:uid="{00000000-0005-0000-0000-000057050000}"/>
    <cellStyle name="Comma 15" xfId="2022" xr:uid="{00000000-0005-0000-0000-000058050000}"/>
    <cellStyle name="Comma 19" xfId="2030" xr:uid="{00000000-0005-0000-0000-000059050000}"/>
    <cellStyle name="Comma 2" xfId="10" xr:uid="{00000000-0005-0000-0000-00005A050000}"/>
    <cellStyle name="Comma 2 2" xfId="100" xr:uid="{00000000-0005-0000-0000-00005B050000}"/>
    <cellStyle name="Comma 2 2 2" xfId="135" xr:uid="{00000000-0005-0000-0000-00005C050000}"/>
    <cellStyle name="Comma 2 2 2 2" xfId="218" xr:uid="{00000000-0005-0000-0000-00005D050000}"/>
    <cellStyle name="Comma 2 2 3" xfId="219" xr:uid="{00000000-0005-0000-0000-00005E050000}"/>
    <cellStyle name="Comma 2 3" xfId="103" xr:uid="{00000000-0005-0000-0000-00005F050000}"/>
    <cellStyle name="Comma 2 3 2" xfId="220" xr:uid="{00000000-0005-0000-0000-000060050000}"/>
    <cellStyle name="Comma 2 3 3" xfId="221" xr:uid="{00000000-0005-0000-0000-000061050000}"/>
    <cellStyle name="Comma 2 4" xfId="222" xr:uid="{00000000-0005-0000-0000-000062050000}"/>
    <cellStyle name="Comma 2 5" xfId="223" xr:uid="{00000000-0005-0000-0000-000063050000}"/>
    <cellStyle name="Comma 2 6" xfId="2080" xr:uid="{00000000-0005-0000-0000-000064050000}"/>
    <cellStyle name="Comma 2 7" xfId="2057" xr:uid="{00000000-0005-0000-0000-000065050000}"/>
    <cellStyle name="Comma 3" xfId="99" xr:uid="{00000000-0005-0000-0000-000066050000}"/>
    <cellStyle name="Comma 3 2" xfId="136" xr:uid="{00000000-0005-0000-0000-000067050000}"/>
    <cellStyle name="Comma 3 2 2" xfId="188" xr:uid="{00000000-0005-0000-0000-000068050000}"/>
    <cellStyle name="Comma 3 2 2 2" xfId="211" xr:uid="{00000000-0005-0000-0000-000069050000}"/>
    <cellStyle name="Comma 3 2 2 2 2" xfId="2172" xr:uid="{00000000-0005-0000-0000-00006A050000}"/>
    <cellStyle name="Comma 3 2 2 3" xfId="2149" xr:uid="{00000000-0005-0000-0000-00006B050000}"/>
    <cellStyle name="Comma 3 2 3" xfId="181" xr:uid="{00000000-0005-0000-0000-00006C050000}"/>
    <cellStyle name="Comma 3 2 3 2" xfId="2143" xr:uid="{00000000-0005-0000-0000-00006D050000}"/>
    <cellStyle name="Comma 3 2 4" xfId="205" xr:uid="{00000000-0005-0000-0000-00006E050000}"/>
    <cellStyle name="Comma 3 2 4 2" xfId="2166" xr:uid="{00000000-0005-0000-0000-00006F050000}"/>
    <cellStyle name="Comma 3 2 5" xfId="2124" xr:uid="{00000000-0005-0000-0000-000070050000}"/>
    <cellStyle name="Comma 3 3" xfId="224" xr:uid="{00000000-0005-0000-0000-000071050000}"/>
    <cellStyle name="Comma 4" xfId="102" xr:uid="{00000000-0005-0000-0000-000072050000}"/>
    <cellStyle name="Comma 4 2" xfId="225" xr:uid="{00000000-0005-0000-0000-000073050000}"/>
    <cellStyle name="Comma 4 2 2" xfId="2023" xr:uid="{00000000-0005-0000-0000-000074050000}"/>
    <cellStyle name="Comma 4 3" xfId="226" xr:uid="{00000000-0005-0000-0000-000075050000}"/>
    <cellStyle name="Comma 5" xfId="95" xr:uid="{00000000-0005-0000-0000-000076050000}"/>
    <cellStyle name="Comma 5 2" xfId="180" xr:uid="{00000000-0005-0000-0000-000077050000}"/>
    <cellStyle name="Comma 5 2 2" xfId="2142" xr:uid="{00000000-0005-0000-0000-000078050000}"/>
    <cellStyle name="Comma 5 3" xfId="204" xr:uid="{00000000-0005-0000-0000-000079050000}"/>
    <cellStyle name="Comma 5 3 2" xfId="2165" xr:uid="{00000000-0005-0000-0000-00007A050000}"/>
    <cellStyle name="Comma 5 4" xfId="2121" xr:uid="{00000000-0005-0000-0000-00007B050000}"/>
    <cellStyle name="Comma 6" xfId="187" xr:uid="{00000000-0005-0000-0000-00007C050000}"/>
    <cellStyle name="Comma 6 2" xfId="210" xr:uid="{00000000-0005-0000-0000-00007D050000}"/>
    <cellStyle name="Comma 6 2 2" xfId="2171" xr:uid="{00000000-0005-0000-0000-00007E050000}"/>
    <cellStyle name="Comma 6 3" xfId="227" xr:uid="{00000000-0005-0000-0000-00007F050000}"/>
    <cellStyle name="Comma 6 4" xfId="2148" xr:uid="{00000000-0005-0000-0000-000080050000}"/>
    <cellStyle name="Comma 7" xfId="228" xr:uid="{00000000-0005-0000-0000-000081050000}"/>
    <cellStyle name="Comma 7 2" xfId="229" xr:uid="{00000000-0005-0000-0000-000082050000}"/>
    <cellStyle name="Comma 7 2 2" xfId="230" xr:uid="{00000000-0005-0000-0000-000083050000}"/>
    <cellStyle name="Comma 7 3" xfId="231" xr:uid="{00000000-0005-0000-0000-000084050000}"/>
    <cellStyle name="Comma 8" xfId="232" xr:uid="{00000000-0005-0000-0000-000085050000}"/>
    <cellStyle name="Comma 9" xfId="233" xr:uid="{00000000-0005-0000-0000-000086050000}"/>
    <cellStyle name="Explanatory Text" xfId="26" builtinId="53" customBuiltin="1"/>
    <cellStyle name="Explanatory Text 2" xfId="74" xr:uid="{00000000-0005-0000-0000-000088050000}"/>
    <cellStyle name="Explanatory Text 2 2" xfId="137" xr:uid="{00000000-0005-0000-0000-000089050000}"/>
    <cellStyle name="Good" xfId="16" builtinId="26" customBuiltin="1"/>
    <cellStyle name="Good 2" xfId="80" xr:uid="{00000000-0005-0000-0000-00008B050000}"/>
    <cellStyle name="Good 2 2" xfId="138" xr:uid="{00000000-0005-0000-0000-00008C050000}"/>
    <cellStyle name="Heading 1" xfId="12" builtinId="16" customBuiltin="1"/>
    <cellStyle name="Heading 1 2" xfId="65" xr:uid="{00000000-0005-0000-0000-00008E050000}"/>
    <cellStyle name="Heading 1 2 2" xfId="139" xr:uid="{00000000-0005-0000-0000-00008F050000}"/>
    <cellStyle name="Heading 2" xfId="13" builtinId="17" customBuiltin="1"/>
    <cellStyle name="Heading 2 2" xfId="83" xr:uid="{00000000-0005-0000-0000-000091050000}"/>
    <cellStyle name="Heading 2 2 2" xfId="140" xr:uid="{00000000-0005-0000-0000-000092050000}"/>
    <cellStyle name="Heading 3" xfId="14" builtinId="18" customBuiltin="1"/>
    <cellStyle name="Heading 3 2" xfId="67" xr:uid="{00000000-0005-0000-0000-000094050000}"/>
    <cellStyle name="Heading 3 2 2" xfId="141" xr:uid="{00000000-0005-0000-0000-000095050000}"/>
    <cellStyle name="Heading 4" xfId="15" builtinId="19" customBuiltin="1"/>
    <cellStyle name="Heading 4 2" xfId="63" xr:uid="{00000000-0005-0000-0000-000097050000}"/>
    <cellStyle name="Heading 4 2 2" xfId="142" xr:uid="{00000000-0005-0000-0000-000098050000}"/>
    <cellStyle name="Input" xfId="19" builtinId="20" customBuiltin="1"/>
    <cellStyle name="Input 2" xfId="82" xr:uid="{00000000-0005-0000-0000-00009A050000}"/>
    <cellStyle name="Input 2 2" xfId="143" xr:uid="{00000000-0005-0000-0000-00009B050000}"/>
    <cellStyle name="Input 2 2 10" xfId="963" xr:uid="{00000000-0005-0000-0000-00009C050000}"/>
    <cellStyle name="Input 2 2 10 2" xfId="2806" xr:uid="{00000000-0005-0000-0000-00009D050000}"/>
    <cellStyle name="Input 2 2 10 3" xfId="2937" xr:uid="{00000000-0005-0000-0000-00009E050000}"/>
    <cellStyle name="Input 2 2 10 4" xfId="2727" xr:uid="{00000000-0005-0000-0000-00009F050000}"/>
    <cellStyle name="Input 2 2 11" xfId="964" xr:uid="{00000000-0005-0000-0000-0000A0050000}"/>
    <cellStyle name="Input 2 2 11 2" xfId="2807" xr:uid="{00000000-0005-0000-0000-0000A1050000}"/>
    <cellStyle name="Input 2 2 11 3" xfId="2686" xr:uid="{00000000-0005-0000-0000-0000A2050000}"/>
    <cellStyle name="Input 2 2 11 4" xfId="3033" xr:uid="{00000000-0005-0000-0000-0000A3050000}"/>
    <cellStyle name="Input 2 2 12" xfId="965" xr:uid="{00000000-0005-0000-0000-0000A4050000}"/>
    <cellStyle name="Input 2 2 12 2" xfId="2808" xr:uid="{00000000-0005-0000-0000-0000A5050000}"/>
    <cellStyle name="Input 2 2 12 3" xfId="2637" xr:uid="{00000000-0005-0000-0000-0000A6050000}"/>
    <cellStyle name="Input 2 2 12 4" xfId="3073" xr:uid="{00000000-0005-0000-0000-0000A7050000}"/>
    <cellStyle name="Input 2 2 13" xfId="966" xr:uid="{00000000-0005-0000-0000-0000A8050000}"/>
    <cellStyle name="Input 2 2 13 2" xfId="2809" xr:uid="{00000000-0005-0000-0000-0000A9050000}"/>
    <cellStyle name="Input 2 2 13 3" xfId="2097" xr:uid="{00000000-0005-0000-0000-0000AA050000}"/>
    <cellStyle name="Input 2 2 13 4" xfId="3082" xr:uid="{00000000-0005-0000-0000-0000AB050000}"/>
    <cellStyle name="Input 2 2 14" xfId="967" xr:uid="{00000000-0005-0000-0000-0000AC050000}"/>
    <cellStyle name="Input 2 2 14 2" xfId="2810" xr:uid="{00000000-0005-0000-0000-0000AD050000}"/>
    <cellStyle name="Input 2 2 14 3" xfId="2646" xr:uid="{00000000-0005-0000-0000-0000AE050000}"/>
    <cellStyle name="Input 2 2 14 4" xfId="3064" xr:uid="{00000000-0005-0000-0000-0000AF050000}"/>
    <cellStyle name="Input 2 2 15" xfId="968" xr:uid="{00000000-0005-0000-0000-0000B0050000}"/>
    <cellStyle name="Input 2 2 15 2" xfId="2811" xr:uid="{00000000-0005-0000-0000-0000B1050000}"/>
    <cellStyle name="Input 2 2 15 3" xfId="2099" xr:uid="{00000000-0005-0000-0000-0000B2050000}"/>
    <cellStyle name="Input 2 2 15 4" xfId="3079" xr:uid="{00000000-0005-0000-0000-0000B3050000}"/>
    <cellStyle name="Input 2 2 16" xfId="969" xr:uid="{00000000-0005-0000-0000-0000B4050000}"/>
    <cellStyle name="Input 2 2 16 2" xfId="2812" xr:uid="{00000000-0005-0000-0000-0000B5050000}"/>
    <cellStyle name="Input 2 2 16 3" xfId="2645" xr:uid="{00000000-0005-0000-0000-0000B6050000}"/>
    <cellStyle name="Input 2 2 16 4" xfId="3065" xr:uid="{00000000-0005-0000-0000-0000B7050000}"/>
    <cellStyle name="Input 2 2 17" xfId="970" xr:uid="{00000000-0005-0000-0000-0000B8050000}"/>
    <cellStyle name="Input 2 2 17 2" xfId="2813" xr:uid="{00000000-0005-0000-0000-0000B9050000}"/>
    <cellStyle name="Input 2 2 17 3" xfId="2684" xr:uid="{00000000-0005-0000-0000-0000BA050000}"/>
    <cellStyle name="Input 2 2 17 4" xfId="3035" xr:uid="{00000000-0005-0000-0000-0000BB050000}"/>
    <cellStyle name="Input 2 2 18" xfId="971" xr:uid="{00000000-0005-0000-0000-0000BC050000}"/>
    <cellStyle name="Input 2 2 18 2" xfId="2814" xr:uid="{00000000-0005-0000-0000-0000BD050000}"/>
    <cellStyle name="Input 2 2 18 3" xfId="2632" xr:uid="{00000000-0005-0000-0000-0000BE050000}"/>
    <cellStyle name="Input 2 2 18 4" xfId="3078" xr:uid="{00000000-0005-0000-0000-0000BF050000}"/>
    <cellStyle name="Input 2 2 19" xfId="972" xr:uid="{00000000-0005-0000-0000-0000C0050000}"/>
    <cellStyle name="Input 2 2 19 2" xfId="2815" xr:uid="{00000000-0005-0000-0000-0000C1050000}"/>
    <cellStyle name="Input 2 2 19 3" xfId="2683" xr:uid="{00000000-0005-0000-0000-0000C2050000}"/>
    <cellStyle name="Input 2 2 19 4" xfId="3036" xr:uid="{00000000-0005-0000-0000-0000C3050000}"/>
    <cellStyle name="Input 2 2 2" xfId="973" xr:uid="{00000000-0005-0000-0000-0000C4050000}"/>
    <cellStyle name="Input 2 2 2 2" xfId="2816" xr:uid="{00000000-0005-0000-0000-0000C5050000}"/>
    <cellStyle name="Input 2 2 2 3" xfId="2696" xr:uid="{00000000-0005-0000-0000-0000C6050000}"/>
    <cellStyle name="Input 2 2 2 4" xfId="3025" xr:uid="{00000000-0005-0000-0000-0000C7050000}"/>
    <cellStyle name="Input 2 2 20" xfId="974" xr:uid="{00000000-0005-0000-0000-0000C8050000}"/>
    <cellStyle name="Input 2 2 20 2" xfId="2817" xr:uid="{00000000-0005-0000-0000-0000C9050000}"/>
    <cellStyle name="Input 2 2 20 3" xfId="2682" xr:uid="{00000000-0005-0000-0000-0000CA050000}"/>
    <cellStyle name="Input 2 2 20 4" xfId="3037" xr:uid="{00000000-0005-0000-0000-0000CB050000}"/>
    <cellStyle name="Input 2 2 21" xfId="975" xr:uid="{00000000-0005-0000-0000-0000CC050000}"/>
    <cellStyle name="Input 2 2 21 2" xfId="2818" xr:uid="{00000000-0005-0000-0000-0000CD050000}"/>
    <cellStyle name="Input 2 2 21 3" xfId="2681" xr:uid="{00000000-0005-0000-0000-0000CE050000}"/>
    <cellStyle name="Input 2 2 21 4" xfId="3038" xr:uid="{00000000-0005-0000-0000-0000CF050000}"/>
    <cellStyle name="Input 2 2 22" xfId="976" xr:uid="{00000000-0005-0000-0000-0000D0050000}"/>
    <cellStyle name="Input 2 2 22 2" xfId="2819" xr:uid="{00000000-0005-0000-0000-0000D1050000}"/>
    <cellStyle name="Input 2 2 22 3" xfId="2077" xr:uid="{00000000-0005-0000-0000-0000D2050000}"/>
    <cellStyle name="Input 2 2 22 4" xfId="3094" xr:uid="{00000000-0005-0000-0000-0000D3050000}"/>
    <cellStyle name="Input 2 2 23" xfId="977" xr:uid="{00000000-0005-0000-0000-0000D4050000}"/>
    <cellStyle name="Input 2 2 23 2" xfId="2820" xr:uid="{00000000-0005-0000-0000-0000D5050000}"/>
    <cellStyle name="Input 2 2 23 3" xfId="3107" xr:uid="{00000000-0005-0000-0000-0000D6050000}"/>
    <cellStyle name="Input 2 2 23 4" xfId="3115" xr:uid="{00000000-0005-0000-0000-0000D7050000}"/>
    <cellStyle name="Input 2 2 24" xfId="978" xr:uid="{00000000-0005-0000-0000-0000D8050000}"/>
    <cellStyle name="Input 2 2 24 2" xfId="2821" xr:uid="{00000000-0005-0000-0000-0000D9050000}"/>
    <cellStyle name="Input 2 2 24 3" xfId="2770" xr:uid="{00000000-0005-0000-0000-0000DA050000}"/>
    <cellStyle name="Input 2 2 24 4" xfId="2970" xr:uid="{00000000-0005-0000-0000-0000DB050000}"/>
    <cellStyle name="Input 2 2 25" xfId="979" xr:uid="{00000000-0005-0000-0000-0000DC050000}"/>
    <cellStyle name="Input 2 2 25 2" xfId="2822" xr:uid="{00000000-0005-0000-0000-0000DD050000}"/>
    <cellStyle name="Input 2 2 25 3" xfId="2769" xr:uid="{00000000-0005-0000-0000-0000DE050000}"/>
    <cellStyle name="Input 2 2 25 4" xfId="2971" xr:uid="{00000000-0005-0000-0000-0000DF050000}"/>
    <cellStyle name="Input 2 2 26" xfId="980" xr:uid="{00000000-0005-0000-0000-0000E0050000}"/>
    <cellStyle name="Input 2 2 26 2" xfId="2823" xr:uid="{00000000-0005-0000-0000-0000E1050000}"/>
    <cellStyle name="Input 2 2 26 3" xfId="2768" xr:uid="{00000000-0005-0000-0000-0000E2050000}"/>
    <cellStyle name="Input 2 2 26 4" xfId="2972" xr:uid="{00000000-0005-0000-0000-0000E3050000}"/>
    <cellStyle name="Input 2 2 27" xfId="981" xr:uid="{00000000-0005-0000-0000-0000E4050000}"/>
    <cellStyle name="Input 2 2 27 2" xfId="2824" xr:uid="{00000000-0005-0000-0000-0000E5050000}"/>
    <cellStyle name="Input 2 2 27 3" xfId="2767" xr:uid="{00000000-0005-0000-0000-0000E6050000}"/>
    <cellStyle name="Input 2 2 27 4" xfId="2973" xr:uid="{00000000-0005-0000-0000-0000E7050000}"/>
    <cellStyle name="Input 2 2 28" xfId="982" xr:uid="{00000000-0005-0000-0000-0000E8050000}"/>
    <cellStyle name="Input 2 2 28 2" xfId="2825" xr:uid="{00000000-0005-0000-0000-0000E9050000}"/>
    <cellStyle name="Input 2 2 28 3" xfId="2766" xr:uid="{00000000-0005-0000-0000-0000EA050000}"/>
    <cellStyle name="Input 2 2 28 4" xfId="2974" xr:uid="{00000000-0005-0000-0000-0000EB050000}"/>
    <cellStyle name="Input 2 2 29" xfId="983" xr:uid="{00000000-0005-0000-0000-0000EC050000}"/>
    <cellStyle name="Input 2 2 29 2" xfId="2826" xr:uid="{00000000-0005-0000-0000-0000ED050000}"/>
    <cellStyle name="Input 2 2 29 3" xfId="2765" xr:uid="{00000000-0005-0000-0000-0000EE050000}"/>
    <cellStyle name="Input 2 2 29 4" xfId="2975" xr:uid="{00000000-0005-0000-0000-0000EF050000}"/>
    <cellStyle name="Input 2 2 3" xfId="984" xr:uid="{00000000-0005-0000-0000-0000F0050000}"/>
    <cellStyle name="Input 2 2 3 2" xfId="2827" xr:uid="{00000000-0005-0000-0000-0000F1050000}"/>
    <cellStyle name="Input 2 2 3 3" xfId="2764" xr:uid="{00000000-0005-0000-0000-0000F2050000}"/>
    <cellStyle name="Input 2 2 3 4" xfId="2976" xr:uid="{00000000-0005-0000-0000-0000F3050000}"/>
    <cellStyle name="Input 2 2 30" xfId="985" xr:uid="{00000000-0005-0000-0000-0000F4050000}"/>
    <cellStyle name="Input 2 2 30 2" xfId="2828" xr:uid="{00000000-0005-0000-0000-0000F5050000}"/>
    <cellStyle name="Input 2 2 30 3" xfId="2763" xr:uid="{00000000-0005-0000-0000-0000F6050000}"/>
    <cellStyle name="Input 2 2 30 4" xfId="2977" xr:uid="{00000000-0005-0000-0000-0000F7050000}"/>
    <cellStyle name="Input 2 2 31" xfId="986" xr:uid="{00000000-0005-0000-0000-0000F8050000}"/>
    <cellStyle name="Input 2 2 31 2" xfId="2829" xr:uid="{00000000-0005-0000-0000-0000F9050000}"/>
    <cellStyle name="Input 2 2 31 3" xfId="2762" xr:uid="{00000000-0005-0000-0000-0000FA050000}"/>
    <cellStyle name="Input 2 2 31 4" xfId="2978" xr:uid="{00000000-0005-0000-0000-0000FB050000}"/>
    <cellStyle name="Input 2 2 32" xfId="987" xr:uid="{00000000-0005-0000-0000-0000FC050000}"/>
    <cellStyle name="Input 2 2 32 2" xfId="2830" xr:uid="{00000000-0005-0000-0000-0000FD050000}"/>
    <cellStyle name="Input 2 2 32 3" xfId="2761" xr:uid="{00000000-0005-0000-0000-0000FE050000}"/>
    <cellStyle name="Input 2 2 32 4" xfId="2979" xr:uid="{00000000-0005-0000-0000-0000FF050000}"/>
    <cellStyle name="Input 2 2 33" xfId="988" xr:uid="{00000000-0005-0000-0000-000000060000}"/>
    <cellStyle name="Input 2 2 33 2" xfId="2831" xr:uid="{00000000-0005-0000-0000-000001060000}"/>
    <cellStyle name="Input 2 2 33 3" xfId="2760" xr:uid="{00000000-0005-0000-0000-000002060000}"/>
    <cellStyle name="Input 2 2 33 4" xfId="2980" xr:uid="{00000000-0005-0000-0000-000003060000}"/>
    <cellStyle name="Input 2 2 34" xfId="2670" xr:uid="{00000000-0005-0000-0000-000004060000}"/>
    <cellStyle name="Input 2 2 35" xfId="3048" xr:uid="{00000000-0005-0000-0000-000005060000}"/>
    <cellStyle name="Input 2 2 36" xfId="3112" xr:uid="{00000000-0005-0000-0000-000006060000}"/>
    <cellStyle name="Input 2 2 4" xfId="989" xr:uid="{00000000-0005-0000-0000-000007060000}"/>
    <cellStyle name="Input 2 2 4 2" xfId="2832" xr:uid="{00000000-0005-0000-0000-000008060000}"/>
    <cellStyle name="Input 2 2 4 3" xfId="2650" xr:uid="{00000000-0005-0000-0000-000009060000}"/>
    <cellStyle name="Input 2 2 4 4" xfId="3061" xr:uid="{00000000-0005-0000-0000-00000A060000}"/>
    <cellStyle name="Input 2 2 5" xfId="990" xr:uid="{00000000-0005-0000-0000-00000B060000}"/>
    <cellStyle name="Input 2 2 5 2" xfId="2833" xr:uid="{00000000-0005-0000-0000-00000C060000}"/>
    <cellStyle name="Input 2 2 5 3" xfId="2079" xr:uid="{00000000-0005-0000-0000-00000D060000}"/>
    <cellStyle name="Input 2 2 5 4" xfId="3098" xr:uid="{00000000-0005-0000-0000-00000E060000}"/>
    <cellStyle name="Input 2 2 6" xfId="991" xr:uid="{00000000-0005-0000-0000-00000F060000}"/>
    <cellStyle name="Input 2 2 6 2" xfId="2834" xr:uid="{00000000-0005-0000-0000-000010060000}"/>
    <cellStyle name="Input 2 2 6 3" xfId="2642" xr:uid="{00000000-0005-0000-0000-000011060000}"/>
    <cellStyle name="Input 2 2 6 4" xfId="3068" xr:uid="{00000000-0005-0000-0000-000012060000}"/>
    <cellStyle name="Input 2 2 7" xfId="992" xr:uid="{00000000-0005-0000-0000-000013060000}"/>
    <cellStyle name="Input 2 2 7 2" xfId="2835" xr:uid="{00000000-0005-0000-0000-000014060000}"/>
    <cellStyle name="Input 2 2 7 3" xfId="2085" xr:uid="{00000000-0005-0000-0000-000015060000}"/>
    <cellStyle name="Input 2 2 7 4" xfId="3084" xr:uid="{00000000-0005-0000-0000-000016060000}"/>
    <cellStyle name="Input 2 2 8" xfId="993" xr:uid="{00000000-0005-0000-0000-000017060000}"/>
    <cellStyle name="Input 2 2 8 2" xfId="2836" xr:uid="{00000000-0005-0000-0000-000018060000}"/>
    <cellStyle name="Input 2 2 8 3" xfId="2703" xr:uid="{00000000-0005-0000-0000-000019060000}"/>
    <cellStyle name="Input 2 2 8 4" xfId="3020" xr:uid="{00000000-0005-0000-0000-00001A060000}"/>
    <cellStyle name="Input 2 2 9" xfId="994" xr:uid="{00000000-0005-0000-0000-00001B060000}"/>
    <cellStyle name="Input 2 2 9 2" xfId="2837" xr:uid="{00000000-0005-0000-0000-00001C060000}"/>
    <cellStyle name="Input 2 2 9 3" xfId="2691" xr:uid="{00000000-0005-0000-0000-00001D060000}"/>
    <cellStyle name="Input 2 2 9 4" xfId="3028" xr:uid="{00000000-0005-0000-0000-00001E060000}"/>
    <cellStyle name="KPMG Heading 1" xfId="234" xr:uid="{00000000-0005-0000-0000-00001F060000}"/>
    <cellStyle name="KPMG Heading 2" xfId="235" xr:uid="{00000000-0005-0000-0000-000020060000}"/>
    <cellStyle name="KPMG Heading 3" xfId="236" xr:uid="{00000000-0005-0000-0000-000021060000}"/>
    <cellStyle name="KPMG Heading 4" xfId="237" xr:uid="{00000000-0005-0000-0000-000022060000}"/>
    <cellStyle name="KPMG Normal" xfId="238" xr:uid="{00000000-0005-0000-0000-000023060000}"/>
    <cellStyle name="KPMG Normal Text" xfId="239" xr:uid="{00000000-0005-0000-0000-000024060000}"/>
    <cellStyle name="KPMG Normal_123" xfId="240" xr:uid="{00000000-0005-0000-0000-000025060000}"/>
    <cellStyle name="Linked Cell" xfId="22" builtinId="24" customBuiltin="1"/>
    <cellStyle name="Linked Cell 2" xfId="70" xr:uid="{00000000-0005-0000-0000-000027060000}"/>
    <cellStyle name="Linked Cell 2 2" xfId="144" xr:uid="{00000000-0005-0000-0000-000028060000}"/>
    <cellStyle name="Neutral" xfId="18" builtinId="28" customBuiltin="1"/>
    <cellStyle name="Neutral 2" xfId="76" xr:uid="{00000000-0005-0000-0000-00002A060000}"/>
    <cellStyle name="Neutral 2 2" xfId="105" xr:uid="{00000000-0005-0000-0000-00002B060000}"/>
    <cellStyle name="Neutral 2 3" xfId="2113" xr:uid="{00000000-0005-0000-0000-00002C060000}"/>
    <cellStyle name="Neutral 2 4" xfId="2034" xr:uid="{00000000-0005-0000-0000-00002D060000}"/>
    <cellStyle name="Neutral 3" xfId="145" xr:uid="{00000000-0005-0000-0000-00002E060000}"/>
    <cellStyle name="Neutral 4" xfId="2032" xr:uid="{00000000-0005-0000-0000-00002F060000}"/>
    <cellStyle name="Normal" xfId="0" builtinId="0"/>
    <cellStyle name="Normal 10" xfId="4" xr:uid="{00000000-0005-0000-0000-000031060000}"/>
    <cellStyle name="Normal 10 2" xfId="185" xr:uid="{00000000-0005-0000-0000-000032060000}"/>
    <cellStyle name="Normal 10 2 2" xfId="2146" xr:uid="{00000000-0005-0000-0000-000033060000}"/>
    <cellStyle name="Normal 10 3" xfId="208" xr:uid="{00000000-0005-0000-0000-000034060000}"/>
    <cellStyle name="Normal 10 3 2" xfId="2169" xr:uid="{00000000-0005-0000-0000-000035060000}"/>
    <cellStyle name="Normal 11" xfId="164" xr:uid="{00000000-0005-0000-0000-000036060000}"/>
    <cellStyle name="Normal 11 2" xfId="186" xr:uid="{00000000-0005-0000-0000-000037060000}"/>
    <cellStyle name="Normal 11 2 2" xfId="2147" xr:uid="{00000000-0005-0000-0000-000038060000}"/>
    <cellStyle name="Normal 11 3" xfId="209" xr:uid="{00000000-0005-0000-0000-000039060000}"/>
    <cellStyle name="Normal 11 3 2" xfId="2170" xr:uid="{00000000-0005-0000-0000-00003A060000}"/>
    <cellStyle name="Normal 11 3 3" xfId="2059" xr:uid="{00000000-0005-0000-0000-00003B060000}"/>
    <cellStyle name="Normal 11 4" xfId="2127" xr:uid="{00000000-0005-0000-0000-00003C060000}"/>
    <cellStyle name="Normal 12" xfId="165" xr:uid="{00000000-0005-0000-0000-00003D060000}"/>
    <cellStyle name="Normal 12 2" xfId="241" xr:uid="{00000000-0005-0000-0000-00003E060000}"/>
    <cellStyle name="Normal 12 3" xfId="2024" xr:uid="{00000000-0005-0000-0000-00003F060000}"/>
    <cellStyle name="Normal 13" xfId="242" xr:uid="{00000000-0005-0000-0000-000040060000}"/>
    <cellStyle name="Normal 14" xfId="243" xr:uid="{00000000-0005-0000-0000-000041060000}"/>
    <cellStyle name="Normal 14 2" xfId="244" xr:uid="{00000000-0005-0000-0000-000042060000}"/>
    <cellStyle name="Normal 14 3" xfId="2174" xr:uid="{00000000-0005-0000-0000-000043060000}"/>
    <cellStyle name="Normal 14 4" xfId="2056" xr:uid="{00000000-0005-0000-0000-000044060000}"/>
    <cellStyle name="Normal 15" xfId="245" xr:uid="{00000000-0005-0000-0000-000045060000}"/>
    <cellStyle name="Normal 16" xfId="246" xr:uid="{00000000-0005-0000-0000-000046060000}"/>
    <cellStyle name="Normal 17" xfId="247" xr:uid="{00000000-0005-0000-0000-000047060000}"/>
    <cellStyle name="Normal 18" xfId="299" xr:uid="{00000000-0005-0000-0000-000048060000}"/>
    <cellStyle name="Normal 2" xfId="1" xr:uid="{00000000-0005-0000-0000-000049060000}"/>
    <cellStyle name="Normal 2 2" xfId="146" xr:uid="{00000000-0005-0000-0000-00004A060000}"/>
    <cellStyle name="Normal 2 2 2" xfId="163" xr:uid="{00000000-0005-0000-0000-00004B060000}"/>
    <cellStyle name="Normal 2 2 3" xfId="248" xr:uid="{00000000-0005-0000-0000-00004C060000}"/>
    <cellStyle name="Normal 2 3" xfId="147" xr:uid="{00000000-0005-0000-0000-00004D060000}"/>
    <cellStyle name="Normal 2 3 2" xfId="249" xr:uid="{00000000-0005-0000-0000-00004E060000}"/>
    <cellStyle name="Normal 2 3 3" xfId="250" xr:uid="{00000000-0005-0000-0000-00004F060000}"/>
    <cellStyle name="Normal 2 4" xfId="96" xr:uid="{00000000-0005-0000-0000-000050060000}"/>
    <cellStyle name="Normal 2 4 2" xfId="251" xr:uid="{00000000-0005-0000-0000-000051060000}"/>
    <cellStyle name="Normal 2 5" xfId="252" xr:uid="{00000000-0005-0000-0000-000052060000}"/>
    <cellStyle name="Normal 2 6" xfId="253" xr:uid="{00000000-0005-0000-0000-000053060000}"/>
    <cellStyle name="Normal 2 7" xfId="2078" xr:uid="{00000000-0005-0000-0000-000054060000}"/>
    <cellStyle name="Normal 2 8" xfId="2033" xr:uid="{00000000-0005-0000-0000-000055060000}"/>
    <cellStyle name="Normal 3" xfId="3" xr:uid="{00000000-0005-0000-0000-000056060000}"/>
    <cellStyle name="Normal 3 2" xfId="104" xr:uid="{00000000-0005-0000-0000-000057060000}"/>
    <cellStyle name="Normal 3 2 2" xfId="148" xr:uid="{00000000-0005-0000-0000-000058060000}"/>
    <cellStyle name="Normal 3 2 3" xfId="254" xr:uid="{00000000-0005-0000-0000-000059060000}"/>
    <cellStyle name="Normal 3 3" xfId="98" xr:uid="{00000000-0005-0000-0000-00005A060000}"/>
    <cellStyle name="Normal 3 4" xfId="255" xr:uid="{00000000-0005-0000-0000-00005B060000}"/>
    <cellStyle name="Normal 3 5" xfId="256" xr:uid="{00000000-0005-0000-0000-00005C060000}"/>
    <cellStyle name="Normal 3_HavelvacN2axjusakN3" xfId="106" xr:uid="{00000000-0005-0000-0000-00005D060000}"/>
    <cellStyle name="Normal 4" xfId="5" xr:uid="{00000000-0005-0000-0000-00005E060000}"/>
    <cellStyle name="Normal 4 2" xfId="9" xr:uid="{00000000-0005-0000-0000-00005F060000}"/>
    <cellStyle name="Normal 4 3" xfId="101" xr:uid="{00000000-0005-0000-0000-000060060000}"/>
    <cellStyle name="Normal 5" xfId="107" xr:uid="{00000000-0005-0000-0000-000061060000}"/>
    <cellStyle name="Normal 5 2" xfId="149" xr:uid="{00000000-0005-0000-0000-000062060000}"/>
    <cellStyle name="Normal 5 2 2" xfId="189" xr:uid="{00000000-0005-0000-0000-000063060000}"/>
    <cellStyle name="Normal 5 2 2 2" xfId="212" xr:uid="{00000000-0005-0000-0000-000064060000}"/>
    <cellStyle name="Normal 5 2 2 2 2" xfId="2173" xr:uid="{00000000-0005-0000-0000-000065060000}"/>
    <cellStyle name="Normal 5 2 2 3" xfId="2150" xr:uid="{00000000-0005-0000-0000-000066060000}"/>
    <cellStyle name="Normal 5 2 3" xfId="182" xr:uid="{00000000-0005-0000-0000-000067060000}"/>
    <cellStyle name="Normal 5 2 3 2" xfId="2144" xr:uid="{00000000-0005-0000-0000-000068060000}"/>
    <cellStyle name="Normal 5 2 4" xfId="206" xr:uid="{00000000-0005-0000-0000-000069060000}"/>
    <cellStyle name="Normal 5 2 4 2" xfId="2167" xr:uid="{00000000-0005-0000-0000-00006A060000}"/>
    <cellStyle name="Normal 5 2 5" xfId="2125" xr:uid="{00000000-0005-0000-0000-00006B060000}"/>
    <cellStyle name="Normal 5 3" xfId="257" xr:uid="{00000000-0005-0000-0000-00006C060000}"/>
    <cellStyle name="Normal 5 3 7" xfId="2058" xr:uid="{00000000-0005-0000-0000-00006D060000}"/>
    <cellStyle name="Normal 6" xfId="150" xr:uid="{00000000-0005-0000-0000-00006E060000}"/>
    <cellStyle name="Normal 6 2" xfId="213" xr:uid="{00000000-0005-0000-0000-00006F060000}"/>
    <cellStyle name="Normal 6 3" xfId="258" xr:uid="{00000000-0005-0000-0000-000070060000}"/>
    <cellStyle name="Normal 7" xfId="151" xr:uid="{00000000-0005-0000-0000-000071060000}"/>
    <cellStyle name="Normal 7 2" xfId="259" xr:uid="{00000000-0005-0000-0000-000072060000}"/>
    <cellStyle name="Normal 8" xfId="8" xr:uid="{00000000-0005-0000-0000-000073060000}"/>
    <cellStyle name="Normal 8 2" xfId="162" xr:uid="{00000000-0005-0000-0000-000074060000}"/>
    <cellStyle name="Normal 8 3" xfId="179" xr:uid="{00000000-0005-0000-0000-000075060000}"/>
    <cellStyle name="Normal 8 3 2" xfId="2141" xr:uid="{00000000-0005-0000-0000-000076060000}"/>
    <cellStyle name="Normal 8 4" xfId="203" xr:uid="{00000000-0005-0000-0000-000077060000}"/>
    <cellStyle name="Normal 8 4 2" xfId="2164" xr:uid="{00000000-0005-0000-0000-000078060000}"/>
    <cellStyle name="Normal 9" xfId="94" xr:uid="{00000000-0005-0000-0000-000079060000}"/>
    <cellStyle name="Normal 9 2" xfId="184" xr:uid="{00000000-0005-0000-0000-00007A060000}"/>
    <cellStyle name="Normal 9 2 2" xfId="2145" xr:uid="{00000000-0005-0000-0000-00007B060000}"/>
    <cellStyle name="Normal 9 3" xfId="207" xr:uid="{00000000-0005-0000-0000-00007C060000}"/>
    <cellStyle name="Normal 9 3 2" xfId="2168" xr:uid="{00000000-0005-0000-0000-00007D060000}"/>
    <cellStyle name="Normal 9 4" xfId="2120" xr:uid="{00000000-0005-0000-0000-00007E060000}"/>
    <cellStyle name="Normal_General 17.02.04" xfId="3117" xr:uid="{55E96078-D5F1-4FDE-8381-79A9FC1AE84E}"/>
    <cellStyle name="Note" xfId="25" builtinId="10" customBuiltin="1"/>
    <cellStyle name="Note 2" xfId="54" xr:uid="{00000000-0005-0000-0000-000080060000}"/>
    <cellStyle name="Note 2 2" xfId="152" xr:uid="{00000000-0005-0000-0000-000081060000}"/>
    <cellStyle name="Note 2 2 10" xfId="995" xr:uid="{00000000-0005-0000-0000-000082060000}"/>
    <cellStyle name="Note 2 2 10 2" xfId="2838" xr:uid="{00000000-0005-0000-0000-000083060000}"/>
    <cellStyle name="Note 2 2 10 3" xfId="2633" xr:uid="{00000000-0005-0000-0000-000084060000}"/>
    <cellStyle name="Note 2 2 10 4" xfId="3077" xr:uid="{00000000-0005-0000-0000-000085060000}"/>
    <cellStyle name="Note 2 2 10 5" xfId="2597" xr:uid="{00000000-0005-0000-0000-000086060000}"/>
    <cellStyle name="Note 2 2 11" xfId="996" xr:uid="{00000000-0005-0000-0000-000087060000}"/>
    <cellStyle name="Note 2 2 11 2" xfId="2839" xr:uid="{00000000-0005-0000-0000-000088060000}"/>
    <cellStyle name="Note 2 2 11 3" xfId="2096" xr:uid="{00000000-0005-0000-0000-000089060000}"/>
    <cellStyle name="Note 2 2 11 4" xfId="3081" xr:uid="{00000000-0005-0000-0000-00008A060000}"/>
    <cellStyle name="Note 2 2 11 5" xfId="2598" xr:uid="{00000000-0005-0000-0000-00008B060000}"/>
    <cellStyle name="Note 2 2 12" xfId="997" xr:uid="{00000000-0005-0000-0000-00008C060000}"/>
    <cellStyle name="Note 2 2 12 2" xfId="2840" xr:uid="{00000000-0005-0000-0000-00008D060000}"/>
    <cellStyle name="Note 2 2 12 3" xfId="2708" xr:uid="{00000000-0005-0000-0000-00008E060000}"/>
    <cellStyle name="Note 2 2 12 4" xfId="3017" xr:uid="{00000000-0005-0000-0000-00008F060000}"/>
    <cellStyle name="Note 2 2 12 5" xfId="2599" xr:uid="{00000000-0005-0000-0000-000090060000}"/>
    <cellStyle name="Note 2 2 13" xfId="998" xr:uid="{00000000-0005-0000-0000-000091060000}"/>
    <cellStyle name="Note 2 2 13 2" xfId="2841" xr:uid="{00000000-0005-0000-0000-000092060000}"/>
    <cellStyle name="Note 2 2 13 3" xfId="2697" xr:uid="{00000000-0005-0000-0000-000093060000}"/>
    <cellStyle name="Note 2 2 13 4" xfId="3024" xr:uid="{00000000-0005-0000-0000-000094060000}"/>
    <cellStyle name="Note 2 2 13 5" xfId="2600" xr:uid="{00000000-0005-0000-0000-000095060000}"/>
    <cellStyle name="Note 2 2 14" xfId="999" xr:uid="{00000000-0005-0000-0000-000096060000}"/>
    <cellStyle name="Note 2 2 14 2" xfId="2842" xr:uid="{00000000-0005-0000-0000-000097060000}"/>
    <cellStyle name="Note 2 2 14 3" xfId="2647" xr:uid="{00000000-0005-0000-0000-000098060000}"/>
    <cellStyle name="Note 2 2 14 4" xfId="3063" xr:uid="{00000000-0005-0000-0000-000099060000}"/>
    <cellStyle name="Note 2 2 14 5" xfId="2601" xr:uid="{00000000-0005-0000-0000-00009A060000}"/>
    <cellStyle name="Note 2 2 15" xfId="1000" xr:uid="{00000000-0005-0000-0000-00009B060000}"/>
    <cellStyle name="Note 2 2 15 2" xfId="2843" xr:uid="{00000000-0005-0000-0000-00009C060000}"/>
    <cellStyle name="Note 2 2 15 3" xfId="2704" xr:uid="{00000000-0005-0000-0000-00009D060000}"/>
    <cellStyle name="Note 2 2 15 4" xfId="3019" xr:uid="{00000000-0005-0000-0000-00009E060000}"/>
    <cellStyle name="Note 2 2 15 5" xfId="2602" xr:uid="{00000000-0005-0000-0000-00009F060000}"/>
    <cellStyle name="Note 2 2 16" xfId="1001" xr:uid="{00000000-0005-0000-0000-0000A0060000}"/>
    <cellStyle name="Note 2 2 16 2" xfId="2844" xr:uid="{00000000-0005-0000-0000-0000A1060000}"/>
    <cellStyle name="Note 2 2 16 3" xfId="2692" xr:uid="{00000000-0005-0000-0000-0000A2060000}"/>
    <cellStyle name="Note 2 2 16 4" xfId="3027" xr:uid="{00000000-0005-0000-0000-0000A3060000}"/>
    <cellStyle name="Note 2 2 16 5" xfId="2603" xr:uid="{00000000-0005-0000-0000-0000A4060000}"/>
    <cellStyle name="Note 2 2 17" xfId="1002" xr:uid="{00000000-0005-0000-0000-0000A5060000}"/>
    <cellStyle name="Note 2 2 17 2" xfId="2845" xr:uid="{00000000-0005-0000-0000-0000A6060000}"/>
    <cellStyle name="Note 2 2 17 3" xfId="2687" xr:uid="{00000000-0005-0000-0000-0000A7060000}"/>
    <cellStyle name="Note 2 2 17 4" xfId="3032" xr:uid="{00000000-0005-0000-0000-0000A8060000}"/>
    <cellStyle name="Note 2 2 17 5" xfId="2604" xr:uid="{00000000-0005-0000-0000-0000A9060000}"/>
    <cellStyle name="Note 2 2 18" xfId="1003" xr:uid="{00000000-0005-0000-0000-0000AA060000}"/>
    <cellStyle name="Note 2 2 18 2" xfId="2846" xr:uid="{00000000-0005-0000-0000-0000AB060000}"/>
    <cellStyle name="Note 2 2 18 3" xfId="2089" xr:uid="{00000000-0005-0000-0000-0000AC060000}"/>
    <cellStyle name="Note 2 2 18 4" xfId="3093" xr:uid="{00000000-0005-0000-0000-0000AD060000}"/>
    <cellStyle name="Note 2 2 18 5" xfId="2605" xr:uid="{00000000-0005-0000-0000-0000AE060000}"/>
    <cellStyle name="Note 2 2 19" xfId="1004" xr:uid="{00000000-0005-0000-0000-0000AF060000}"/>
    <cellStyle name="Note 2 2 19 2" xfId="2847" xr:uid="{00000000-0005-0000-0000-0000B0060000}"/>
    <cellStyle name="Note 2 2 19 3" xfId="2758" xr:uid="{00000000-0005-0000-0000-0000B1060000}"/>
    <cellStyle name="Note 2 2 19 4" xfId="2982" xr:uid="{00000000-0005-0000-0000-0000B2060000}"/>
    <cellStyle name="Note 2 2 19 5" xfId="2606" xr:uid="{00000000-0005-0000-0000-0000B3060000}"/>
    <cellStyle name="Note 2 2 2" xfId="1005" xr:uid="{00000000-0005-0000-0000-0000B4060000}"/>
    <cellStyle name="Note 2 2 2 2" xfId="2848" xr:uid="{00000000-0005-0000-0000-0000B5060000}"/>
    <cellStyle name="Note 2 2 2 3" xfId="2678" xr:uid="{00000000-0005-0000-0000-0000B6060000}"/>
    <cellStyle name="Note 2 2 2 4" xfId="3041" xr:uid="{00000000-0005-0000-0000-0000B7060000}"/>
    <cellStyle name="Note 2 2 2 5" xfId="2607" xr:uid="{00000000-0005-0000-0000-0000B8060000}"/>
    <cellStyle name="Note 2 2 20" xfId="1006" xr:uid="{00000000-0005-0000-0000-0000B9060000}"/>
    <cellStyle name="Note 2 2 20 2" xfId="2849" xr:uid="{00000000-0005-0000-0000-0000BA060000}"/>
    <cellStyle name="Note 2 2 20 3" xfId="2757" xr:uid="{00000000-0005-0000-0000-0000BB060000}"/>
    <cellStyle name="Note 2 2 20 4" xfId="2983" xr:uid="{00000000-0005-0000-0000-0000BC060000}"/>
    <cellStyle name="Note 2 2 20 5" xfId="2608" xr:uid="{00000000-0005-0000-0000-0000BD060000}"/>
    <cellStyle name="Note 2 2 21" xfId="1007" xr:uid="{00000000-0005-0000-0000-0000BE060000}"/>
    <cellStyle name="Note 2 2 21 2" xfId="2850" xr:uid="{00000000-0005-0000-0000-0000BF060000}"/>
    <cellStyle name="Note 2 2 21 3" xfId="2714" xr:uid="{00000000-0005-0000-0000-0000C0060000}"/>
    <cellStyle name="Note 2 2 21 4" xfId="3013" xr:uid="{00000000-0005-0000-0000-0000C1060000}"/>
    <cellStyle name="Note 2 2 21 5" xfId="2609" xr:uid="{00000000-0005-0000-0000-0000C2060000}"/>
    <cellStyle name="Note 2 2 22" xfId="1008" xr:uid="{00000000-0005-0000-0000-0000C3060000}"/>
    <cellStyle name="Note 2 2 22 2" xfId="2851" xr:uid="{00000000-0005-0000-0000-0000C4060000}"/>
    <cellStyle name="Note 2 2 22 3" xfId="2677" xr:uid="{00000000-0005-0000-0000-0000C5060000}"/>
    <cellStyle name="Note 2 2 22 4" xfId="3042" xr:uid="{00000000-0005-0000-0000-0000C6060000}"/>
    <cellStyle name="Note 2 2 22 5" xfId="2610" xr:uid="{00000000-0005-0000-0000-0000C7060000}"/>
    <cellStyle name="Note 2 2 23" xfId="1009" xr:uid="{00000000-0005-0000-0000-0000C8060000}"/>
    <cellStyle name="Note 2 2 23 2" xfId="2852" xr:uid="{00000000-0005-0000-0000-0000C9060000}"/>
    <cellStyle name="Note 2 2 23 3" xfId="2756" xr:uid="{00000000-0005-0000-0000-0000CA060000}"/>
    <cellStyle name="Note 2 2 23 4" xfId="2984" xr:uid="{00000000-0005-0000-0000-0000CB060000}"/>
    <cellStyle name="Note 2 2 23 5" xfId="2611" xr:uid="{00000000-0005-0000-0000-0000CC060000}"/>
    <cellStyle name="Note 2 2 24" xfId="1010" xr:uid="{00000000-0005-0000-0000-0000CD060000}"/>
    <cellStyle name="Note 2 2 24 2" xfId="2853" xr:uid="{00000000-0005-0000-0000-0000CE060000}"/>
    <cellStyle name="Note 2 2 24 3" xfId="2707" xr:uid="{00000000-0005-0000-0000-0000CF060000}"/>
    <cellStyle name="Note 2 2 24 4" xfId="3018" xr:uid="{00000000-0005-0000-0000-0000D0060000}"/>
    <cellStyle name="Note 2 2 24 5" xfId="2612" xr:uid="{00000000-0005-0000-0000-0000D1060000}"/>
    <cellStyle name="Note 2 2 25" xfId="1011" xr:uid="{00000000-0005-0000-0000-0000D2060000}"/>
    <cellStyle name="Note 2 2 25 2" xfId="2854" xr:uid="{00000000-0005-0000-0000-0000D3060000}"/>
    <cellStyle name="Note 2 2 25 3" xfId="2695" xr:uid="{00000000-0005-0000-0000-0000D4060000}"/>
    <cellStyle name="Note 2 2 25 4" xfId="3026" xr:uid="{00000000-0005-0000-0000-0000D5060000}"/>
    <cellStyle name="Note 2 2 25 5" xfId="2613" xr:uid="{00000000-0005-0000-0000-0000D6060000}"/>
    <cellStyle name="Note 2 2 26" xfId="1012" xr:uid="{00000000-0005-0000-0000-0000D7060000}"/>
    <cellStyle name="Note 2 2 26 2" xfId="2855" xr:uid="{00000000-0005-0000-0000-0000D8060000}"/>
    <cellStyle name="Note 2 2 26 3" xfId="2713" xr:uid="{00000000-0005-0000-0000-0000D9060000}"/>
    <cellStyle name="Note 2 2 26 4" xfId="3014" xr:uid="{00000000-0005-0000-0000-0000DA060000}"/>
    <cellStyle name="Note 2 2 26 5" xfId="2614" xr:uid="{00000000-0005-0000-0000-0000DB060000}"/>
    <cellStyle name="Note 2 2 27" xfId="1013" xr:uid="{00000000-0005-0000-0000-0000DC060000}"/>
    <cellStyle name="Note 2 2 27 2" xfId="2856" xr:uid="{00000000-0005-0000-0000-0000DD060000}"/>
    <cellStyle name="Note 2 2 27 3" xfId="2702" xr:uid="{00000000-0005-0000-0000-0000DE060000}"/>
    <cellStyle name="Note 2 2 27 4" xfId="3021" xr:uid="{00000000-0005-0000-0000-0000DF060000}"/>
    <cellStyle name="Note 2 2 27 5" xfId="2615" xr:uid="{00000000-0005-0000-0000-0000E0060000}"/>
    <cellStyle name="Note 2 2 28" xfId="1014" xr:uid="{00000000-0005-0000-0000-0000E1060000}"/>
    <cellStyle name="Note 2 2 28 2" xfId="2857" xr:uid="{00000000-0005-0000-0000-0000E2060000}"/>
    <cellStyle name="Note 2 2 28 3" xfId="2676" xr:uid="{00000000-0005-0000-0000-0000E3060000}"/>
    <cellStyle name="Note 2 2 28 4" xfId="3043" xr:uid="{00000000-0005-0000-0000-0000E4060000}"/>
    <cellStyle name="Note 2 2 28 5" xfId="2616" xr:uid="{00000000-0005-0000-0000-0000E5060000}"/>
    <cellStyle name="Note 2 2 29" xfId="1015" xr:uid="{00000000-0005-0000-0000-0000E6060000}"/>
    <cellStyle name="Note 2 2 29 2" xfId="2858" xr:uid="{00000000-0005-0000-0000-0000E7060000}"/>
    <cellStyle name="Note 2 2 29 3" xfId="2660" xr:uid="{00000000-0005-0000-0000-0000E8060000}"/>
    <cellStyle name="Note 2 2 29 4" xfId="3056" xr:uid="{00000000-0005-0000-0000-0000E9060000}"/>
    <cellStyle name="Note 2 2 29 5" xfId="2617" xr:uid="{00000000-0005-0000-0000-0000EA060000}"/>
    <cellStyle name="Note 2 2 3" xfId="1016" xr:uid="{00000000-0005-0000-0000-0000EB060000}"/>
    <cellStyle name="Note 2 2 3 2" xfId="2859" xr:uid="{00000000-0005-0000-0000-0000EC060000}"/>
    <cellStyle name="Note 2 2 3 3" xfId="2654" xr:uid="{00000000-0005-0000-0000-0000ED060000}"/>
    <cellStyle name="Note 2 2 3 4" xfId="3060" xr:uid="{00000000-0005-0000-0000-0000EE060000}"/>
    <cellStyle name="Note 2 2 3 5" xfId="2618" xr:uid="{00000000-0005-0000-0000-0000EF060000}"/>
    <cellStyle name="Note 2 2 30" xfId="1017" xr:uid="{00000000-0005-0000-0000-0000F0060000}"/>
    <cellStyle name="Note 2 2 30 2" xfId="2860" xr:uid="{00000000-0005-0000-0000-0000F1060000}"/>
    <cellStyle name="Note 2 2 30 3" xfId="2086" xr:uid="{00000000-0005-0000-0000-0000F2060000}"/>
    <cellStyle name="Note 2 2 30 4" xfId="3092" xr:uid="{00000000-0005-0000-0000-0000F3060000}"/>
    <cellStyle name="Note 2 2 30 5" xfId="2619" xr:uid="{00000000-0005-0000-0000-0000F4060000}"/>
    <cellStyle name="Note 2 2 31" xfId="1018" xr:uid="{00000000-0005-0000-0000-0000F5060000}"/>
    <cellStyle name="Note 2 2 31 2" xfId="2861" xr:uid="{00000000-0005-0000-0000-0000F6060000}"/>
    <cellStyle name="Note 2 2 31 3" xfId="2122" xr:uid="{00000000-0005-0000-0000-0000F7060000}"/>
    <cellStyle name="Note 2 2 31 4" xfId="3095" xr:uid="{00000000-0005-0000-0000-0000F8060000}"/>
    <cellStyle name="Note 2 2 31 5" xfId="2620" xr:uid="{00000000-0005-0000-0000-0000F9060000}"/>
    <cellStyle name="Note 2 2 32" xfId="1019" xr:uid="{00000000-0005-0000-0000-0000FA060000}"/>
    <cellStyle name="Note 2 2 32 2" xfId="2862" xr:uid="{00000000-0005-0000-0000-0000FB060000}"/>
    <cellStyle name="Note 2 2 32 3" xfId="2659" xr:uid="{00000000-0005-0000-0000-0000FC060000}"/>
    <cellStyle name="Note 2 2 32 4" xfId="3057" xr:uid="{00000000-0005-0000-0000-0000FD060000}"/>
    <cellStyle name="Note 2 2 32 5" xfId="2621" xr:uid="{00000000-0005-0000-0000-0000FE060000}"/>
    <cellStyle name="Note 2 2 33" xfId="1020" xr:uid="{00000000-0005-0000-0000-0000FF060000}"/>
    <cellStyle name="Note 2 2 33 2" xfId="2863" xr:uid="{00000000-0005-0000-0000-000000070000}"/>
    <cellStyle name="Note 2 2 33 3" xfId="2755" xr:uid="{00000000-0005-0000-0000-000001070000}"/>
    <cellStyle name="Note 2 2 33 4" xfId="2985" xr:uid="{00000000-0005-0000-0000-000002070000}"/>
    <cellStyle name="Note 2 2 33 5" xfId="2622" xr:uid="{00000000-0005-0000-0000-000003070000}"/>
    <cellStyle name="Note 2 2 34" xfId="1021" xr:uid="{00000000-0005-0000-0000-000004070000}"/>
    <cellStyle name="Note 2 2 34 2" xfId="2864" xr:uid="{00000000-0005-0000-0000-000005070000}"/>
    <cellStyle name="Note 2 2 34 3" xfId="2754" xr:uid="{00000000-0005-0000-0000-000006070000}"/>
    <cellStyle name="Note 2 2 34 4" xfId="2986" xr:uid="{00000000-0005-0000-0000-000007070000}"/>
    <cellStyle name="Note 2 2 34 5" xfId="2623" xr:uid="{00000000-0005-0000-0000-000008070000}"/>
    <cellStyle name="Note 2 2 35" xfId="2679" xr:uid="{00000000-0005-0000-0000-000009070000}"/>
    <cellStyle name="Note 2 2 36" xfId="3040" xr:uid="{00000000-0005-0000-0000-00000A070000}"/>
    <cellStyle name="Note 2 2 37" xfId="3111" xr:uid="{00000000-0005-0000-0000-00000B070000}"/>
    <cellStyle name="Note 2 2 38" xfId="2126" xr:uid="{00000000-0005-0000-0000-00000C070000}"/>
    <cellStyle name="Note 2 2 4" xfId="1022" xr:uid="{00000000-0005-0000-0000-00000D070000}"/>
    <cellStyle name="Note 2 2 4 2" xfId="2865" xr:uid="{00000000-0005-0000-0000-00000E070000}"/>
    <cellStyle name="Note 2 2 4 3" xfId="2651" xr:uid="{00000000-0005-0000-0000-00000F070000}"/>
    <cellStyle name="Note 2 2 4 4" xfId="2715" xr:uid="{00000000-0005-0000-0000-000010070000}"/>
    <cellStyle name="Note 2 2 4 5" xfId="2624" xr:uid="{00000000-0005-0000-0000-000011070000}"/>
    <cellStyle name="Note 2 2 5" xfId="1023" xr:uid="{00000000-0005-0000-0000-000012070000}"/>
    <cellStyle name="Note 2 2 5 2" xfId="2866" xr:uid="{00000000-0005-0000-0000-000013070000}"/>
    <cellStyle name="Note 2 2 5 3" xfId="2753" xr:uid="{00000000-0005-0000-0000-000014070000}"/>
    <cellStyle name="Note 2 2 5 4" xfId="2987" xr:uid="{00000000-0005-0000-0000-000015070000}"/>
    <cellStyle name="Note 2 2 5 5" xfId="2625" xr:uid="{00000000-0005-0000-0000-000016070000}"/>
    <cellStyle name="Note 2 2 6" xfId="1024" xr:uid="{00000000-0005-0000-0000-000017070000}"/>
    <cellStyle name="Note 2 2 6 2" xfId="2867" xr:uid="{00000000-0005-0000-0000-000018070000}"/>
    <cellStyle name="Note 2 2 6 3" xfId="2675" xr:uid="{00000000-0005-0000-0000-000019070000}"/>
    <cellStyle name="Note 2 2 6 4" xfId="3044" xr:uid="{00000000-0005-0000-0000-00001A070000}"/>
    <cellStyle name="Note 2 2 6 5" xfId="2626" xr:uid="{00000000-0005-0000-0000-00001B070000}"/>
    <cellStyle name="Note 2 2 7" xfId="1025" xr:uid="{00000000-0005-0000-0000-00001C070000}"/>
    <cellStyle name="Note 2 2 7 2" xfId="2868" xr:uid="{00000000-0005-0000-0000-00001D070000}"/>
    <cellStyle name="Note 2 2 7 3" xfId="2657" xr:uid="{00000000-0005-0000-0000-00001E070000}"/>
    <cellStyle name="Note 2 2 7 4" xfId="3059" xr:uid="{00000000-0005-0000-0000-00001F070000}"/>
    <cellStyle name="Note 2 2 7 5" xfId="2627" xr:uid="{00000000-0005-0000-0000-000020070000}"/>
    <cellStyle name="Note 2 2 8" xfId="1026" xr:uid="{00000000-0005-0000-0000-000021070000}"/>
    <cellStyle name="Note 2 2 8 2" xfId="2869" xr:uid="{00000000-0005-0000-0000-000022070000}"/>
    <cellStyle name="Note 2 2 8 3" xfId="2087" xr:uid="{00000000-0005-0000-0000-000023070000}"/>
    <cellStyle name="Note 2 2 8 4" xfId="3097" xr:uid="{00000000-0005-0000-0000-000024070000}"/>
    <cellStyle name="Note 2 2 8 5" xfId="2628" xr:uid="{00000000-0005-0000-0000-000025070000}"/>
    <cellStyle name="Note 2 2 9" xfId="1027" xr:uid="{00000000-0005-0000-0000-000026070000}"/>
    <cellStyle name="Note 2 2 9 2" xfId="2870" xr:uid="{00000000-0005-0000-0000-000027070000}"/>
    <cellStyle name="Note 2 2 9 3" xfId="2752" xr:uid="{00000000-0005-0000-0000-000028070000}"/>
    <cellStyle name="Note 2 2 9 4" xfId="2988" xr:uid="{00000000-0005-0000-0000-000029070000}"/>
    <cellStyle name="Note 2 2 9 5" xfId="2629" xr:uid="{00000000-0005-0000-0000-00002A070000}"/>
    <cellStyle name="Note 2 3" xfId="260" xr:uid="{00000000-0005-0000-0000-00002B070000}"/>
    <cellStyle name="Note 2 3 2" xfId="2759" xr:uid="{00000000-0005-0000-0000-00002C070000}"/>
    <cellStyle name="Note 2 3 3" xfId="2981" xr:uid="{00000000-0005-0000-0000-00002D070000}"/>
    <cellStyle name="Note 2 3 4" xfId="2773" xr:uid="{00000000-0005-0000-0000-00002E070000}"/>
    <cellStyle name="Note 2 4" xfId="2100" xr:uid="{00000000-0005-0000-0000-00002F070000}"/>
    <cellStyle name="Note 2 5" xfId="2035" xr:uid="{00000000-0005-0000-0000-000030070000}"/>
    <cellStyle name="Note 3" xfId="166" xr:uid="{00000000-0005-0000-0000-000031070000}"/>
    <cellStyle name="Note 3 2" xfId="2128" xr:uid="{00000000-0005-0000-0000-000032070000}"/>
    <cellStyle name="Note 4" xfId="190" xr:uid="{00000000-0005-0000-0000-000033070000}"/>
    <cellStyle name="Note 4 2" xfId="2151" xr:uid="{00000000-0005-0000-0000-000034070000}"/>
    <cellStyle name="Output" xfId="20" builtinId="21" customBuiltin="1"/>
    <cellStyle name="Output 2" xfId="81" xr:uid="{00000000-0005-0000-0000-000036070000}"/>
    <cellStyle name="Output 2 2" xfId="153" xr:uid="{00000000-0005-0000-0000-000037070000}"/>
    <cellStyle name="Output 2 2 10" xfId="1028" xr:uid="{00000000-0005-0000-0000-000038070000}"/>
    <cellStyle name="Output 2 2 10 2" xfId="2871" xr:uid="{00000000-0005-0000-0000-000039070000}"/>
    <cellStyle name="Output 2 2 10 3" xfId="2751" xr:uid="{00000000-0005-0000-0000-00003A070000}"/>
    <cellStyle name="Output 2 2 10 4" xfId="2989" xr:uid="{00000000-0005-0000-0000-00003B070000}"/>
    <cellStyle name="Output 2 2 11" xfId="1029" xr:uid="{00000000-0005-0000-0000-00003C070000}"/>
    <cellStyle name="Output 2 2 11 2" xfId="2872" xr:uid="{00000000-0005-0000-0000-00003D070000}"/>
    <cellStyle name="Output 2 2 11 3" xfId="2750" xr:uid="{00000000-0005-0000-0000-00003E070000}"/>
    <cellStyle name="Output 2 2 11 4" xfId="2990" xr:uid="{00000000-0005-0000-0000-00003F070000}"/>
    <cellStyle name="Output 2 2 12" xfId="1030" xr:uid="{00000000-0005-0000-0000-000040070000}"/>
    <cellStyle name="Output 2 2 12 2" xfId="2873" xr:uid="{00000000-0005-0000-0000-000041070000}"/>
    <cellStyle name="Output 2 2 12 3" xfId="2649" xr:uid="{00000000-0005-0000-0000-000042070000}"/>
    <cellStyle name="Output 2 2 12 4" xfId="3062" xr:uid="{00000000-0005-0000-0000-000043070000}"/>
    <cellStyle name="Output 2 2 13" xfId="1031" xr:uid="{00000000-0005-0000-0000-000044070000}"/>
    <cellStyle name="Output 2 2 13 2" xfId="2874" xr:uid="{00000000-0005-0000-0000-000045070000}"/>
    <cellStyle name="Output 2 2 13 3" xfId="2749" xr:uid="{00000000-0005-0000-0000-000046070000}"/>
    <cellStyle name="Output 2 2 13 4" xfId="2991" xr:uid="{00000000-0005-0000-0000-000047070000}"/>
    <cellStyle name="Output 2 2 14" xfId="1032" xr:uid="{00000000-0005-0000-0000-000048070000}"/>
    <cellStyle name="Output 2 2 14 2" xfId="2875" xr:uid="{00000000-0005-0000-0000-000049070000}"/>
    <cellStyle name="Output 2 2 14 3" xfId="2748" xr:uid="{00000000-0005-0000-0000-00004A070000}"/>
    <cellStyle name="Output 2 2 14 4" xfId="2992" xr:uid="{00000000-0005-0000-0000-00004B070000}"/>
    <cellStyle name="Output 2 2 15" xfId="1033" xr:uid="{00000000-0005-0000-0000-00004C070000}"/>
    <cellStyle name="Output 2 2 15 2" xfId="2876" xr:uid="{00000000-0005-0000-0000-00004D070000}"/>
    <cellStyle name="Output 2 2 15 3" xfId="2674" xr:uid="{00000000-0005-0000-0000-00004E070000}"/>
    <cellStyle name="Output 2 2 15 4" xfId="3045" xr:uid="{00000000-0005-0000-0000-00004F070000}"/>
    <cellStyle name="Output 2 2 16" xfId="1034" xr:uid="{00000000-0005-0000-0000-000050070000}"/>
    <cellStyle name="Output 2 2 16 2" xfId="2877" xr:uid="{00000000-0005-0000-0000-000051070000}"/>
    <cellStyle name="Output 2 2 16 3" xfId="2747" xr:uid="{00000000-0005-0000-0000-000052070000}"/>
    <cellStyle name="Output 2 2 16 4" xfId="2993" xr:uid="{00000000-0005-0000-0000-000053070000}"/>
    <cellStyle name="Output 2 2 17" xfId="1035" xr:uid="{00000000-0005-0000-0000-000054070000}"/>
    <cellStyle name="Output 2 2 17 2" xfId="2878" xr:uid="{00000000-0005-0000-0000-000055070000}"/>
    <cellStyle name="Output 2 2 17 3" xfId="2688" xr:uid="{00000000-0005-0000-0000-000056070000}"/>
    <cellStyle name="Output 2 2 17 4" xfId="3031" xr:uid="{00000000-0005-0000-0000-000057070000}"/>
    <cellStyle name="Output 2 2 18" xfId="1036" xr:uid="{00000000-0005-0000-0000-000058070000}"/>
    <cellStyle name="Output 2 2 18 2" xfId="2879" xr:uid="{00000000-0005-0000-0000-000059070000}"/>
    <cellStyle name="Output 2 2 18 3" xfId="2673" xr:uid="{00000000-0005-0000-0000-00005A070000}"/>
    <cellStyle name="Output 2 2 18 4" xfId="2771" xr:uid="{00000000-0005-0000-0000-00005B070000}"/>
    <cellStyle name="Output 2 2 19" xfId="1037" xr:uid="{00000000-0005-0000-0000-00005C070000}"/>
    <cellStyle name="Output 2 2 19 2" xfId="2880" xr:uid="{00000000-0005-0000-0000-00005D070000}"/>
    <cellStyle name="Output 2 2 19 3" xfId="2094" xr:uid="{00000000-0005-0000-0000-00005E070000}"/>
    <cellStyle name="Output 2 2 19 4" xfId="3099" xr:uid="{00000000-0005-0000-0000-00005F070000}"/>
    <cellStyle name="Output 2 2 2" xfId="1038" xr:uid="{00000000-0005-0000-0000-000060070000}"/>
    <cellStyle name="Output 2 2 2 2" xfId="2881" xr:uid="{00000000-0005-0000-0000-000061070000}"/>
    <cellStyle name="Output 2 2 2 3" xfId="2772" xr:uid="{00000000-0005-0000-0000-000062070000}"/>
    <cellStyle name="Output 2 2 2 4" xfId="3106" xr:uid="{00000000-0005-0000-0000-000063070000}"/>
    <cellStyle name="Output 2 2 20" xfId="1039" xr:uid="{00000000-0005-0000-0000-000064070000}"/>
    <cellStyle name="Output 2 2 20 2" xfId="2882" xr:uid="{00000000-0005-0000-0000-000065070000}"/>
    <cellStyle name="Output 2 2 20 3" xfId="2746" xr:uid="{00000000-0005-0000-0000-000066070000}"/>
    <cellStyle name="Output 2 2 20 4" xfId="2994" xr:uid="{00000000-0005-0000-0000-000067070000}"/>
    <cellStyle name="Output 2 2 21" xfId="1040" xr:uid="{00000000-0005-0000-0000-000068070000}"/>
    <cellStyle name="Output 2 2 21 2" xfId="2883" xr:uid="{00000000-0005-0000-0000-000069070000}"/>
    <cellStyle name="Output 2 2 21 3" xfId="2745" xr:uid="{00000000-0005-0000-0000-00006A070000}"/>
    <cellStyle name="Output 2 2 21 4" xfId="2995" xr:uid="{00000000-0005-0000-0000-00006B070000}"/>
    <cellStyle name="Output 2 2 22" xfId="1041" xr:uid="{00000000-0005-0000-0000-00006C070000}"/>
    <cellStyle name="Output 2 2 22 2" xfId="2884" xr:uid="{00000000-0005-0000-0000-00006D070000}"/>
    <cellStyle name="Output 2 2 22 3" xfId="2744" xr:uid="{00000000-0005-0000-0000-00006E070000}"/>
    <cellStyle name="Output 2 2 22 4" xfId="2996" xr:uid="{00000000-0005-0000-0000-00006F070000}"/>
    <cellStyle name="Output 2 2 23" xfId="1042" xr:uid="{00000000-0005-0000-0000-000070070000}"/>
    <cellStyle name="Output 2 2 23 2" xfId="2885" xr:uid="{00000000-0005-0000-0000-000071070000}"/>
    <cellStyle name="Output 2 2 23 3" xfId="2743" xr:uid="{00000000-0005-0000-0000-000072070000}"/>
    <cellStyle name="Output 2 2 23 4" xfId="2997" xr:uid="{00000000-0005-0000-0000-000073070000}"/>
    <cellStyle name="Output 2 2 24" xfId="1043" xr:uid="{00000000-0005-0000-0000-000074070000}"/>
    <cellStyle name="Output 2 2 24 2" xfId="2886" xr:uid="{00000000-0005-0000-0000-000075070000}"/>
    <cellStyle name="Output 2 2 24 3" xfId="2742" xr:uid="{00000000-0005-0000-0000-000076070000}"/>
    <cellStyle name="Output 2 2 24 4" xfId="2998" xr:uid="{00000000-0005-0000-0000-000077070000}"/>
    <cellStyle name="Output 2 2 25" xfId="1044" xr:uid="{00000000-0005-0000-0000-000078070000}"/>
    <cellStyle name="Output 2 2 25 2" xfId="2887" xr:uid="{00000000-0005-0000-0000-000079070000}"/>
    <cellStyle name="Output 2 2 25 3" xfId="2741" xr:uid="{00000000-0005-0000-0000-00007A070000}"/>
    <cellStyle name="Output 2 2 25 4" xfId="2999" xr:uid="{00000000-0005-0000-0000-00007B070000}"/>
    <cellStyle name="Output 2 2 26" xfId="1045" xr:uid="{00000000-0005-0000-0000-00007C070000}"/>
    <cellStyle name="Output 2 2 26 2" xfId="2888" xr:uid="{00000000-0005-0000-0000-00007D070000}"/>
    <cellStyle name="Output 2 2 26 3" xfId="3104" xr:uid="{00000000-0005-0000-0000-00007E070000}"/>
    <cellStyle name="Output 2 2 26 4" xfId="3114" xr:uid="{00000000-0005-0000-0000-00007F070000}"/>
    <cellStyle name="Output 2 2 27" xfId="1046" xr:uid="{00000000-0005-0000-0000-000080070000}"/>
    <cellStyle name="Output 2 2 27 2" xfId="2889" xr:uid="{00000000-0005-0000-0000-000081070000}"/>
    <cellStyle name="Output 2 2 27 3" xfId="2740" xr:uid="{00000000-0005-0000-0000-000082070000}"/>
    <cellStyle name="Output 2 2 27 4" xfId="3000" xr:uid="{00000000-0005-0000-0000-000083070000}"/>
    <cellStyle name="Output 2 2 28" xfId="1047" xr:uid="{00000000-0005-0000-0000-000084070000}"/>
    <cellStyle name="Output 2 2 28 2" xfId="2890" xr:uid="{00000000-0005-0000-0000-000085070000}"/>
    <cellStyle name="Output 2 2 28 3" xfId="2690" xr:uid="{00000000-0005-0000-0000-000086070000}"/>
    <cellStyle name="Output 2 2 28 4" xfId="3029" xr:uid="{00000000-0005-0000-0000-000087070000}"/>
    <cellStyle name="Output 2 2 29" xfId="1048" xr:uid="{00000000-0005-0000-0000-000088070000}"/>
    <cellStyle name="Output 2 2 29 2" xfId="2891" xr:uid="{00000000-0005-0000-0000-000089070000}"/>
    <cellStyle name="Output 2 2 29 3" xfId="2710" xr:uid="{00000000-0005-0000-0000-00008A070000}"/>
    <cellStyle name="Output 2 2 29 4" xfId="3015" xr:uid="{00000000-0005-0000-0000-00008B070000}"/>
    <cellStyle name="Output 2 2 3" xfId="1049" xr:uid="{00000000-0005-0000-0000-00008C070000}"/>
    <cellStyle name="Output 2 2 3 2" xfId="2892" xr:uid="{00000000-0005-0000-0000-00008D070000}"/>
    <cellStyle name="Output 2 2 3 3" xfId="2699" xr:uid="{00000000-0005-0000-0000-00008E070000}"/>
    <cellStyle name="Output 2 2 3 4" xfId="3022" xr:uid="{00000000-0005-0000-0000-00008F070000}"/>
    <cellStyle name="Output 2 2 30" xfId="1050" xr:uid="{00000000-0005-0000-0000-000090070000}"/>
    <cellStyle name="Output 2 2 30 2" xfId="2893" xr:uid="{00000000-0005-0000-0000-000091070000}"/>
    <cellStyle name="Output 2 2 30 3" xfId="2689" xr:uid="{00000000-0005-0000-0000-000092070000}"/>
    <cellStyle name="Output 2 2 30 4" xfId="3030" xr:uid="{00000000-0005-0000-0000-000093070000}"/>
    <cellStyle name="Output 2 2 31" xfId="1051" xr:uid="{00000000-0005-0000-0000-000094070000}"/>
    <cellStyle name="Output 2 2 31 2" xfId="2894" xr:uid="{00000000-0005-0000-0000-000095070000}"/>
    <cellStyle name="Output 2 2 31 3" xfId="2709" xr:uid="{00000000-0005-0000-0000-000096070000}"/>
    <cellStyle name="Output 2 2 31 4" xfId="3016" xr:uid="{00000000-0005-0000-0000-000097070000}"/>
    <cellStyle name="Output 2 2 32" xfId="1052" xr:uid="{00000000-0005-0000-0000-000098070000}"/>
    <cellStyle name="Output 2 2 32 2" xfId="2895" xr:uid="{00000000-0005-0000-0000-000099070000}"/>
    <cellStyle name="Output 2 2 32 3" xfId="2698" xr:uid="{00000000-0005-0000-0000-00009A070000}"/>
    <cellStyle name="Output 2 2 32 4" xfId="3023" xr:uid="{00000000-0005-0000-0000-00009B070000}"/>
    <cellStyle name="Output 2 2 33" xfId="1053" xr:uid="{00000000-0005-0000-0000-00009C070000}"/>
    <cellStyle name="Output 2 2 33 2" xfId="2896" xr:uid="{00000000-0005-0000-0000-00009D070000}"/>
    <cellStyle name="Output 2 2 33 3" xfId="2092" xr:uid="{00000000-0005-0000-0000-00009E070000}"/>
    <cellStyle name="Output 2 2 33 4" xfId="3096" xr:uid="{00000000-0005-0000-0000-00009F070000}"/>
    <cellStyle name="Output 2 2 34" xfId="1054" xr:uid="{00000000-0005-0000-0000-0000A0070000}"/>
    <cellStyle name="Output 2 2 34 2" xfId="2897" xr:uid="{00000000-0005-0000-0000-0000A1070000}"/>
    <cellStyle name="Output 2 2 34 3" xfId="2091" xr:uid="{00000000-0005-0000-0000-0000A2070000}"/>
    <cellStyle name="Output 2 2 34 4" xfId="3100" xr:uid="{00000000-0005-0000-0000-0000A3070000}"/>
    <cellStyle name="Output 2 2 35" xfId="2680" xr:uid="{00000000-0005-0000-0000-0000A4070000}"/>
    <cellStyle name="Output 2 2 36" xfId="3039" xr:uid="{00000000-0005-0000-0000-0000A5070000}"/>
    <cellStyle name="Output 2 2 37" xfId="3110" xr:uid="{00000000-0005-0000-0000-0000A6070000}"/>
    <cellStyle name="Output 2 2 4" xfId="1055" xr:uid="{00000000-0005-0000-0000-0000A7070000}"/>
    <cellStyle name="Output 2 2 4 2" xfId="2898" xr:uid="{00000000-0005-0000-0000-0000A8070000}"/>
    <cellStyle name="Output 2 2 4 3" xfId="2672" xr:uid="{00000000-0005-0000-0000-0000A9070000}"/>
    <cellStyle name="Output 2 2 4 4" xfId="3046" xr:uid="{00000000-0005-0000-0000-0000AA070000}"/>
    <cellStyle name="Output 2 2 5" xfId="1056" xr:uid="{00000000-0005-0000-0000-0000AB070000}"/>
    <cellStyle name="Output 2 2 5 2" xfId="2899" xr:uid="{00000000-0005-0000-0000-0000AC070000}"/>
    <cellStyle name="Output 2 2 5 3" xfId="2658" xr:uid="{00000000-0005-0000-0000-0000AD070000}"/>
    <cellStyle name="Output 2 2 5 4" xfId="3058" xr:uid="{00000000-0005-0000-0000-0000AE070000}"/>
    <cellStyle name="Output 2 2 6" xfId="1057" xr:uid="{00000000-0005-0000-0000-0000AF070000}"/>
    <cellStyle name="Output 2 2 6 2" xfId="2900" xr:uid="{00000000-0005-0000-0000-0000B0070000}"/>
    <cellStyle name="Output 2 2 6 3" xfId="2640" xr:uid="{00000000-0005-0000-0000-0000B1070000}"/>
    <cellStyle name="Output 2 2 6 4" xfId="3070" xr:uid="{00000000-0005-0000-0000-0000B2070000}"/>
    <cellStyle name="Output 2 2 7" xfId="1058" xr:uid="{00000000-0005-0000-0000-0000B3070000}"/>
    <cellStyle name="Output 2 2 7 2" xfId="2901" xr:uid="{00000000-0005-0000-0000-0000B4070000}"/>
    <cellStyle name="Output 2 2 7 3" xfId="2090" xr:uid="{00000000-0005-0000-0000-0000B5070000}"/>
    <cellStyle name="Output 2 2 7 4" xfId="3086" xr:uid="{00000000-0005-0000-0000-0000B6070000}"/>
    <cellStyle name="Output 2 2 8" xfId="1059" xr:uid="{00000000-0005-0000-0000-0000B7070000}"/>
    <cellStyle name="Output 2 2 8 2" xfId="2902" xr:uid="{00000000-0005-0000-0000-0000B8070000}"/>
    <cellStyle name="Output 2 2 8 3" xfId="2671" xr:uid="{00000000-0005-0000-0000-0000B9070000}"/>
    <cellStyle name="Output 2 2 8 4" xfId="3047" xr:uid="{00000000-0005-0000-0000-0000BA070000}"/>
    <cellStyle name="Output 2 2 9" xfId="1060" xr:uid="{00000000-0005-0000-0000-0000BB070000}"/>
    <cellStyle name="Output 2 2 9 2" xfId="2903" xr:uid="{00000000-0005-0000-0000-0000BC070000}"/>
    <cellStyle name="Output 2 2 9 3" xfId="2638" xr:uid="{00000000-0005-0000-0000-0000BD070000}"/>
    <cellStyle name="Output 2 2 9 4" xfId="3072" xr:uid="{00000000-0005-0000-0000-0000BE070000}"/>
    <cellStyle name="Percent 2" xfId="2" xr:uid="{00000000-0005-0000-0000-0000BF070000}"/>
    <cellStyle name="Percent 2 2" xfId="97" xr:uid="{00000000-0005-0000-0000-0000C0070000}"/>
    <cellStyle name="Percent 2 2 2" xfId="261" xr:uid="{00000000-0005-0000-0000-0000C1070000}"/>
    <cellStyle name="Percent 2 3" xfId="262" xr:uid="{00000000-0005-0000-0000-0000C2070000}"/>
    <cellStyle name="Percent 2 4" xfId="263" xr:uid="{00000000-0005-0000-0000-0000C3070000}"/>
    <cellStyle name="Percent 3" xfId="264" xr:uid="{00000000-0005-0000-0000-0000C4070000}"/>
    <cellStyle name="Percent 3 2" xfId="265" xr:uid="{00000000-0005-0000-0000-0000C5070000}"/>
    <cellStyle name="Percent 4" xfId="266" xr:uid="{00000000-0005-0000-0000-0000C6070000}"/>
    <cellStyle name="Percent 4 2" xfId="267" xr:uid="{00000000-0005-0000-0000-0000C7070000}"/>
    <cellStyle name="Percent 5" xfId="268" xr:uid="{00000000-0005-0000-0000-0000C8070000}"/>
    <cellStyle name="Percent 5 2" xfId="269" xr:uid="{00000000-0005-0000-0000-0000C9070000}"/>
    <cellStyle name="Percent 5 2 2" xfId="270" xr:uid="{00000000-0005-0000-0000-0000CA070000}"/>
    <cellStyle name="Percent 5 3" xfId="271" xr:uid="{00000000-0005-0000-0000-0000CB070000}"/>
    <cellStyle name="Percent 6" xfId="2029" xr:uid="{00000000-0005-0000-0000-0000CC070000}"/>
    <cellStyle name="SN_241" xfId="6" xr:uid="{00000000-0005-0000-0000-0000CD070000}"/>
    <cellStyle name="SN_b" xfId="3116" xr:uid="{00000000-0005-0000-0000-0000CE070000}"/>
    <cellStyle name="SN10_bold" xfId="2055" xr:uid="{00000000-0005-0000-0000-0000CF070000}"/>
    <cellStyle name="Style 1" xfId="154" xr:uid="{00000000-0005-0000-0000-0000D0070000}"/>
    <cellStyle name="Style 1 2" xfId="155" xr:uid="{00000000-0005-0000-0000-0000D1070000}"/>
    <cellStyle name="Style 1 2 2" xfId="183" xr:uid="{00000000-0005-0000-0000-0000D2070000}"/>
    <cellStyle name="Style 1_verchnakan_ax21-25_2018" xfId="156" xr:uid="{00000000-0005-0000-0000-0000D3070000}"/>
    <cellStyle name="Title" xfId="2031" builtinId="15" customBuiltin="1"/>
    <cellStyle name="Title 2" xfId="52" xr:uid="{00000000-0005-0000-0000-0000D5070000}"/>
    <cellStyle name="Title 2 2" xfId="157" xr:uid="{00000000-0005-0000-0000-0000D6070000}"/>
    <cellStyle name="Title 3" xfId="84" xr:uid="{00000000-0005-0000-0000-0000D7070000}"/>
    <cellStyle name="Total" xfId="27" builtinId="25" customBuiltin="1"/>
    <cellStyle name="Total 2" xfId="89" xr:uid="{00000000-0005-0000-0000-0000D9070000}"/>
    <cellStyle name="Total 2 2" xfId="158" xr:uid="{00000000-0005-0000-0000-0000DA070000}"/>
    <cellStyle name="Total 2 2 10" xfId="1061" xr:uid="{00000000-0005-0000-0000-0000DB070000}"/>
    <cellStyle name="Total 2 2 10 2" xfId="2904" xr:uid="{00000000-0005-0000-0000-0000DC070000}"/>
    <cellStyle name="Total 2 2 10 3" xfId="2098" xr:uid="{00000000-0005-0000-0000-0000DD070000}"/>
    <cellStyle name="Total 2 2 10 4" xfId="3083" xr:uid="{00000000-0005-0000-0000-0000DE070000}"/>
    <cellStyle name="Total 2 2 11" xfId="1062" xr:uid="{00000000-0005-0000-0000-0000DF070000}"/>
    <cellStyle name="Total 2 2 11 2" xfId="2905" xr:uid="{00000000-0005-0000-0000-0000E0070000}"/>
    <cellStyle name="Total 2 2 11 3" xfId="2739" xr:uid="{00000000-0005-0000-0000-0000E1070000}"/>
    <cellStyle name="Total 2 2 11 4" xfId="3001" xr:uid="{00000000-0005-0000-0000-0000E2070000}"/>
    <cellStyle name="Total 2 2 12" xfId="1063" xr:uid="{00000000-0005-0000-0000-0000E3070000}"/>
    <cellStyle name="Total 2 2 12 2" xfId="2906" xr:uid="{00000000-0005-0000-0000-0000E4070000}"/>
    <cellStyle name="Total 2 2 12 3" xfId="2738" xr:uid="{00000000-0005-0000-0000-0000E5070000}"/>
    <cellStyle name="Total 2 2 12 4" xfId="3002" xr:uid="{00000000-0005-0000-0000-0000E6070000}"/>
    <cellStyle name="Total 2 2 13" xfId="1064" xr:uid="{00000000-0005-0000-0000-0000E7070000}"/>
    <cellStyle name="Total 2 2 13 2" xfId="2907" xr:uid="{00000000-0005-0000-0000-0000E8070000}"/>
    <cellStyle name="Total 2 2 13 3" xfId="2737" xr:uid="{00000000-0005-0000-0000-0000E9070000}"/>
    <cellStyle name="Total 2 2 13 4" xfId="3003" xr:uid="{00000000-0005-0000-0000-0000EA070000}"/>
    <cellStyle name="Total 2 2 14" xfId="1065" xr:uid="{00000000-0005-0000-0000-0000EB070000}"/>
    <cellStyle name="Total 2 2 14 2" xfId="2908" xr:uid="{00000000-0005-0000-0000-0000EC070000}"/>
    <cellStyle name="Total 2 2 14 3" xfId="2736" xr:uid="{00000000-0005-0000-0000-0000ED070000}"/>
    <cellStyle name="Total 2 2 14 4" xfId="3004" xr:uid="{00000000-0005-0000-0000-0000EE070000}"/>
    <cellStyle name="Total 2 2 15" xfId="1066" xr:uid="{00000000-0005-0000-0000-0000EF070000}"/>
    <cellStyle name="Total 2 2 15 2" xfId="2909" xr:uid="{00000000-0005-0000-0000-0000F0070000}"/>
    <cellStyle name="Total 2 2 15 3" xfId="2735" xr:uid="{00000000-0005-0000-0000-0000F1070000}"/>
    <cellStyle name="Total 2 2 15 4" xfId="3005" xr:uid="{00000000-0005-0000-0000-0000F2070000}"/>
    <cellStyle name="Total 2 2 16" xfId="1067" xr:uid="{00000000-0005-0000-0000-0000F3070000}"/>
    <cellStyle name="Total 2 2 16 2" xfId="2910" xr:uid="{00000000-0005-0000-0000-0000F4070000}"/>
    <cellStyle name="Total 2 2 16 3" xfId="2734" xr:uid="{00000000-0005-0000-0000-0000F5070000}"/>
    <cellStyle name="Total 2 2 16 4" xfId="3006" xr:uid="{00000000-0005-0000-0000-0000F6070000}"/>
    <cellStyle name="Total 2 2 17" xfId="1068" xr:uid="{00000000-0005-0000-0000-0000F7070000}"/>
    <cellStyle name="Total 2 2 17 2" xfId="2911" xr:uid="{00000000-0005-0000-0000-0000F8070000}"/>
    <cellStyle name="Total 2 2 17 3" xfId="2733" xr:uid="{00000000-0005-0000-0000-0000F9070000}"/>
    <cellStyle name="Total 2 2 17 4" xfId="3007" xr:uid="{00000000-0005-0000-0000-0000FA070000}"/>
    <cellStyle name="Total 2 2 18" xfId="1069" xr:uid="{00000000-0005-0000-0000-0000FB070000}"/>
    <cellStyle name="Total 2 2 18 2" xfId="2912" xr:uid="{00000000-0005-0000-0000-0000FC070000}"/>
    <cellStyle name="Total 2 2 18 3" xfId="2643" xr:uid="{00000000-0005-0000-0000-0000FD070000}"/>
    <cellStyle name="Total 2 2 18 4" xfId="3067" xr:uid="{00000000-0005-0000-0000-0000FE070000}"/>
    <cellStyle name="Total 2 2 19" xfId="1070" xr:uid="{00000000-0005-0000-0000-0000FF070000}"/>
    <cellStyle name="Total 2 2 19 2" xfId="2913" xr:uid="{00000000-0005-0000-0000-000000080000}"/>
    <cellStyle name="Total 2 2 19 3" xfId="2088" xr:uid="{00000000-0005-0000-0000-000001080000}"/>
    <cellStyle name="Total 2 2 19 4" xfId="3085" xr:uid="{00000000-0005-0000-0000-000002080000}"/>
    <cellStyle name="Total 2 2 2" xfId="1071" xr:uid="{00000000-0005-0000-0000-000003080000}"/>
    <cellStyle name="Total 2 2 2 2" xfId="2914" xr:uid="{00000000-0005-0000-0000-000004080000}"/>
    <cellStyle name="Total 2 2 2 3" xfId="2669" xr:uid="{00000000-0005-0000-0000-000005080000}"/>
    <cellStyle name="Total 2 2 2 4" xfId="3049" xr:uid="{00000000-0005-0000-0000-000006080000}"/>
    <cellStyle name="Total 2 2 20" xfId="1072" xr:uid="{00000000-0005-0000-0000-000007080000}"/>
    <cellStyle name="Total 2 2 20 2" xfId="2915" xr:uid="{00000000-0005-0000-0000-000008080000}"/>
    <cellStyle name="Total 2 2 20 3" xfId="2634" xr:uid="{00000000-0005-0000-0000-000009080000}"/>
    <cellStyle name="Total 2 2 20 4" xfId="3076" xr:uid="{00000000-0005-0000-0000-00000A080000}"/>
    <cellStyle name="Total 2 2 21" xfId="1073" xr:uid="{00000000-0005-0000-0000-00000B080000}"/>
    <cellStyle name="Total 2 2 21 2" xfId="2916" xr:uid="{00000000-0005-0000-0000-00000C080000}"/>
    <cellStyle name="Total 2 2 21 3" xfId="2093" xr:uid="{00000000-0005-0000-0000-00000D080000}"/>
    <cellStyle name="Total 2 2 21 4" xfId="3088" xr:uid="{00000000-0005-0000-0000-00000E080000}"/>
    <cellStyle name="Total 2 2 22" xfId="1074" xr:uid="{00000000-0005-0000-0000-00000F080000}"/>
    <cellStyle name="Total 2 2 22 2" xfId="2917" xr:uid="{00000000-0005-0000-0000-000010080000}"/>
    <cellStyle name="Total 2 2 22 3" xfId="2668" xr:uid="{00000000-0005-0000-0000-000011080000}"/>
    <cellStyle name="Total 2 2 22 4" xfId="3050" xr:uid="{00000000-0005-0000-0000-000012080000}"/>
    <cellStyle name="Total 2 2 23" xfId="1075" xr:uid="{00000000-0005-0000-0000-000013080000}"/>
    <cellStyle name="Total 2 2 23 2" xfId="2918" xr:uid="{00000000-0005-0000-0000-000014080000}"/>
    <cellStyle name="Total 2 2 23 3" xfId="2636" xr:uid="{00000000-0005-0000-0000-000015080000}"/>
    <cellStyle name="Total 2 2 23 4" xfId="3074" xr:uid="{00000000-0005-0000-0000-000016080000}"/>
    <cellStyle name="Total 2 2 24" xfId="1076" xr:uid="{00000000-0005-0000-0000-000017080000}"/>
    <cellStyle name="Total 2 2 24 2" xfId="2919" xr:uid="{00000000-0005-0000-0000-000018080000}"/>
    <cellStyle name="Total 2 2 24 3" xfId="2084" xr:uid="{00000000-0005-0000-0000-000019080000}"/>
    <cellStyle name="Total 2 2 24 4" xfId="3089" xr:uid="{00000000-0005-0000-0000-00001A080000}"/>
    <cellStyle name="Total 2 2 25" xfId="1077" xr:uid="{00000000-0005-0000-0000-00001B080000}"/>
    <cellStyle name="Total 2 2 25 2" xfId="2920" xr:uid="{00000000-0005-0000-0000-00001C080000}"/>
    <cellStyle name="Total 2 2 25 3" xfId="2667" xr:uid="{00000000-0005-0000-0000-00001D080000}"/>
    <cellStyle name="Total 2 2 25 4" xfId="3051" xr:uid="{00000000-0005-0000-0000-00001E080000}"/>
    <cellStyle name="Total 2 2 26" xfId="1078" xr:uid="{00000000-0005-0000-0000-00001F080000}"/>
    <cellStyle name="Total 2 2 26 2" xfId="2921" xr:uid="{00000000-0005-0000-0000-000020080000}"/>
    <cellStyle name="Total 2 2 26 3" xfId="2644" xr:uid="{00000000-0005-0000-0000-000021080000}"/>
    <cellStyle name="Total 2 2 26 4" xfId="3066" xr:uid="{00000000-0005-0000-0000-000022080000}"/>
    <cellStyle name="Total 2 2 27" xfId="1079" xr:uid="{00000000-0005-0000-0000-000023080000}"/>
    <cellStyle name="Total 2 2 27 2" xfId="2922" xr:uid="{00000000-0005-0000-0000-000024080000}"/>
    <cellStyle name="Total 2 2 27 3" xfId="2081" xr:uid="{00000000-0005-0000-0000-000025080000}"/>
    <cellStyle name="Total 2 2 27 4" xfId="3090" xr:uid="{00000000-0005-0000-0000-000026080000}"/>
    <cellStyle name="Total 2 2 28" xfId="1080" xr:uid="{00000000-0005-0000-0000-000027080000}"/>
    <cellStyle name="Total 2 2 28 2" xfId="2923" xr:uid="{00000000-0005-0000-0000-000028080000}"/>
    <cellStyle name="Total 2 2 28 3" xfId="2666" xr:uid="{00000000-0005-0000-0000-000029080000}"/>
    <cellStyle name="Total 2 2 28 4" xfId="3052" xr:uid="{00000000-0005-0000-0000-00002A080000}"/>
    <cellStyle name="Total 2 2 29" xfId="1081" xr:uid="{00000000-0005-0000-0000-00002B080000}"/>
    <cellStyle name="Total 2 2 29 2" xfId="2924" xr:uid="{00000000-0005-0000-0000-00002C080000}"/>
    <cellStyle name="Total 2 2 29 3" xfId="2635" xr:uid="{00000000-0005-0000-0000-00002D080000}"/>
    <cellStyle name="Total 2 2 29 4" xfId="3075" xr:uid="{00000000-0005-0000-0000-00002E080000}"/>
    <cellStyle name="Total 2 2 3" xfId="1082" xr:uid="{00000000-0005-0000-0000-00002F080000}"/>
    <cellStyle name="Total 2 2 3 2" xfId="2925" xr:uid="{00000000-0005-0000-0000-000030080000}"/>
    <cellStyle name="Total 2 2 3 3" xfId="2082" xr:uid="{00000000-0005-0000-0000-000031080000}"/>
    <cellStyle name="Total 2 2 3 4" xfId="3091" xr:uid="{00000000-0005-0000-0000-000032080000}"/>
    <cellStyle name="Total 2 2 30" xfId="1083" xr:uid="{00000000-0005-0000-0000-000033080000}"/>
    <cellStyle name="Total 2 2 30 2" xfId="2926" xr:uid="{00000000-0005-0000-0000-000034080000}"/>
    <cellStyle name="Total 2 2 30 3" xfId="2665" xr:uid="{00000000-0005-0000-0000-000035080000}"/>
    <cellStyle name="Total 2 2 30 4" xfId="3053" xr:uid="{00000000-0005-0000-0000-000036080000}"/>
    <cellStyle name="Total 2 2 31" xfId="1084" xr:uid="{00000000-0005-0000-0000-000037080000}"/>
    <cellStyle name="Total 2 2 31 2" xfId="2927" xr:uid="{00000000-0005-0000-0000-000038080000}"/>
    <cellStyle name="Total 2 2 31 3" xfId="2641" xr:uid="{00000000-0005-0000-0000-000039080000}"/>
    <cellStyle name="Total 2 2 31 4" xfId="3069" xr:uid="{00000000-0005-0000-0000-00003A080000}"/>
    <cellStyle name="Total 2 2 32" xfId="1085" xr:uid="{00000000-0005-0000-0000-00003B080000}"/>
    <cellStyle name="Total 2 2 32 2" xfId="2928" xr:uid="{00000000-0005-0000-0000-00003C080000}"/>
    <cellStyle name="Total 2 2 32 3" xfId="2123" xr:uid="{00000000-0005-0000-0000-00003D080000}"/>
    <cellStyle name="Total 2 2 32 4" xfId="3087" xr:uid="{00000000-0005-0000-0000-00003E080000}"/>
    <cellStyle name="Total 2 2 33" xfId="1086" xr:uid="{00000000-0005-0000-0000-00003F080000}"/>
    <cellStyle name="Total 2 2 33 2" xfId="2929" xr:uid="{00000000-0005-0000-0000-000040080000}"/>
    <cellStyle name="Total 2 2 33 3" xfId="2664" xr:uid="{00000000-0005-0000-0000-000041080000}"/>
    <cellStyle name="Total 2 2 33 4" xfId="3054" xr:uid="{00000000-0005-0000-0000-000042080000}"/>
    <cellStyle name="Total 2 2 34" xfId="1087" xr:uid="{00000000-0005-0000-0000-000043080000}"/>
    <cellStyle name="Total 2 2 34 2" xfId="2930" xr:uid="{00000000-0005-0000-0000-000044080000}"/>
    <cellStyle name="Total 2 2 34 3" xfId="2639" xr:uid="{00000000-0005-0000-0000-000045080000}"/>
    <cellStyle name="Total 2 2 34 4" xfId="3071" xr:uid="{00000000-0005-0000-0000-000046080000}"/>
    <cellStyle name="Total 2 2 35" xfId="2685" xr:uid="{00000000-0005-0000-0000-000047080000}"/>
    <cellStyle name="Total 2 2 36" xfId="3034" xr:uid="{00000000-0005-0000-0000-000048080000}"/>
    <cellStyle name="Total 2 2 37" xfId="3109" xr:uid="{00000000-0005-0000-0000-000049080000}"/>
    <cellStyle name="Total 2 2 4" xfId="1088" xr:uid="{00000000-0005-0000-0000-00004A080000}"/>
    <cellStyle name="Total 2 2 4 2" xfId="2931" xr:uid="{00000000-0005-0000-0000-00004B080000}"/>
    <cellStyle name="Total 2 2 4 3" xfId="2095" xr:uid="{00000000-0005-0000-0000-00004C080000}"/>
    <cellStyle name="Total 2 2 4 4" xfId="3080" xr:uid="{00000000-0005-0000-0000-00004D080000}"/>
    <cellStyle name="Total 2 2 5" xfId="1089" xr:uid="{00000000-0005-0000-0000-00004E080000}"/>
    <cellStyle name="Total 2 2 5 2" xfId="2932" xr:uid="{00000000-0005-0000-0000-00004F080000}"/>
    <cellStyle name="Total 2 2 5 3" xfId="2732" xr:uid="{00000000-0005-0000-0000-000050080000}"/>
    <cellStyle name="Total 2 2 5 4" xfId="3008" xr:uid="{00000000-0005-0000-0000-000051080000}"/>
    <cellStyle name="Total 2 2 6" xfId="1090" xr:uid="{00000000-0005-0000-0000-000052080000}"/>
    <cellStyle name="Total 2 2 6 2" xfId="2933" xr:uid="{00000000-0005-0000-0000-000053080000}"/>
    <cellStyle name="Total 2 2 6 3" xfId="2731" xr:uid="{00000000-0005-0000-0000-000054080000}"/>
    <cellStyle name="Total 2 2 6 4" xfId="3009" xr:uid="{00000000-0005-0000-0000-000055080000}"/>
    <cellStyle name="Total 2 2 7" xfId="1091" xr:uid="{00000000-0005-0000-0000-000056080000}"/>
    <cellStyle name="Total 2 2 7 2" xfId="2934" xr:uid="{00000000-0005-0000-0000-000057080000}"/>
    <cellStyle name="Total 2 2 7 3" xfId="2730" xr:uid="{00000000-0005-0000-0000-000058080000}"/>
    <cellStyle name="Total 2 2 7 4" xfId="3010" xr:uid="{00000000-0005-0000-0000-000059080000}"/>
    <cellStyle name="Total 2 2 8" xfId="1092" xr:uid="{00000000-0005-0000-0000-00005A080000}"/>
    <cellStyle name="Total 2 2 8 2" xfId="2935" xr:uid="{00000000-0005-0000-0000-00005B080000}"/>
    <cellStyle name="Total 2 2 8 3" xfId="2729" xr:uid="{00000000-0005-0000-0000-00005C080000}"/>
    <cellStyle name="Total 2 2 8 4" xfId="3011" xr:uid="{00000000-0005-0000-0000-00005D080000}"/>
    <cellStyle name="Total 2 2 9" xfId="1093" xr:uid="{00000000-0005-0000-0000-00005E080000}"/>
    <cellStyle name="Total 2 2 9 2" xfId="2936" xr:uid="{00000000-0005-0000-0000-00005F080000}"/>
    <cellStyle name="Total 2 2 9 3" xfId="2728" xr:uid="{00000000-0005-0000-0000-000060080000}"/>
    <cellStyle name="Total 2 2 9 4" xfId="3012" xr:uid="{00000000-0005-0000-0000-000061080000}"/>
    <cellStyle name="Warning Text" xfId="24" builtinId="11" customBuiltin="1"/>
    <cellStyle name="Warning Text 2" xfId="68" xr:uid="{00000000-0005-0000-0000-000063080000}"/>
    <cellStyle name="Warning Text 2 2" xfId="159" xr:uid="{00000000-0005-0000-0000-000064080000}"/>
    <cellStyle name="Акцент1 10" xfId="1094" xr:uid="{00000000-0005-0000-0000-000065080000}"/>
    <cellStyle name="Акцент1 11" xfId="1095" xr:uid="{00000000-0005-0000-0000-000066080000}"/>
    <cellStyle name="Акцент1 12" xfId="1096" xr:uid="{00000000-0005-0000-0000-000067080000}"/>
    <cellStyle name="Акцент1 13" xfId="1097" xr:uid="{00000000-0005-0000-0000-000068080000}"/>
    <cellStyle name="Акцент1 14" xfId="1098" xr:uid="{00000000-0005-0000-0000-000069080000}"/>
    <cellStyle name="Акцент1 15" xfId="1099" xr:uid="{00000000-0005-0000-0000-00006A080000}"/>
    <cellStyle name="Акцент1 16" xfId="1100" xr:uid="{00000000-0005-0000-0000-00006B080000}"/>
    <cellStyle name="Акцент1 17" xfId="1101" xr:uid="{00000000-0005-0000-0000-00006C080000}"/>
    <cellStyle name="Акцент1 18" xfId="1102" xr:uid="{00000000-0005-0000-0000-00006D080000}"/>
    <cellStyle name="Акцент1 19" xfId="1103" xr:uid="{00000000-0005-0000-0000-00006E080000}"/>
    <cellStyle name="Акцент1 2" xfId="1104" xr:uid="{00000000-0005-0000-0000-00006F080000}"/>
    <cellStyle name="Акцент1 20" xfId="1105" xr:uid="{00000000-0005-0000-0000-000070080000}"/>
    <cellStyle name="Акцент1 21" xfId="1106" xr:uid="{00000000-0005-0000-0000-000071080000}"/>
    <cellStyle name="Акцент1 22" xfId="1107" xr:uid="{00000000-0005-0000-0000-000072080000}"/>
    <cellStyle name="Акцент1 23" xfId="1108" xr:uid="{00000000-0005-0000-0000-000073080000}"/>
    <cellStyle name="Акцент1 24" xfId="1109" xr:uid="{00000000-0005-0000-0000-000074080000}"/>
    <cellStyle name="Акцент1 25" xfId="1110" xr:uid="{00000000-0005-0000-0000-000075080000}"/>
    <cellStyle name="Акцент1 26" xfId="1111" xr:uid="{00000000-0005-0000-0000-000076080000}"/>
    <cellStyle name="Акцент1 27" xfId="1112" xr:uid="{00000000-0005-0000-0000-000077080000}"/>
    <cellStyle name="Акцент1 28" xfId="1113" xr:uid="{00000000-0005-0000-0000-000078080000}"/>
    <cellStyle name="Акцент1 29" xfId="1114" xr:uid="{00000000-0005-0000-0000-000079080000}"/>
    <cellStyle name="Акцент1 3" xfId="1115" xr:uid="{00000000-0005-0000-0000-00007A080000}"/>
    <cellStyle name="Акцент1 30" xfId="1116" xr:uid="{00000000-0005-0000-0000-00007B080000}"/>
    <cellStyle name="Акцент1 31" xfId="1117" xr:uid="{00000000-0005-0000-0000-00007C080000}"/>
    <cellStyle name="Акцент1 32" xfId="1118" xr:uid="{00000000-0005-0000-0000-00007D080000}"/>
    <cellStyle name="Акцент1 33" xfId="1119" xr:uid="{00000000-0005-0000-0000-00007E080000}"/>
    <cellStyle name="Акцент1 34" xfId="1120" xr:uid="{00000000-0005-0000-0000-00007F080000}"/>
    <cellStyle name="Акцент1 35" xfId="1121" xr:uid="{00000000-0005-0000-0000-000080080000}"/>
    <cellStyle name="Акцент1 36" xfId="1122" xr:uid="{00000000-0005-0000-0000-000081080000}"/>
    <cellStyle name="Акцент1 4" xfId="1123" xr:uid="{00000000-0005-0000-0000-000082080000}"/>
    <cellStyle name="Акцент1 5" xfId="1124" xr:uid="{00000000-0005-0000-0000-000083080000}"/>
    <cellStyle name="Акцент1 6" xfId="1125" xr:uid="{00000000-0005-0000-0000-000084080000}"/>
    <cellStyle name="Акцент1 7" xfId="1126" xr:uid="{00000000-0005-0000-0000-000085080000}"/>
    <cellStyle name="Акцент1 8" xfId="1127" xr:uid="{00000000-0005-0000-0000-000086080000}"/>
    <cellStyle name="Акцент1 9" xfId="1128" xr:uid="{00000000-0005-0000-0000-000087080000}"/>
    <cellStyle name="Акцент2 10" xfId="1129" xr:uid="{00000000-0005-0000-0000-000088080000}"/>
    <cellStyle name="Акцент2 11" xfId="1130" xr:uid="{00000000-0005-0000-0000-000089080000}"/>
    <cellStyle name="Акцент2 12" xfId="1131" xr:uid="{00000000-0005-0000-0000-00008A080000}"/>
    <cellStyle name="Акцент2 13" xfId="1132" xr:uid="{00000000-0005-0000-0000-00008B080000}"/>
    <cellStyle name="Акцент2 14" xfId="1133" xr:uid="{00000000-0005-0000-0000-00008C080000}"/>
    <cellStyle name="Акцент2 15" xfId="1134" xr:uid="{00000000-0005-0000-0000-00008D080000}"/>
    <cellStyle name="Акцент2 16" xfId="1135" xr:uid="{00000000-0005-0000-0000-00008E080000}"/>
    <cellStyle name="Акцент2 17" xfId="1136" xr:uid="{00000000-0005-0000-0000-00008F080000}"/>
    <cellStyle name="Акцент2 18" xfId="1137" xr:uid="{00000000-0005-0000-0000-000090080000}"/>
    <cellStyle name="Акцент2 19" xfId="1138" xr:uid="{00000000-0005-0000-0000-000091080000}"/>
    <cellStyle name="Акцент2 2" xfId="1139" xr:uid="{00000000-0005-0000-0000-000092080000}"/>
    <cellStyle name="Акцент2 20" xfId="1140" xr:uid="{00000000-0005-0000-0000-000093080000}"/>
    <cellStyle name="Акцент2 21" xfId="1141" xr:uid="{00000000-0005-0000-0000-000094080000}"/>
    <cellStyle name="Акцент2 22" xfId="1142" xr:uid="{00000000-0005-0000-0000-000095080000}"/>
    <cellStyle name="Акцент2 23" xfId="1143" xr:uid="{00000000-0005-0000-0000-000096080000}"/>
    <cellStyle name="Акцент2 24" xfId="1144" xr:uid="{00000000-0005-0000-0000-000097080000}"/>
    <cellStyle name="Акцент2 25" xfId="1145" xr:uid="{00000000-0005-0000-0000-000098080000}"/>
    <cellStyle name="Акцент2 26" xfId="1146" xr:uid="{00000000-0005-0000-0000-000099080000}"/>
    <cellStyle name="Акцент2 27" xfId="1147" xr:uid="{00000000-0005-0000-0000-00009A080000}"/>
    <cellStyle name="Акцент2 28" xfId="1148" xr:uid="{00000000-0005-0000-0000-00009B080000}"/>
    <cellStyle name="Акцент2 29" xfId="1149" xr:uid="{00000000-0005-0000-0000-00009C080000}"/>
    <cellStyle name="Акцент2 3" xfId="1150" xr:uid="{00000000-0005-0000-0000-00009D080000}"/>
    <cellStyle name="Акцент2 30" xfId="1151" xr:uid="{00000000-0005-0000-0000-00009E080000}"/>
    <cellStyle name="Акцент2 31" xfId="1152" xr:uid="{00000000-0005-0000-0000-00009F080000}"/>
    <cellStyle name="Акцент2 32" xfId="1153" xr:uid="{00000000-0005-0000-0000-0000A0080000}"/>
    <cellStyle name="Акцент2 33" xfId="1154" xr:uid="{00000000-0005-0000-0000-0000A1080000}"/>
    <cellStyle name="Акцент2 34" xfId="1155" xr:uid="{00000000-0005-0000-0000-0000A2080000}"/>
    <cellStyle name="Акцент2 35" xfId="1156" xr:uid="{00000000-0005-0000-0000-0000A3080000}"/>
    <cellStyle name="Акцент2 36" xfId="1157" xr:uid="{00000000-0005-0000-0000-0000A4080000}"/>
    <cellStyle name="Акцент2 4" xfId="1158" xr:uid="{00000000-0005-0000-0000-0000A5080000}"/>
    <cellStyle name="Акцент2 5" xfId="1159" xr:uid="{00000000-0005-0000-0000-0000A6080000}"/>
    <cellStyle name="Акцент2 6" xfId="1160" xr:uid="{00000000-0005-0000-0000-0000A7080000}"/>
    <cellStyle name="Акцент2 7" xfId="1161" xr:uid="{00000000-0005-0000-0000-0000A8080000}"/>
    <cellStyle name="Акцент2 8" xfId="1162" xr:uid="{00000000-0005-0000-0000-0000A9080000}"/>
    <cellStyle name="Акцент2 9" xfId="1163" xr:uid="{00000000-0005-0000-0000-0000AA080000}"/>
    <cellStyle name="Акцент3 10" xfId="1164" xr:uid="{00000000-0005-0000-0000-0000AB080000}"/>
    <cellStyle name="Акцент3 11" xfId="1165" xr:uid="{00000000-0005-0000-0000-0000AC080000}"/>
    <cellStyle name="Акцент3 12" xfId="1166" xr:uid="{00000000-0005-0000-0000-0000AD080000}"/>
    <cellStyle name="Акцент3 13" xfId="1167" xr:uid="{00000000-0005-0000-0000-0000AE080000}"/>
    <cellStyle name="Акцент3 14" xfId="1168" xr:uid="{00000000-0005-0000-0000-0000AF080000}"/>
    <cellStyle name="Акцент3 15" xfId="1169" xr:uid="{00000000-0005-0000-0000-0000B0080000}"/>
    <cellStyle name="Акцент3 16" xfId="1170" xr:uid="{00000000-0005-0000-0000-0000B1080000}"/>
    <cellStyle name="Акцент3 17" xfId="1171" xr:uid="{00000000-0005-0000-0000-0000B2080000}"/>
    <cellStyle name="Акцент3 18" xfId="1172" xr:uid="{00000000-0005-0000-0000-0000B3080000}"/>
    <cellStyle name="Акцент3 19" xfId="1173" xr:uid="{00000000-0005-0000-0000-0000B4080000}"/>
    <cellStyle name="Акцент3 2" xfId="1174" xr:uid="{00000000-0005-0000-0000-0000B5080000}"/>
    <cellStyle name="Акцент3 20" xfId="1175" xr:uid="{00000000-0005-0000-0000-0000B6080000}"/>
    <cellStyle name="Акцент3 21" xfId="1176" xr:uid="{00000000-0005-0000-0000-0000B7080000}"/>
    <cellStyle name="Акцент3 22" xfId="1177" xr:uid="{00000000-0005-0000-0000-0000B8080000}"/>
    <cellStyle name="Акцент3 23" xfId="1178" xr:uid="{00000000-0005-0000-0000-0000B9080000}"/>
    <cellStyle name="Акцент3 24" xfId="1179" xr:uid="{00000000-0005-0000-0000-0000BA080000}"/>
    <cellStyle name="Акцент3 25" xfId="1180" xr:uid="{00000000-0005-0000-0000-0000BB080000}"/>
    <cellStyle name="Акцент3 26" xfId="1181" xr:uid="{00000000-0005-0000-0000-0000BC080000}"/>
    <cellStyle name="Акцент3 27" xfId="1182" xr:uid="{00000000-0005-0000-0000-0000BD080000}"/>
    <cellStyle name="Акцент3 28" xfId="1183" xr:uid="{00000000-0005-0000-0000-0000BE080000}"/>
    <cellStyle name="Акцент3 29" xfId="1184" xr:uid="{00000000-0005-0000-0000-0000BF080000}"/>
    <cellStyle name="Акцент3 3" xfId="1185" xr:uid="{00000000-0005-0000-0000-0000C0080000}"/>
    <cellStyle name="Акцент3 30" xfId="1186" xr:uid="{00000000-0005-0000-0000-0000C1080000}"/>
    <cellStyle name="Акцент3 31" xfId="1187" xr:uid="{00000000-0005-0000-0000-0000C2080000}"/>
    <cellStyle name="Акцент3 32" xfId="1188" xr:uid="{00000000-0005-0000-0000-0000C3080000}"/>
    <cellStyle name="Акцент3 33" xfId="1189" xr:uid="{00000000-0005-0000-0000-0000C4080000}"/>
    <cellStyle name="Акцент3 34" xfId="1190" xr:uid="{00000000-0005-0000-0000-0000C5080000}"/>
    <cellStyle name="Акцент3 35" xfId="1191" xr:uid="{00000000-0005-0000-0000-0000C6080000}"/>
    <cellStyle name="Акцент3 36" xfId="1192" xr:uid="{00000000-0005-0000-0000-0000C7080000}"/>
    <cellStyle name="Акцент3 4" xfId="1193" xr:uid="{00000000-0005-0000-0000-0000C8080000}"/>
    <cellStyle name="Акцент3 5" xfId="1194" xr:uid="{00000000-0005-0000-0000-0000C9080000}"/>
    <cellStyle name="Акцент3 6" xfId="1195" xr:uid="{00000000-0005-0000-0000-0000CA080000}"/>
    <cellStyle name="Акцент3 7" xfId="1196" xr:uid="{00000000-0005-0000-0000-0000CB080000}"/>
    <cellStyle name="Акцент3 8" xfId="1197" xr:uid="{00000000-0005-0000-0000-0000CC080000}"/>
    <cellStyle name="Акцент3 9" xfId="1198" xr:uid="{00000000-0005-0000-0000-0000CD080000}"/>
    <cellStyle name="Акцент4 10" xfId="1199" xr:uid="{00000000-0005-0000-0000-0000CE080000}"/>
    <cellStyle name="Акцент4 11" xfId="1200" xr:uid="{00000000-0005-0000-0000-0000CF080000}"/>
    <cellStyle name="Акцент4 12" xfId="1201" xr:uid="{00000000-0005-0000-0000-0000D0080000}"/>
    <cellStyle name="Акцент4 13" xfId="1202" xr:uid="{00000000-0005-0000-0000-0000D1080000}"/>
    <cellStyle name="Акцент4 14" xfId="1203" xr:uid="{00000000-0005-0000-0000-0000D2080000}"/>
    <cellStyle name="Акцент4 15" xfId="1204" xr:uid="{00000000-0005-0000-0000-0000D3080000}"/>
    <cellStyle name="Акцент4 16" xfId="1205" xr:uid="{00000000-0005-0000-0000-0000D4080000}"/>
    <cellStyle name="Акцент4 17" xfId="1206" xr:uid="{00000000-0005-0000-0000-0000D5080000}"/>
    <cellStyle name="Акцент4 18" xfId="1207" xr:uid="{00000000-0005-0000-0000-0000D6080000}"/>
    <cellStyle name="Акцент4 19" xfId="1208" xr:uid="{00000000-0005-0000-0000-0000D7080000}"/>
    <cellStyle name="Акцент4 2" xfId="1209" xr:uid="{00000000-0005-0000-0000-0000D8080000}"/>
    <cellStyle name="Акцент4 20" xfId="1210" xr:uid="{00000000-0005-0000-0000-0000D9080000}"/>
    <cellStyle name="Акцент4 21" xfId="1211" xr:uid="{00000000-0005-0000-0000-0000DA080000}"/>
    <cellStyle name="Акцент4 22" xfId="1212" xr:uid="{00000000-0005-0000-0000-0000DB080000}"/>
    <cellStyle name="Акцент4 23" xfId="1213" xr:uid="{00000000-0005-0000-0000-0000DC080000}"/>
    <cellStyle name="Акцент4 24" xfId="1214" xr:uid="{00000000-0005-0000-0000-0000DD080000}"/>
    <cellStyle name="Акцент4 25" xfId="1215" xr:uid="{00000000-0005-0000-0000-0000DE080000}"/>
    <cellStyle name="Акцент4 26" xfId="1216" xr:uid="{00000000-0005-0000-0000-0000DF080000}"/>
    <cellStyle name="Акцент4 27" xfId="1217" xr:uid="{00000000-0005-0000-0000-0000E0080000}"/>
    <cellStyle name="Акцент4 28" xfId="1218" xr:uid="{00000000-0005-0000-0000-0000E1080000}"/>
    <cellStyle name="Акцент4 29" xfId="1219" xr:uid="{00000000-0005-0000-0000-0000E2080000}"/>
    <cellStyle name="Акцент4 3" xfId="1220" xr:uid="{00000000-0005-0000-0000-0000E3080000}"/>
    <cellStyle name="Акцент4 30" xfId="1221" xr:uid="{00000000-0005-0000-0000-0000E4080000}"/>
    <cellStyle name="Акцент4 31" xfId="1222" xr:uid="{00000000-0005-0000-0000-0000E5080000}"/>
    <cellStyle name="Акцент4 32" xfId="1223" xr:uid="{00000000-0005-0000-0000-0000E6080000}"/>
    <cellStyle name="Акцент4 33" xfId="1224" xr:uid="{00000000-0005-0000-0000-0000E7080000}"/>
    <cellStyle name="Акцент4 34" xfId="1225" xr:uid="{00000000-0005-0000-0000-0000E8080000}"/>
    <cellStyle name="Акцент4 35" xfId="1226" xr:uid="{00000000-0005-0000-0000-0000E9080000}"/>
    <cellStyle name="Акцент4 36" xfId="1227" xr:uid="{00000000-0005-0000-0000-0000EA080000}"/>
    <cellStyle name="Акцент4 4" xfId="1228" xr:uid="{00000000-0005-0000-0000-0000EB080000}"/>
    <cellStyle name="Акцент4 5" xfId="1229" xr:uid="{00000000-0005-0000-0000-0000EC080000}"/>
    <cellStyle name="Акцент4 6" xfId="1230" xr:uid="{00000000-0005-0000-0000-0000ED080000}"/>
    <cellStyle name="Акцент4 7" xfId="1231" xr:uid="{00000000-0005-0000-0000-0000EE080000}"/>
    <cellStyle name="Акцент4 8" xfId="1232" xr:uid="{00000000-0005-0000-0000-0000EF080000}"/>
    <cellStyle name="Акцент4 9" xfId="1233" xr:uid="{00000000-0005-0000-0000-0000F0080000}"/>
    <cellStyle name="Акцент5 10" xfId="1234" xr:uid="{00000000-0005-0000-0000-0000F1080000}"/>
    <cellStyle name="Акцент5 11" xfId="1235" xr:uid="{00000000-0005-0000-0000-0000F2080000}"/>
    <cellStyle name="Акцент5 12" xfId="1236" xr:uid="{00000000-0005-0000-0000-0000F3080000}"/>
    <cellStyle name="Акцент5 13" xfId="1237" xr:uid="{00000000-0005-0000-0000-0000F4080000}"/>
    <cellStyle name="Акцент5 14" xfId="1238" xr:uid="{00000000-0005-0000-0000-0000F5080000}"/>
    <cellStyle name="Акцент5 15" xfId="1239" xr:uid="{00000000-0005-0000-0000-0000F6080000}"/>
    <cellStyle name="Акцент5 16" xfId="1240" xr:uid="{00000000-0005-0000-0000-0000F7080000}"/>
    <cellStyle name="Акцент5 17" xfId="1241" xr:uid="{00000000-0005-0000-0000-0000F8080000}"/>
    <cellStyle name="Акцент5 18" xfId="1242" xr:uid="{00000000-0005-0000-0000-0000F9080000}"/>
    <cellStyle name="Акцент5 19" xfId="1243" xr:uid="{00000000-0005-0000-0000-0000FA080000}"/>
    <cellStyle name="Акцент5 2" xfId="1244" xr:uid="{00000000-0005-0000-0000-0000FB080000}"/>
    <cellStyle name="Акцент5 20" xfId="1245" xr:uid="{00000000-0005-0000-0000-0000FC080000}"/>
    <cellStyle name="Акцент5 21" xfId="1246" xr:uid="{00000000-0005-0000-0000-0000FD080000}"/>
    <cellStyle name="Акцент5 22" xfId="1247" xr:uid="{00000000-0005-0000-0000-0000FE080000}"/>
    <cellStyle name="Акцент5 23" xfId="1248" xr:uid="{00000000-0005-0000-0000-0000FF080000}"/>
    <cellStyle name="Акцент5 24" xfId="1249" xr:uid="{00000000-0005-0000-0000-000000090000}"/>
    <cellStyle name="Акцент5 25" xfId="1250" xr:uid="{00000000-0005-0000-0000-000001090000}"/>
    <cellStyle name="Акцент5 26" xfId="1251" xr:uid="{00000000-0005-0000-0000-000002090000}"/>
    <cellStyle name="Акцент5 27" xfId="1252" xr:uid="{00000000-0005-0000-0000-000003090000}"/>
    <cellStyle name="Акцент5 28" xfId="1253" xr:uid="{00000000-0005-0000-0000-000004090000}"/>
    <cellStyle name="Акцент5 29" xfId="1254" xr:uid="{00000000-0005-0000-0000-000005090000}"/>
    <cellStyle name="Акцент5 3" xfId="1255" xr:uid="{00000000-0005-0000-0000-000006090000}"/>
    <cellStyle name="Акцент5 30" xfId="1256" xr:uid="{00000000-0005-0000-0000-000007090000}"/>
    <cellStyle name="Акцент5 31" xfId="1257" xr:uid="{00000000-0005-0000-0000-000008090000}"/>
    <cellStyle name="Акцент5 32" xfId="1258" xr:uid="{00000000-0005-0000-0000-000009090000}"/>
    <cellStyle name="Акцент5 33" xfId="1259" xr:uid="{00000000-0005-0000-0000-00000A090000}"/>
    <cellStyle name="Акцент5 34" xfId="1260" xr:uid="{00000000-0005-0000-0000-00000B090000}"/>
    <cellStyle name="Акцент5 35" xfId="1261" xr:uid="{00000000-0005-0000-0000-00000C090000}"/>
    <cellStyle name="Акцент5 36" xfId="1262" xr:uid="{00000000-0005-0000-0000-00000D090000}"/>
    <cellStyle name="Акцент5 4" xfId="1263" xr:uid="{00000000-0005-0000-0000-00000E090000}"/>
    <cellStyle name="Акцент5 5" xfId="1264" xr:uid="{00000000-0005-0000-0000-00000F090000}"/>
    <cellStyle name="Акцент5 6" xfId="1265" xr:uid="{00000000-0005-0000-0000-000010090000}"/>
    <cellStyle name="Акцент5 7" xfId="1266" xr:uid="{00000000-0005-0000-0000-000011090000}"/>
    <cellStyle name="Акцент5 8" xfId="1267" xr:uid="{00000000-0005-0000-0000-000012090000}"/>
    <cellStyle name="Акцент5 9" xfId="1268" xr:uid="{00000000-0005-0000-0000-000013090000}"/>
    <cellStyle name="Акцент6 10" xfId="1269" xr:uid="{00000000-0005-0000-0000-000014090000}"/>
    <cellStyle name="Акцент6 11" xfId="1270" xr:uid="{00000000-0005-0000-0000-000015090000}"/>
    <cellStyle name="Акцент6 12" xfId="1271" xr:uid="{00000000-0005-0000-0000-000016090000}"/>
    <cellStyle name="Акцент6 13" xfId="1272" xr:uid="{00000000-0005-0000-0000-000017090000}"/>
    <cellStyle name="Акцент6 14" xfId="1273" xr:uid="{00000000-0005-0000-0000-000018090000}"/>
    <cellStyle name="Акцент6 15" xfId="1274" xr:uid="{00000000-0005-0000-0000-000019090000}"/>
    <cellStyle name="Акцент6 16" xfId="1275" xr:uid="{00000000-0005-0000-0000-00001A090000}"/>
    <cellStyle name="Акцент6 17" xfId="1276" xr:uid="{00000000-0005-0000-0000-00001B090000}"/>
    <cellStyle name="Акцент6 18" xfId="1277" xr:uid="{00000000-0005-0000-0000-00001C090000}"/>
    <cellStyle name="Акцент6 19" xfId="1278" xr:uid="{00000000-0005-0000-0000-00001D090000}"/>
    <cellStyle name="Акцент6 2" xfId="1279" xr:uid="{00000000-0005-0000-0000-00001E090000}"/>
    <cellStyle name="Акцент6 20" xfId="1280" xr:uid="{00000000-0005-0000-0000-00001F090000}"/>
    <cellStyle name="Акцент6 21" xfId="1281" xr:uid="{00000000-0005-0000-0000-000020090000}"/>
    <cellStyle name="Акцент6 22" xfId="1282" xr:uid="{00000000-0005-0000-0000-000021090000}"/>
    <cellStyle name="Акцент6 23" xfId="1283" xr:uid="{00000000-0005-0000-0000-000022090000}"/>
    <cellStyle name="Акцент6 24" xfId="1284" xr:uid="{00000000-0005-0000-0000-000023090000}"/>
    <cellStyle name="Акцент6 25" xfId="1285" xr:uid="{00000000-0005-0000-0000-000024090000}"/>
    <cellStyle name="Акцент6 26" xfId="1286" xr:uid="{00000000-0005-0000-0000-000025090000}"/>
    <cellStyle name="Акцент6 27" xfId="1287" xr:uid="{00000000-0005-0000-0000-000026090000}"/>
    <cellStyle name="Акцент6 28" xfId="1288" xr:uid="{00000000-0005-0000-0000-000027090000}"/>
    <cellStyle name="Акцент6 29" xfId="1289" xr:uid="{00000000-0005-0000-0000-000028090000}"/>
    <cellStyle name="Акцент6 3" xfId="1290" xr:uid="{00000000-0005-0000-0000-000029090000}"/>
    <cellStyle name="Акцент6 30" xfId="1291" xr:uid="{00000000-0005-0000-0000-00002A090000}"/>
    <cellStyle name="Акцент6 31" xfId="1292" xr:uid="{00000000-0005-0000-0000-00002B090000}"/>
    <cellStyle name="Акцент6 32" xfId="1293" xr:uid="{00000000-0005-0000-0000-00002C090000}"/>
    <cellStyle name="Акцент6 33" xfId="1294" xr:uid="{00000000-0005-0000-0000-00002D090000}"/>
    <cellStyle name="Акцент6 34" xfId="1295" xr:uid="{00000000-0005-0000-0000-00002E090000}"/>
    <cellStyle name="Акцент6 35" xfId="1296" xr:uid="{00000000-0005-0000-0000-00002F090000}"/>
    <cellStyle name="Акцент6 36" xfId="1297" xr:uid="{00000000-0005-0000-0000-000030090000}"/>
    <cellStyle name="Акцент6 4" xfId="1298" xr:uid="{00000000-0005-0000-0000-000031090000}"/>
    <cellStyle name="Акцент6 5" xfId="1299" xr:uid="{00000000-0005-0000-0000-000032090000}"/>
    <cellStyle name="Акцент6 6" xfId="1300" xr:uid="{00000000-0005-0000-0000-000033090000}"/>
    <cellStyle name="Акцент6 7" xfId="1301" xr:uid="{00000000-0005-0000-0000-000034090000}"/>
    <cellStyle name="Акцент6 8" xfId="1302" xr:uid="{00000000-0005-0000-0000-000035090000}"/>
    <cellStyle name="Акцент6 9" xfId="1303" xr:uid="{00000000-0005-0000-0000-000036090000}"/>
    <cellStyle name="Беззащитный" xfId="272" xr:uid="{00000000-0005-0000-0000-000037090000}"/>
    <cellStyle name="Ввод  10" xfId="1304" xr:uid="{00000000-0005-0000-0000-000038090000}"/>
    <cellStyle name="Ввод  11" xfId="1305" xr:uid="{00000000-0005-0000-0000-000039090000}"/>
    <cellStyle name="Ввод  12" xfId="1306" xr:uid="{00000000-0005-0000-0000-00003A090000}"/>
    <cellStyle name="Ввод  13" xfId="1307" xr:uid="{00000000-0005-0000-0000-00003B090000}"/>
    <cellStyle name="Ввод  14" xfId="1308" xr:uid="{00000000-0005-0000-0000-00003C090000}"/>
    <cellStyle name="Ввод  15" xfId="1309" xr:uid="{00000000-0005-0000-0000-00003D090000}"/>
    <cellStyle name="Ввод  16" xfId="1310" xr:uid="{00000000-0005-0000-0000-00003E090000}"/>
    <cellStyle name="Ввод  17" xfId="1311" xr:uid="{00000000-0005-0000-0000-00003F090000}"/>
    <cellStyle name="Ввод  18" xfId="1312" xr:uid="{00000000-0005-0000-0000-000040090000}"/>
    <cellStyle name="Ввод  19" xfId="1313" xr:uid="{00000000-0005-0000-0000-000041090000}"/>
    <cellStyle name="Ввод  2" xfId="1314" xr:uid="{00000000-0005-0000-0000-000042090000}"/>
    <cellStyle name="Ввод  20" xfId="1315" xr:uid="{00000000-0005-0000-0000-000043090000}"/>
    <cellStyle name="Ввод  21" xfId="1316" xr:uid="{00000000-0005-0000-0000-000044090000}"/>
    <cellStyle name="Ввод  22" xfId="1317" xr:uid="{00000000-0005-0000-0000-000045090000}"/>
    <cellStyle name="Ввод  23" xfId="1318" xr:uid="{00000000-0005-0000-0000-000046090000}"/>
    <cellStyle name="Ввод  24" xfId="1319" xr:uid="{00000000-0005-0000-0000-000047090000}"/>
    <cellStyle name="Ввод  25" xfId="1320" xr:uid="{00000000-0005-0000-0000-000048090000}"/>
    <cellStyle name="Ввод  26" xfId="1321" xr:uid="{00000000-0005-0000-0000-000049090000}"/>
    <cellStyle name="Ввод  27" xfId="1322" xr:uid="{00000000-0005-0000-0000-00004A090000}"/>
    <cellStyle name="Ввод  28" xfId="1323" xr:uid="{00000000-0005-0000-0000-00004B090000}"/>
    <cellStyle name="Ввод  29" xfId="1324" xr:uid="{00000000-0005-0000-0000-00004C090000}"/>
    <cellStyle name="Ввод  3" xfId="1325" xr:uid="{00000000-0005-0000-0000-00004D090000}"/>
    <cellStyle name="Ввод  30" xfId="1326" xr:uid="{00000000-0005-0000-0000-00004E090000}"/>
    <cellStyle name="Ввод  31" xfId="1327" xr:uid="{00000000-0005-0000-0000-00004F090000}"/>
    <cellStyle name="Ввод  32" xfId="1328" xr:uid="{00000000-0005-0000-0000-000050090000}"/>
    <cellStyle name="Ввод  33" xfId="1329" xr:uid="{00000000-0005-0000-0000-000051090000}"/>
    <cellStyle name="Ввод  34" xfId="1330" xr:uid="{00000000-0005-0000-0000-000052090000}"/>
    <cellStyle name="Ввод  35" xfId="1331" xr:uid="{00000000-0005-0000-0000-000053090000}"/>
    <cellStyle name="Ввод  36" xfId="1332" xr:uid="{00000000-0005-0000-0000-000054090000}"/>
    <cellStyle name="Ввод  4" xfId="1333" xr:uid="{00000000-0005-0000-0000-000055090000}"/>
    <cellStyle name="Ввод  5" xfId="1334" xr:uid="{00000000-0005-0000-0000-000056090000}"/>
    <cellStyle name="Ввод  6" xfId="1335" xr:uid="{00000000-0005-0000-0000-000057090000}"/>
    <cellStyle name="Ввод  7" xfId="1336" xr:uid="{00000000-0005-0000-0000-000058090000}"/>
    <cellStyle name="Ввод  8" xfId="1337" xr:uid="{00000000-0005-0000-0000-000059090000}"/>
    <cellStyle name="Ввод  9" xfId="1338" xr:uid="{00000000-0005-0000-0000-00005A090000}"/>
    <cellStyle name="Вывод 10" xfId="1339" xr:uid="{00000000-0005-0000-0000-00005B090000}"/>
    <cellStyle name="Вывод 11" xfId="1340" xr:uid="{00000000-0005-0000-0000-00005C090000}"/>
    <cellStyle name="Вывод 12" xfId="1341" xr:uid="{00000000-0005-0000-0000-00005D090000}"/>
    <cellStyle name="Вывод 13" xfId="1342" xr:uid="{00000000-0005-0000-0000-00005E090000}"/>
    <cellStyle name="Вывод 14" xfId="1343" xr:uid="{00000000-0005-0000-0000-00005F090000}"/>
    <cellStyle name="Вывод 15" xfId="1344" xr:uid="{00000000-0005-0000-0000-000060090000}"/>
    <cellStyle name="Вывод 16" xfId="1345" xr:uid="{00000000-0005-0000-0000-000061090000}"/>
    <cellStyle name="Вывод 17" xfId="1346" xr:uid="{00000000-0005-0000-0000-000062090000}"/>
    <cellStyle name="Вывод 18" xfId="1347" xr:uid="{00000000-0005-0000-0000-000063090000}"/>
    <cellStyle name="Вывод 19" xfId="1348" xr:uid="{00000000-0005-0000-0000-000064090000}"/>
    <cellStyle name="Вывод 2" xfId="1349" xr:uid="{00000000-0005-0000-0000-000065090000}"/>
    <cellStyle name="Вывод 20" xfId="1350" xr:uid="{00000000-0005-0000-0000-000066090000}"/>
    <cellStyle name="Вывод 21" xfId="1351" xr:uid="{00000000-0005-0000-0000-000067090000}"/>
    <cellStyle name="Вывод 22" xfId="1352" xr:uid="{00000000-0005-0000-0000-000068090000}"/>
    <cellStyle name="Вывод 23" xfId="1353" xr:uid="{00000000-0005-0000-0000-000069090000}"/>
    <cellStyle name="Вывод 24" xfId="1354" xr:uid="{00000000-0005-0000-0000-00006A090000}"/>
    <cellStyle name="Вывод 25" xfId="1355" xr:uid="{00000000-0005-0000-0000-00006B090000}"/>
    <cellStyle name="Вывод 26" xfId="1356" xr:uid="{00000000-0005-0000-0000-00006C090000}"/>
    <cellStyle name="Вывод 27" xfId="1357" xr:uid="{00000000-0005-0000-0000-00006D090000}"/>
    <cellStyle name="Вывод 28" xfId="1358" xr:uid="{00000000-0005-0000-0000-00006E090000}"/>
    <cellStyle name="Вывод 29" xfId="1359" xr:uid="{00000000-0005-0000-0000-00006F090000}"/>
    <cellStyle name="Вывод 3" xfId="1360" xr:uid="{00000000-0005-0000-0000-000070090000}"/>
    <cellStyle name="Вывод 30" xfId="1361" xr:uid="{00000000-0005-0000-0000-000071090000}"/>
    <cellStyle name="Вывод 31" xfId="1362" xr:uid="{00000000-0005-0000-0000-000072090000}"/>
    <cellStyle name="Вывод 32" xfId="1363" xr:uid="{00000000-0005-0000-0000-000073090000}"/>
    <cellStyle name="Вывод 33" xfId="1364" xr:uid="{00000000-0005-0000-0000-000074090000}"/>
    <cellStyle name="Вывод 34" xfId="1365" xr:uid="{00000000-0005-0000-0000-000075090000}"/>
    <cellStyle name="Вывод 35" xfId="1366" xr:uid="{00000000-0005-0000-0000-000076090000}"/>
    <cellStyle name="Вывод 36" xfId="1367" xr:uid="{00000000-0005-0000-0000-000077090000}"/>
    <cellStyle name="Вывод 4" xfId="1368" xr:uid="{00000000-0005-0000-0000-000078090000}"/>
    <cellStyle name="Вывод 5" xfId="1369" xr:uid="{00000000-0005-0000-0000-000079090000}"/>
    <cellStyle name="Вывод 6" xfId="1370" xr:uid="{00000000-0005-0000-0000-00007A090000}"/>
    <cellStyle name="Вывод 7" xfId="1371" xr:uid="{00000000-0005-0000-0000-00007B090000}"/>
    <cellStyle name="Вывод 8" xfId="1372" xr:uid="{00000000-0005-0000-0000-00007C090000}"/>
    <cellStyle name="Вывод 9" xfId="1373" xr:uid="{00000000-0005-0000-0000-00007D090000}"/>
    <cellStyle name="Вычисление 10" xfId="1374" xr:uid="{00000000-0005-0000-0000-00007E090000}"/>
    <cellStyle name="Вычисление 11" xfId="1375" xr:uid="{00000000-0005-0000-0000-00007F090000}"/>
    <cellStyle name="Вычисление 12" xfId="1376" xr:uid="{00000000-0005-0000-0000-000080090000}"/>
    <cellStyle name="Вычисление 13" xfId="1377" xr:uid="{00000000-0005-0000-0000-000081090000}"/>
    <cellStyle name="Вычисление 14" xfId="1378" xr:uid="{00000000-0005-0000-0000-000082090000}"/>
    <cellStyle name="Вычисление 15" xfId="1379" xr:uid="{00000000-0005-0000-0000-000083090000}"/>
    <cellStyle name="Вычисление 16" xfId="1380" xr:uid="{00000000-0005-0000-0000-000084090000}"/>
    <cellStyle name="Вычисление 17" xfId="1381" xr:uid="{00000000-0005-0000-0000-000085090000}"/>
    <cellStyle name="Вычисление 18" xfId="1382" xr:uid="{00000000-0005-0000-0000-000086090000}"/>
    <cellStyle name="Вычисление 19" xfId="1383" xr:uid="{00000000-0005-0000-0000-000087090000}"/>
    <cellStyle name="Вычисление 2" xfId="1384" xr:uid="{00000000-0005-0000-0000-000088090000}"/>
    <cellStyle name="Вычисление 20" xfId="1385" xr:uid="{00000000-0005-0000-0000-000089090000}"/>
    <cellStyle name="Вычисление 21" xfId="1386" xr:uid="{00000000-0005-0000-0000-00008A090000}"/>
    <cellStyle name="Вычисление 22" xfId="1387" xr:uid="{00000000-0005-0000-0000-00008B090000}"/>
    <cellStyle name="Вычисление 23" xfId="1388" xr:uid="{00000000-0005-0000-0000-00008C090000}"/>
    <cellStyle name="Вычисление 24" xfId="1389" xr:uid="{00000000-0005-0000-0000-00008D090000}"/>
    <cellStyle name="Вычисление 25" xfId="1390" xr:uid="{00000000-0005-0000-0000-00008E090000}"/>
    <cellStyle name="Вычисление 26" xfId="1391" xr:uid="{00000000-0005-0000-0000-00008F090000}"/>
    <cellStyle name="Вычисление 27" xfId="1392" xr:uid="{00000000-0005-0000-0000-000090090000}"/>
    <cellStyle name="Вычисление 28" xfId="1393" xr:uid="{00000000-0005-0000-0000-000091090000}"/>
    <cellStyle name="Вычисление 29" xfId="1394" xr:uid="{00000000-0005-0000-0000-000092090000}"/>
    <cellStyle name="Вычисление 3" xfId="1395" xr:uid="{00000000-0005-0000-0000-000093090000}"/>
    <cellStyle name="Вычисление 30" xfId="1396" xr:uid="{00000000-0005-0000-0000-000094090000}"/>
    <cellStyle name="Вычисление 31" xfId="1397" xr:uid="{00000000-0005-0000-0000-000095090000}"/>
    <cellStyle name="Вычисление 32" xfId="1398" xr:uid="{00000000-0005-0000-0000-000096090000}"/>
    <cellStyle name="Вычисление 33" xfId="1399" xr:uid="{00000000-0005-0000-0000-000097090000}"/>
    <cellStyle name="Вычисление 34" xfId="1400" xr:uid="{00000000-0005-0000-0000-000098090000}"/>
    <cellStyle name="Вычисление 35" xfId="1401" xr:uid="{00000000-0005-0000-0000-000099090000}"/>
    <cellStyle name="Вычисление 36" xfId="1402" xr:uid="{00000000-0005-0000-0000-00009A090000}"/>
    <cellStyle name="Вычисление 4" xfId="1403" xr:uid="{00000000-0005-0000-0000-00009B090000}"/>
    <cellStyle name="Вычисление 5" xfId="1404" xr:uid="{00000000-0005-0000-0000-00009C090000}"/>
    <cellStyle name="Вычисление 6" xfId="1405" xr:uid="{00000000-0005-0000-0000-00009D090000}"/>
    <cellStyle name="Вычисление 7" xfId="1406" xr:uid="{00000000-0005-0000-0000-00009E090000}"/>
    <cellStyle name="Вычисление 8" xfId="1407" xr:uid="{00000000-0005-0000-0000-00009F090000}"/>
    <cellStyle name="Вычисление 9" xfId="1408" xr:uid="{00000000-0005-0000-0000-0000A0090000}"/>
    <cellStyle name="Заголовок 1 10" xfId="1409" xr:uid="{00000000-0005-0000-0000-0000A1090000}"/>
    <cellStyle name="Заголовок 1 11" xfId="1410" xr:uid="{00000000-0005-0000-0000-0000A2090000}"/>
    <cellStyle name="Заголовок 1 12" xfId="1411" xr:uid="{00000000-0005-0000-0000-0000A3090000}"/>
    <cellStyle name="Заголовок 1 13" xfId="1412" xr:uid="{00000000-0005-0000-0000-0000A4090000}"/>
    <cellStyle name="Заголовок 1 14" xfId="1413" xr:uid="{00000000-0005-0000-0000-0000A5090000}"/>
    <cellStyle name="Заголовок 1 15" xfId="1414" xr:uid="{00000000-0005-0000-0000-0000A6090000}"/>
    <cellStyle name="Заголовок 1 16" xfId="1415" xr:uid="{00000000-0005-0000-0000-0000A7090000}"/>
    <cellStyle name="Заголовок 1 17" xfId="1416" xr:uid="{00000000-0005-0000-0000-0000A8090000}"/>
    <cellStyle name="Заголовок 1 18" xfId="1417" xr:uid="{00000000-0005-0000-0000-0000A9090000}"/>
    <cellStyle name="Заголовок 1 19" xfId="1418" xr:uid="{00000000-0005-0000-0000-0000AA090000}"/>
    <cellStyle name="Заголовок 1 2" xfId="1419" xr:uid="{00000000-0005-0000-0000-0000AB090000}"/>
    <cellStyle name="Заголовок 1 20" xfId="1420" xr:uid="{00000000-0005-0000-0000-0000AC090000}"/>
    <cellStyle name="Заголовок 1 21" xfId="1421" xr:uid="{00000000-0005-0000-0000-0000AD090000}"/>
    <cellStyle name="Заголовок 1 22" xfId="1422" xr:uid="{00000000-0005-0000-0000-0000AE090000}"/>
    <cellStyle name="Заголовок 1 23" xfId="1423" xr:uid="{00000000-0005-0000-0000-0000AF090000}"/>
    <cellStyle name="Заголовок 1 24" xfId="1424" xr:uid="{00000000-0005-0000-0000-0000B0090000}"/>
    <cellStyle name="Заголовок 1 25" xfId="1425" xr:uid="{00000000-0005-0000-0000-0000B1090000}"/>
    <cellStyle name="Заголовок 1 26" xfId="1426" xr:uid="{00000000-0005-0000-0000-0000B2090000}"/>
    <cellStyle name="Заголовок 1 27" xfId="1427" xr:uid="{00000000-0005-0000-0000-0000B3090000}"/>
    <cellStyle name="Заголовок 1 28" xfId="1428" xr:uid="{00000000-0005-0000-0000-0000B4090000}"/>
    <cellStyle name="Заголовок 1 29" xfId="1429" xr:uid="{00000000-0005-0000-0000-0000B5090000}"/>
    <cellStyle name="Заголовок 1 3" xfId="1430" xr:uid="{00000000-0005-0000-0000-0000B6090000}"/>
    <cellStyle name="Заголовок 1 30" xfId="1431" xr:uid="{00000000-0005-0000-0000-0000B7090000}"/>
    <cellStyle name="Заголовок 1 31" xfId="1432" xr:uid="{00000000-0005-0000-0000-0000B8090000}"/>
    <cellStyle name="Заголовок 1 32" xfId="1433" xr:uid="{00000000-0005-0000-0000-0000B9090000}"/>
    <cellStyle name="Заголовок 1 33" xfId="1434" xr:uid="{00000000-0005-0000-0000-0000BA090000}"/>
    <cellStyle name="Заголовок 1 34" xfId="1435" xr:uid="{00000000-0005-0000-0000-0000BB090000}"/>
    <cellStyle name="Заголовок 1 35" xfId="1436" xr:uid="{00000000-0005-0000-0000-0000BC090000}"/>
    <cellStyle name="Заголовок 1 36" xfId="1437" xr:uid="{00000000-0005-0000-0000-0000BD090000}"/>
    <cellStyle name="Заголовок 1 4" xfId="1438" xr:uid="{00000000-0005-0000-0000-0000BE090000}"/>
    <cellStyle name="Заголовок 1 5" xfId="1439" xr:uid="{00000000-0005-0000-0000-0000BF090000}"/>
    <cellStyle name="Заголовок 1 6" xfId="1440" xr:uid="{00000000-0005-0000-0000-0000C0090000}"/>
    <cellStyle name="Заголовок 1 7" xfId="1441" xr:uid="{00000000-0005-0000-0000-0000C1090000}"/>
    <cellStyle name="Заголовок 1 8" xfId="1442" xr:uid="{00000000-0005-0000-0000-0000C2090000}"/>
    <cellStyle name="Заголовок 1 9" xfId="1443" xr:uid="{00000000-0005-0000-0000-0000C3090000}"/>
    <cellStyle name="Заголовок 2 10" xfId="1444" xr:uid="{00000000-0005-0000-0000-0000C4090000}"/>
    <cellStyle name="Заголовок 2 11" xfId="1445" xr:uid="{00000000-0005-0000-0000-0000C5090000}"/>
    <cellStyle name="Заголовок 2 12" xfId="1446" xr:uid="{00000000-0005-0000-0000-0000C6090000}"/>
    <cellStyle name="Заголовок 2 13" xfId="1447" xr:uid="{00000000-0005-0000-0000-0000C7090000}"/>
    <cellStyle name="Заголовок 2 14" xfId="1448" xr:uid="{00000000-0005-0000-0000-0000C8090000}"/>
    <cellStyle name="Заголовок 2 15" xfId="1449" xr:uid="{00000000-0005-0000-0000-0000C9090000}"/>
    <cellStyle name="Заголовок 2 16" xfId="1450" xr:uid="{00000000-0005-0000-0000-0000CA090000}"/>
    <cellStyle name="Заголовок 2 17" xfId="1451" xr:uid="{00000000-0005-0000-0000-0000CB090000}"/>
    <cellStyle name="Заголовок 2 18" xfId="1452" xr:uid="{00000000-0005-0000-0000-0000CC090000}"/>
    <cellStyle name="Заголовок 2 19" xfId="1453" xr:uid="{00000000-0005-0000-0000-0000CD090000}"/>
    <cellStyle name="Заголовок 2 2" xfId="1454" xr:uid="{00000000-0005-0000-0000-0000CE090000}"/>
    <cellStyle name="Заголовок 2 20" xfId="1455" xr:uid="{00000000-0005-0000-0000-0000CF090000}"/>
    <cellStyle name="Заголовок 2 21" xfId="1456" xr:uid="{00000000-0005-0000-0000-0000D0090000}"/>
    <cellStyle name="Заголовок 2 22" xfId="1457" xr:uid="{00000000-0005-0000-0000-0000D1090000}"/>
    <cellStyle name="Заголовок 2 23" xfId="1458" xr:uid="{00000000-0005-0000-0000-0000D2090000}"/>
    <cellStyle name="Заголовок 2 24" xfId="1459" xr:uid="{00000000-0005-0000-0000-0000D3090000}"/>
    <cellStyle name="Заголовок 2 25" xfId="1460" xr:uid="{00000000-0005-0000-0000-0000D4090000}"/>
    <cellStyle name="Заголовок 2 26" xfId="1461" xr:uid="{00000000-0005-0000-0000-0000D5090000}"/>
    <cellStyle name="Заголовок 2 27" xfId="1462" xr:uid="{00000000-0005-0000-0000-0000D6090000}"/>
    <cellStyle name="Заголовок 2 28" xfId="1463" xr:uid="{00000000-0005-0000-0000-0000D7090000}"/>
    <cellStyle name="Заголовок 2 29" xfId="1464" xr:uid="{00000000-0005-0000-0000-0000D8090000}"/>
    <cellStyle name="Заголовок 2 3" xfId="1465" xr:uid="{00000000-0005-0000-0000-0000D9090000}"/>
    <cellStyle name="Заголовок 2 30" xfId="1466" xr:uid="{00000000-0005-0000-0000-0000DA090000}"/>
    <cellStyle name="Заголовок 2 31" xfId="1467" xr:uid="{00000000-0005-0000-0000-0000DB090000}"/>
    <cellStyle name="Заголовок 2 32" xfId="1468" xr:uid="{00000000-0005-0000-0000-0000DC090000}"/>
    <cellStyle name="Заголовок 2 33" xfId="1469" xr:uid="{00000000-0005-0000-0000-0000DD090000}"/>
    <cellStyle name="Заголовок 2 34" xfId="1470" xr:uid="{00000000-0005-0000-0000-0000DE090000}"/>
    <cellStyle name="Заголовок 2 35" xfId="1471" xr:uid="{00000000-0005-0000-0000-0000DF090000}"/>
    <cellStyle name="Заголовок 2 36" xfId="1472" xr:uid="{00000000-0005-0000-0000-0000E0090000}"/>
    <cellStyle name="Заголовок 2 4" xfId="1473" xr:uid="{00000000-0005-0000-0000-0000E1090000}"/>
    <cellStyle name="Заголовок 2 5" xfId="1474" xr:uid="{00000000-0005-0000-0000-0000E2090000}"/>
    <cellStyle name="Заголовок 2 6" xfId="1475" xr:uid="{00000000-0005-0000-0000-0000E3090000}"/>
    <cellStyle name="Заголовок 2 7" xfId="1476" xr:uid="{00000000-0005-0000-0000-0000E4090000}"/>
    <cellStyle name="Заголовок 2 8" xfId="1477" xr:uid="{00000000-0005-0000-0000-0000E5090000}"/>
    <cellStyle name="Заголовок 2 9" xfId="1478" xr:uid="{00000000-0005-0000-0000-0000E6090000}"/>
    <cellStyle name="Заголовок 3 10" xfId="1479" xr:uid="{00000000-0005-0000-0000-0000E7090000}"/>
    <cellStyle name="Заголовок 3 11" xfId="1480" xr:uid="{00000000-0005-0000-0000-0000E8090000}"/>
    <cellStyle name="Заголовок 3 12" xfId="1481" xr:uid="{00000000-0005-0000-0000-0000E9090000}"/>
    <cellStyle name="Заголовок 3 13" xfId="1482" xr:uid="{00000000-0005-0000-0000-0000EA090000}"/>
    <cellStyle name="Заголовок 3 14" xfId="1483" xr:uid="{00000000-0005-0000-0000-0000EB090000}"/>
    <cellStyle name="Заголовок 3 15" xfId="1484" xr:uid="{00000000-0005-0000-0000-0000EC090000}"/>
    <cellStyle name="Заголовок 3 16" xfId="1485" xr:uid="{00000000-0005-0000-0000-0000ED090000}"/>
    <cellStyle name="Заголовок 3 17" xfId="1486" xr:uid="{00000000-0005-0000-0000-0000EE090000}"/>
    <cellStyle name="Заголовок 3 18" xfId="1487" xr:uid="{00000000-0005-0000-0000-0000EF090000}"/>
    <cellStyle name="Заголовок 3 19" xfId="1488" xr:uid="{00000000-0005-0000-0000-0000F0090000}"/>
    <cellStyle name="Заголовок 3 2" xfId="1489" xr:uid="{00000000-0005-0000-0000-0000F1090000}"/>
    <cellStyle name="Заголовок 3 20" xfId="1490" xr:uid="{00000000-0005-0000-0000-0000F2090000}"/>
    <cellStyle name="Заголовок 3 21" xfId="1491" xr:uid="{00000000-0005-0000-0000-0000F3090000}"/>
    <cellStyle name="Заголовок 3 22" xfId="1492" xr:uid="{00000000-0005-0000-0000-0000F4090000}"/>
    <cellStyle name="Заголовок 3 23" xfId="1493" xr:uid="{00000000-0005-0000-0000-0000F5090000}"/>
    <cellStyle name="Заголовок 3 24" xfId="1494" xr:uid="{00000000-0005-0000-0000-0000F6090000}"/>
    <cellStyle name="Заголовок 3 25" xfId="1495" xr:uid="{00000000-0005-0000-0000-0000F7090000}"/>
    <cellStyle name="Заголовок 3 26" xfId="1496" xr:uid="{00000000-0005-0000-0000-0000F8090000}"/>
    <cellStyle name="Заголовок 3 27" xfId="1497" xr:uid="{00000000-0005-0000-0000-0000F9090000}"/>
    <cellStyle name="Заголовок 3 28" xfId="1498" xr:uid="{00000000-0005-0000-0000-0000FA090000}"/>
    <cellStyle name="Заголовок 3 29" xfId="1499" xr:uid="{00000000-0005-0000-0000-0000FB090000}"/>
    <cellStyle name="Заголовок 3 3" xfId="1500" xr:uid="{00000000-0005-0000-0000-0000FC090000}"/>
    <cellStyle name="Заголовок 3 30" xfId="1501" xr:uid="{00000000-0005-0000-0000-0000FD090000}"/>
    <cellStyle name="Заголовок 3 31" xfId="1502" xr:uid="{00000000-0005-0000-0000-0000FE090000}"/>
    <cellStyle name="Заголовок 3 32" xfId="1503" xr:uid="{00000000-0005-0000-0000-0000FF090000}"/>
    <cellStyle name="Заголовок 3 33" xfId="1504" xr:uid="{00000000-0005-0000-0000-0000000A0000}"/>
    <cellStyle name="Заголовок 3 34" xfId="1505" xr:uid="{00000000-0005-0000-0000-0000010A0000}"/>
    <cellStyle name="Заголовок 3 35" xfId="1506" xr:uid="{00000000-0005-0000-0000-0000020A0000}"/>
    <cellStyle name="Заголовок 3 36" xfId="1507" xr:uid="{00000000-0005-0000-0000-0000030A0000}"/>
    <cellStyle name="Заголовок 3 4" xfId="1508" xr:uid="{00000000-0005-0000-0000-0000040A0000}"/>
    <cellStyle name="Заголовок 3 5" xfId="1509" xr:uid="{00000000-0005-0000-0000-0000050A0000}"/>
    <cellStyle name="Заголовок 3 6" xfId="1510" xr:uid="{00000000-0005-0000-0000-0000060A0000}"/>
    <cellStyle name="Заголовок 3 7" xfId="1511" xr:uid="{00000000-0005-0000-0000-0000070A0000}"/>
    <cellStyle name="Заголовок 3 8" xfId="1512" xr:uid="{00000000-0005-0000-0000-0000080A0000}"/>
    <cellStyle name="Заголовок 3 9" xfId="1513" xr:uid="{00000000-0005-0000-0000-0000090A0000}"/>
    <cellStyle name="Заголовок 4 10" xfId="1514" xr:uid="{00000000-0005-0000-0000-00000A0A0000}"/>
    <cellStyle name="Заголовок 4 11" xfId="1515" xr:uid="{00000000-0005-0000-0000-00000B0A0000}"/>
    <cellStyle name="Заголовок 4 12" xfId="1516" xr:uid="{00000000-0005-0000-0000-00000C0A0000}"/>
    <cellStyle name="Заголовок 4 13" xfId="1517" xr:uid="{00000000-0005-0000-0000-00000D0A0000}"/>
    <cellStyle name="Заголовок 4 14" xfId="1518" xr:uid="{00000000-0005-0000-0000-00000E0A0000}"/>
    <cellStyle name="Заголовок 4 15" xfId="1519" xr:uid="{00000000-0005-0000-0000-00000F0A0000}"/>
    <cellStyle name="Заголовок 4 16" xfId="1520" xr:uid="{00000000-0005-0000-0000-0000100A0000}"/>
    <cellStyle name="Заголовок 4 17" xfId="1521" xr:uid="{00000000-0005-0000-0000-0000110A0000}"/>
    <cellStyle name="Заголовок 4 18" xfId="1522" xr:uid="{00000000-0005-0000-0000-0000120A0000}"/>
    <cellStyle name="Заголовок 4 19" xfId="1523" xr:uid="{00000000-0005-0000-0000-0000130A0000}"/>
    <cellStyle name="Заголовок 4 2" xfId="1524" xr:uid="{00000000-0005-0000-0000-0000140A0000}"/>
    <cellStyle name="Заголовок 4 20" xfId="1525" xr:uid="{00000000-0005-0000-0000-0000150A0000}"/>
    <cellStyle name="Заголовок 4 21" xfId="1526" xr:uid="{00000000-0005-0000-0000-0000160A0000}"/>
    <cellStyle name="Заголовок 4 22" xfId="1527" xr:uid="{00000000-0005-0000-0000-0000170A0000}"/>
    <cellStyle name="Заголовок 4 23" xfId="1528" xr:uid="{00000000-0005-0000-0000-0000180A0000}"/>
    <cellStyle name="Заголовок 4 24" xfId="1529" xr:uid="{00000000-0005-0000-0000-0000190A0000}"/>
    <cellStyle name="Заголовок 4 25" xfId="1530" xr:uid="{00000000-0005-0000-0000-00001A0A0000}"/>
    <cellStyle name="Заголовок 4 26" xfId="1531" xr:uid="{00000000-0005-0000-0000-00001B0A0000}"/>
    <cellStyle name="Заголовок 4 27" xfId="1532" xr:uid="{00000000-0005-0000-0000-00001C0A0000}"/>
    <cellStyle name="Заголовок 4 28" xfId="1533" xr:uid="{00000000-0005-0000-0000-00001D0A0000}"/>
    <cellStyle name="Заголовок 4 29" xfId="1534" xr:uid="{00000000-0005-0000-0000-00001E0A0000}"/>
    <cellStyle name="Заголовок 4 3" xfId="1535" xr:uid="{00000000-0005-0000-0000-00001F0A0000}"/>
    <cellStyle name="Заголовок 4 30" xfId="1536" xr:uid="{00000000-0005-0000-0000-0000200A0000}"/>
    <cellStyle name="Заголовок 4 31" xfId="1537" xr:uid="{00000000-0005-0000-0000-0000210A0000}"/>
    <cellStyle name="Заголовок 4 32" xfId="1538" xr:uid="{00000000-0005-0000-0000-0000220A0000}"/>
    <cellStyle name="Заголовок 4 33" xfId="1539" xr:uid="{00000000-0005-0000-0000-0000230A0000}"/>
    <cellStyle name="Заголовок 4 34" xfId="1540" xr:uid="{00000000-0005-0000-0000-0000240A0000}"/>
    <cellStyle name="Заголовок 4 35" xfId="1541" xr:uid="{00000000-0005-0000-0000-0000250A0000}"/>
    <cellStyle name="Заголовок 4 36" xfId="1542" xr:uid="{00000000-0005-0000-0000-0000260A0000}"/>
    <cellStyle name="Заголовок 4 4" xfId="1543" xr:uid="{00000000-0005-0000-0000-0000270A0000}"/>
    <cellStyle name="Заголовок 4 5" xfId="1544" xr:uid="{00000000-0005-0000-0000-0000280A0000}"/>
    <cellStyle name="Заголовок 4 6" xfId="1545" xr:uid="{00000000-0005-0000-0000-0000290A0000}"/>
    <cellStyle name="Заголовок 4 7" xfId="1546" xr:uid="{00000000-0005-0000-0000-00002A0A0000}"/>
    <cellStyle name="Заголовок 4 8" xfId="1547" xr:uid="{00000000-0005-0000-0000-00002B0A0000}"/>
    <cellStyle name="Заголовок 4 9" xfId="1548" xr:uid="{00000000-0005-0000-0000-00002C0A0000}"/>
    <cellStyle name="Защитный" xfId="273" xr:uid="{00000000-0005-0000-0000-00002D0A0000}"/>
    <cellStyle name="Итог 10" xfId="1549" xr:uid="{00000000-0005-0000-0000-00002E0A0000}"/>
    <cellStyle name="Итог 11" xfId="1550" xr:uid="{00000000-0005-0000-0000-00002F0A0000}"/>
    <cellStyle name="Итог 12" xfId="1551" xr:uid="{00000000-0005-0000-0000-0000300A0000}"/>
    <cellStyle name="Итог 13" xfId="1552" xr:uid="{00000000-0005-0000-0000-0000310A0000}"/>
    <cellStyle name="Итог 14" xfId="1553" xr:uid="{00000000-0005-0000-0000-0000320A0000}"/>
    <cellStyle name="Итог 15" xfId="1554" xr:uid="{00000000-0005-0000-0000-0000330A0000}"/>
    <cellStyle name="Итог 16" xfId="1555" xr:uid="{00000000-0005-0000-0000-0000340A0000}"/>
    <cellStyle name="Итог 17" xfId="1556" xr:uid="{00000000-0005-0000-0000-0000350A0000}"/>
    <cellStyle name="Итог 18" xfId="1557" xr:uid="{00000000-0005-0000-0000-0000360A0000}"/>
    <cellStyle name="Итог 19" xfId="1558" xr:uid="{00000000-0005-0000-0000-0000370A0000}"/>
    <cellStyle name="Итог 2" xfId="1559" xr:uid="{00000000-0005-0000-0000-0000380A0000}"/>
    <cellStyle name="Итог 20" xfId="1560" xr:uid="{00000000-0005-0000-0000-0000390A0000}"/>
    <cellStyle name="Итог 21" xfId="1561" xr:uid="{00000000-0005-0000-0000-00003A0A0000}"/>
    <cellStyle name="Итог 22" xfId="1562" xr:uid="{00000000-0005-0000-0000-00003B0A0000}"/>
    <cellStyle name="Итог 23" xfId="1563" xr:uid="{00000000-0005-0000-0000-00003C0A0000}"/>
    <cellStyle name="Итог 24" xfId="1564" xr:uid="{00000000-0005-0000-0000-00003D0A0000}"/>
    <cellStyle name="Итог 25" xfId="1565" xr:uid="{00000000-0005-0000-0000-00003E0A0000}"/>
    <cellStyle name="Итог 26" xfId="1566" xr:uid="{00000000-0005-0000-0000-00003F0A0000}"/>
    <cellStyle name="Итог 27" xfId="1567" xr:uid="{00000000-0005-0000-0000-0000400A0000}"/>
    <cellStyle name="Итог 28" xfId="1568" xr:uid="{00000000-0005-0000-0000-0000410A0000}"/>
    <cellStyle name="Итог 29" xfId="1569" xr:uid="{00000000-0005-0000-0000-0000420A0000}"/>
    <cellStyle name="Итог 3" xfId="1570" xr:uid="{00000000-0005-0000-0000-0000430A0000}"/>
    <cellStyle name="Итог 30" xfId="1571" xr:uid="{00000000-0005-0000-0000-0000440A0000}"/>
    <cellStyle name="Итог 31" xfId="1572" xr:uid="{00000000-0005-0000-0000-0000450A0000}"/>
    <cellStyle name="Итог 32" xfId="1573" xr:uid="{00000000-0005-0000-0000-0000460A0000}"/>
    <cellStyle name="Итог 33" xfId="1574" xr:uid="{00000000-0005-0000-0000-0000470A0000}"/>
    <cellStyle name="Итог 34" xfId="1575" xr:uid="{00000000-0005-0000-0000-0000480A0000}"/>
    <cellStyle name="Итог 35" xfId="1576" xr:uid="{00000000-0005-0000-0000-0000490A0000}"/>
    <cellStyle name="Итог 36" xfId="1577" xr:uid="{00000000-0005-0000-0000-00004A0A0000}"/>
    <cellStyle name="Итог 4" xfId="1578" xr:uid="{00000000-0005-0000-0000-00004B0A0000}"/>
    <cellStyle name="Итог 5" xfId="1579" xr:uid="{00000000-0005-0000-0000-00004C0A0000}"/>
    <cellStyle name="Итог 6" xfId="1580" xr:uid="{00000000-0005-0000-0000-00004D0A0000}"/>
    <cellStyle name="Итог 7" xfId="1581" xr:uid="{00000000-0005-0000-0000-00004E0A0000}"/>
    <cellStyle name="Итог 8" xfId="1582" xr:uid="{00000000-0005-0000-0000-00004F0A0000}"/>
    <cellStyle name="Итог 9" xfId="1583" xr:uid="{00000000-0005-0000-0000-0000500A0000}"/>
    <cellStyle name="Контрольная ячейка 10" xfId="1584" xr:uid="{00000000-0005-0000-0000-0000510A0000}"/>
    <cellStyle name="Контрольная ячейка 11" xfId="1585" xr:uid="{00000000-0005-0000-0000-0000520A0000}"/>
    <cellStyle name="Контрольная ячейка 12" xfId="1586" xr:uid="{00000000-0005-0000-0000-0000530A0000}"/>
    <cellStyle name="Контрольная ячейка 13" xfId="1587" xr:uid="{00000000-0005-0000-0000-0000540A0000}"/>
    <cellStyle name="Контрольная ячейка 14" xfId="1588" xr:uid="{00000000-0005-0000-0000-0000550A0000}"/>
    <cellStyle name="Контрольная ячейка 15" xfId="1589" xr:uid="{00000000-0005-0000-0000-0000560A0000}"/>
    <cellStyle name="Контрольная ячейка 16" xfId="1590" xr:uid="{00000000-0005-0000-0000-0000570A0000}"/>
    <cellStyle name="Контрольная ячейка 17" xfId="1591" xr:uid="{00000000-0005-0000-0000-0000580A0000}"/>
    <cellStyle name="Контрольная ячейка 18" xfId="1592" xr:uid="{00000000-0005-0000-0000-0000590A0000}"/>
    <cellStyle name="Контрольная ячейка 19" xfId="1593" xr:uid="{00000000-0005-0000-0000-00005A0A0000}"/>
    <cellStyle name="Контрольная ячейка 2" xfId="1594" xr:uid="{00000000-0005-0000-0000-00005B0A0000}"/>
    <cellStyle name="Контрольная ячейка 20" xfId="1595" xr:uid="{00000000-0005-0000-0000-00005C0A0000}"/>
    <cellStyle name="Контрольная ячейка 21" xfId="1596" xr:uid="{00000000-0005-0000-0000-00005D0A0000}"/>
    <cellStyle name="Контрольная ячейка 22" xfId="1597" xr:uid="{00000000-0005-0000-0000-00005E0A0000}"/>
    <cellStyle name="Контрольная ячейка 23" xfId="1598" xr:uid="{00000000-0005-0000-0000-00005F0A0000}"/>
    <cellStyle name="Контрольная ячейка 24" xfId="1599" xr:uid="{00000000-0005-0000-0000-0000600A0000}"/>
    <cellStyle name="Контрольная ячейка 25" xfId="1600" xr:uid="{00000000-0005-0000-0000-0000610A0000}"/>
    <cellStyle name="Контрольная ячейка 26" xfId="1601" xr:uid="{00000000-0005-0000-0000-0000620A0000}"/>
    <cellStyle name="Контрольная ячейка 27" xfId="1602" xr:uid="{00000000-0005-0000-0000-0000630A0000}"/>
    <cellStyle name="Контрольная ячейка 28" xfId="1603" xr:uid="{00000000-0005-0000-0000-0000640A0000}"/>
    <cellStyle name="Контрольная ячейка 29" xfId="1604" xr:uid="{00000000-0005-0000-0000-0000650A0000}"/>
    <cellStyle name="Контрольная ячейка 3" xfId="1605" xr:uid="{00000000-0005-0000-0000-0000660A0000}"/>
    <cellStyle name="Контрольная ячейка 30" xfId="1606" xr:uid="{00000000-0005-0000-0000-0000670A0000}"/>
    <cellStyle name="Контрольная ячейка 31" xfId="1607" xr:uid="{00000000-0005-0000-0000-0000680A0000}"/>
    <cellStyle name="Контрольная ячейка 32" xfId="1608" xr:uid="{00000000-0005-0000-0000-0000690A0000}"/>
    <cellStyle name="Контрольная ячейка 33" xfId="1609" xr:uid="{00000000-0005-0000-0000-00006A0A0000}"/>
    <cellStyle name="Контрольная ячейка 34" xfId="1610" xr:uid="{00000000-0005-0000-0000-00006B0A0000}"/>
    <cellStyle name="Контрольная ячейка 35" xfId="1611" xr:uid="{00000000-0005-0000-0000-00006C0A0000}"/>
    <cellStyle name="Контрольная ячейка 36" xfId="1612" xr:uid="{00000000-0005-0000-0000-00006D0A0000}"/>
    <cellStyle name="Контрольная ячейка 4" xfId="1613" xr:uid="{00000000-0005-0000-0000-00006E0A0000}"/>
    <cellStyle name="Контрольная ячейка 5" xfId="1614" xr:uid="{00000000-0005-0000-0000-00006F0A0000}"/>
    <cellStyle name="Контрольная ячейка 6" xfId="1615" xr:uid="{00000000-0005-0000-0000-0000700A0000}"/>
    <cellStyle name="Контрольная ячейка 7" xfId="1616" xr:uid="{00000000-0005-0000-0000-0000710A0000}"/>
    <cellStyle name="Контрольная ячейка 8" xfId="1617" xr:uid="{00000000-0005-0000-0000-0000720A0000}"/>
    <cellStyle name="Контрольная ячейка 9" xfId="1618" xr:uid="{00000000-0005-0000-0000-0000730A0000}"/>
    <cellStyle name="Нейтральный 10" xfId="1619" xr:uid="{00000000-0005-0000-0000-0000740A0000}"/>
    <cellStyle name="Нейтральный 11" xfId="1620" xr:uid="{00000000-0005-0000-0000-0000750A0000}"/>
    <cellStyle name="Нейтральный 12" xfId="1621" xr:uid="{00000000-0005-0000-0000-0000760A0000}"/>
    <cellStyle name="Нейтральный 13" xfId="1622" xr:uid="{00000000-0005-0000-0000-0000770A0000}"/>
    <cellStyle name="Нейтральный 14" xfId="1623" xr:uid="{00000000-0005-0000-0000-0000780A0000}"/>
    <cellStyle name="Нейтральный 15" xfId="1624" xr:uid="{00000000-0005-0000-0000-0000790A0000}"/>
    <cellStyle name="Нейтральный 16" xfId="1625" xr:uid="{00000000-0005-0000-0000-00007A0A0000}"/>
    <cellStyle name="Нейтральный 17" xfId="1626" xr:uid="{00000000-0005-0000-0000-00007B0A0000}"/>
    <cellStyle name="Нейтральный 18" xfId="1627" xr:uid="{00000000-0005-0000-0000-00007C0A0000}"/>
    <cellStyle name="Нейтральный 19" xfId="1628" xr:uid="{00000000-0005-0000-0000-00007D0A0000}"/>
    <cellStyle name="Нейтральный 2" xfId="1629" xr:uid="{00000000-0005-0000-0000-00007E0A0000}"/>
    <cellStyle name="Нейтральный 20" xfId="1630" xr:uid="{00000000-0005-0000-0000-00007F0A0000}"/>
    <cellStyle name="Нейтральный 21" xfId="1631" xr:uid="{00000000-0005-0000-0000-0000800A0000}"/>
    <cellStyle name="Нейтральный 22" xfId="1632" xr:uid="{00000000-0005-0000-0000-0000810A0000}"/>
    <cellStyle name="Нейтральный 23" xfId="1633" xr:uid="{00000000-0005-0000-0000-0000820A0000}"/>
    <cellStyle name="Нейтральный 24" xfId="1634" xr:uid="{00000000-0005-0000-0000-0000830A0000}"/>
    <cellStyle name="Нейтральный 25" xfId="1635" xr:uid="{00000000-0005-0000-0000-0000840A0000}"/>
    <cellStyle name="Нейтральный 26" xfId="1636" xr:uid="{00000000-0005-0000-0000-0000850A0000}"/>
    <cellStyle name="Нейтральный 27" xfId="1637" xr:uid="{00000000-0005-0000-0000-0000860A0000}"/>
    <cellStyle name="Нейтральный 28" xfId="1638" xr:uid="{00000000-0005-0000-0000-0000870A0000}"/>
    <cellStyle name="Нейтральный 29" xfId="1639" xr:uid="{00000000-0005-0000-0000-0000880A0000}"/>
    <cellStyle name="Нейтральный 3" xfId="1640" xr:uid="{00000000-0005-0000-0000-0000890A0000}"/>
    <cellStyle name="Нейтральный 30" xfId="1641" xr:uid="{00000000-0005-0000-0000-00008A0A0000}"/>
    <cellStyle name="Нейтральный 31" xfId="1642" xr:uid="{00000000-0005-0000-0000-00008B0A0000}"/>
    <cellStyle name="Нейтральный 32" xfId="1643" xr:uid="{00000000-0005-0000-0000-00008C0A0000}"/>
    <cellStyle name="Нейтральный 33" xfId="1644" xr:uid="{00000000-0005-0000-0000-00008D0A0000}"/>
    <cellStyle name="Нейтральный 34" xfId="1645" xr:uid="{00000000-0005-0000-0000-00008E0A0000}"/>
    <cellStyle name="Нейтральный 35" xfId="1646" xr:uid="{00000000-0005-0000-0000-00008F0A0000}"/>
    <cellStyle name="Нейтральный 36" xfId="1647" xr:uid="{00000000-0005-0000-0000-0000900A0000}"/>
    <cellStyle name="Нейтральный 4" xfId="1648" xr:uid="{00000000-0005-0000-0000-0000910A0000}"/>
    <cellStyle name="Нейтральный 5" xfId="1649" xr:uid="{00000000-0005-0000-0000-0000920A0000}"/>
    <cellStyle name="Нейтральный 6" xfId="1650" xr:uid="{00000000-0005-0000-0000-0000930A0000}"/>
    <cellStyle name="Нейтральный 7" xfId="1651" xr:uid="{00000000-0005-0000-0000-0000940A0000}"/>
    <cellStyle name="Нейтральный 8" xfId="1652" xr:uid="{00000000-0005-0000-0000-0000950A0000}"/>
    <cellStyle name="Нейтральный 9" xfId="1653" xr:uid="{00000000-0005-0000-0000-0000960A0000}"/>
    <cellStyle name="Обычный 13" xfId="1654" xr:uid="{00000000-0005-0000-0000-0000970A0000}"/>
    <cellStyle name="Обычный 14" xfId="1655" xr:uid="{00000000-0005-0000-0000-0000980A0000}"/>
    <cellStyle name="Обычный 15" xfId="1656" xr:uid="{00000000-0005-0000-0000-0000990A0000}"/>
    <cellStyle name="Обычный 16" xfId="1657" xr:uid="{00000000-0005-0000-0000-00009A0A0000}"/>
    <cellStyle name="Обычный 17" xfId="1658" xr:uid="{00000000-0005-0000-0000-00009B0A0000}"/>
    <cellStyle name="Обычный 18" xfId="1659" xr:uid="{00000000-0005-0000-0000-00009C0A0000}"/>
    <cellStyle name="Обычный 19" xfId="1660" xr:uid="{00000000-0005-0000-0000-00009D0A0000}"/>
    <cellStyle name="Обычный 2" xfId="11" xr:uid="{00000000-0005-0000-0000-00009E0A0000}"/>
    <cellStyle name="Обычный 2 10" xfId="274" xr:uid="{00000000-0005-0000-0000-00009F0A0000}"/>
    <cellStyle name="Обычный 2 10 2" xfId="1661" xr:uid="{00000000-0005-0000-0000-0000A00A0000}"/>
    <cellStyle name="Обычный 2 11" xfId="275" xr:uid="{00000000-0005-0000-0000-0000A10A0000}"/>
    <cellStyle name="Обычный 2 11 2" xfId="1662" xr:uid="{00000000-0005-0000-0000-0000A20A0000}"/>
    <cellStyle name="Обычный 2 12" xfId="276" xr:uid="{00000000-0005-0000-0000-0000A30A0000}"/>
    <cellStyle name="Обычный 2 12 2" xfId="1663" xr:uid="{00000000-0005-0000-0000-0000A40A0000}"/>
    <cellStyle name="Обычный 2 13" xfId="277" xr:uid="{00000000-0005-0000-0000-0000A50A0000}"/>
    <cellStyle name="Обычный 2 13 2" xfId="1664" xr:uid="{00000000-0005-0000-0000-0000A60A0000}"/>
    <cellStyle name="Обычный 2 14" xfId="278" xr:uid="{00000000-0005-0000-0000-0000A70A0000}"/>
    <cellStyle name="Обычный 2 14 2" xfId="1665" xr:uid="{00000000-0005-0000-0000-0000A80A0000}"/>
    <cellStyle name="Обычный 2 14 2 2" xfId="2630" xr:uid="{00000000-0005-0000-0000-0000A90A0000}"/>
    <cellStyle name="Обычный 2 14 3" xfId="2175" xr:uid="{00000000-0005-0000-0000-0000AA0A0000}"/>
    <cellStyle name="Обычный 2 15" xfId="1666" xr:uid="{00000000-0005-0000-0000-0000AB0A0000}"/>
    <cellStyle name="Обычный 2 16" xfId="1667" xr:uid="{00000000-0005-0000-0000-0000AC0A0000}"/>
    <cellStyle name="Обычный 2 17" xfId="1668" xr:uid="{00000000-0005-0000-0000-0000AD0A0000}"/>
    <cellStyle name="Обычный 2 18" xfId="1669" xr:uid="{00000000-0005-0000-0000-0000AE0A0000}"/>
    <cellStyle name="Обычный 2 19" xfId="1670" xr:uid="{00000000-0005-0000-0000-0000AF0A0000}"/>
    <cellStyle name="Обычный 2 2" xfId="161" xr:uid="{00000000-0005-0000-0000-0000B00A0000}"/>
    <cellStyle name="Обычный 2 2 10" xfId="1671" xr:uid="{00000000-0005-0000-0000-0000B10A0000}"/>
    <cellStyle name="Обычный 2 2 11" xfId="1672" xr:uid="{00000000-0005-0000-0000-0000B20A0000}"/>
    <cellStyle name="Обычный 2 2 12" xfId="1673" xr:uid="{00000000-0005-0000-0000-0000B30A0000}"/>
    <cellStyle name="Обычный 2 2 13" xfId="1674" xr:uid="{00000000-0005-0000-0000-0000B40A0000}"/>
    <cellStyle name="Обычный 2 2 14" xfId="1675" xr:uid="{00000000-0005-0000-0000-0000B50A0000}"/>
    <cellStyle name="Обычный 2 2 15" xfId="1676" xr:uid="{00000000-0005-0000-0000-0000B60A0000}"/>
    <cellStyle name="Обычный 2 2 16" xfId="1677" xr:uid="{00000000-0005-0000-0000-0000B70A0000}"/>
    <cellStyle name="Обычный 2 2 17" xfId="1678" xr:uid="{00000000-0005-0000-0000-0000B80A0000}"/>
    <cellStyle name="Обычный 2 2 18" xfId="1679" xr:uid="{00000000-0005-0000-0000-0000B90A0000}"/>
    <cellStyle name="Обычный 2 2 19" xfId="1680" xr:uid="{00000000-0005-0000-0000-0000BA0A0000}"/>
    <cellStyle name="Обычный 2 2 2" xfId="279" xr:uid="{00000000-0005-0000-0000-0000BB0A0000}"/>
    <cellStyle name="Обычный 2 2 2 2" xfId="1681" xr:uid="{00000000-0005-0000-0000-0000BC0A0000}"/>
    <cellStyle name="Обычный 2 2 20" xfId="1682" xr:uid="{00000000-0005-0000-0000-0000BD0A0000}"/>
    <cellStyle name="Обычный 2 2 21" xfId="1683" xr:uid="{00000000-0005-0000-0000-0000BE0A0000}"/>
    <cellStyle name="Обычный 2 2 22" xfId="1684" xr:uid="{00000000-0005-0000-0000-0000BF0A0000}"/>
    <cellStyle name="Обычный 2 2 23" xfId="1685" xr:uid="{00000000-0005-0000-0000-0000C00A0000}"/>
    <cellStyle name="Обычный 2 2 24" xfId="1686" xr:uid="{00000000-0005-0000-0000-0000C10A0000}"/>
    <cellStyle name="Обычный 2 2 25" xfId="1687" xr:uid="{00000000-0005-0000-0000-0000C20A0000}"/>
    <cellStyle name="Обычный 2 2 26" xfId="1688" xr:uid="{00000000-0005-0000-0000-0000C30A0000}"/>
    <cellStyle name="Обычный 2 2 27" xfId="1689" xr:uid="{00000000-0005-0000-0000-0000C40A0000}"/>
    <cellStyle name="Обычный 2 2 28" xfId="1690" xr:uid="{00000000-0005-0000-0000-0000C50A0000}"/>
    <cellStyle name="Обычный 2 2 29" xfId="1691" xr:uid="{00000000-0005-0000-0000-0000C60A0000}"/>
    <cellStyle name="Обычный 2 2 3" xfId="280" xr:uid="{00000000-0005-0000-0000-0000C70A0000}"/>
    <cellStyle name="Обычный 2 2 3 2" xfId="1692" xr:uid="{00000000-0005-0000-0000-0000C80A0000}"/>
    <cellStyle name="Обычный 2 2 30" xfId="1693" xr:uid="{00000000-0005-0000-0000-0000C90A0000}"/>
    <cellStyle name="Обычный 2 2 31" xfId="1694" xr:uid="{00000000-0005-0000-0000-0000CA0A0000}"/>
    <cellStyle name="Обычный 2 2 32" xfId="1695" xr:uid="{00000000-0005-0000-0000-0000CB0A0000}"/>
    <cellStyle name="Обычный 2 2 33" xfId="1696" xr:uid="{00000000-0005-0000-0000-0000CC0A0000}"/>
    <cellStyle name="Обычный 2 2 34" xfId="1697" xr:uid="{00000000-0005-0000-0000-0000CD0A0000}"/>
    <cellStyle name="Обычный 2 2 35" xfId="1698" xr:uid="{00000000-0005-0000-0000-0000CE0A0000}"/>
    <cellStyle name="Обычный 2 2 36" xfId="1699" xr:uid="{00000000-0005-0000-0000-0000CF0A0000}"/>
    <cellStyle name="Обычный 2 2 4" xfId="1700" xr:uid="{00000000-0005-0000-0000-0000D00A0000}"/>
    <cellStyle name="Обычный 2 2 5" xfId="1701" xr:uid="{00000000-0005-0000-0000-0000D10A0000}"/>
    <cellStyle name="Обычный 2 2 6" xfId="1702" xr:uid="{00000000-0005-0000-0000-0000D20A0000}"/>
    <cellStyle name="Обычный 2 2 7" xfId="1703" xr:uid="{00000000-0005-0000-0000-0000D30A0000}"/>
    <cellStyle name="Обычный 2 2 8" xfId="1704" xr:uid="{00000000-0005-0000-0000-0000D40A0000}"/>
    <cellStyle name="Обычный 2 2 9" xfId="1705" xr:uid="{00000000-0005-0000-0000-0000D50A0000}"/>
    <cellStyle name="Обычный 2 20" xfId="1706" xr:uid="{00000000-0005-0000-0000-0000D60A0000}"/>
    <cellStyle name="Обычный 2 21" xfId="1707" xr:uid="{00000000-0005-0000-0000-0000D70A0000}"/>
    <cellStyle name="Обычный 2 22" xfId="1708" xr:uid="{00000000-0005-0000-0000-0000D80A0000}"/>
    <cellStyle name="Обычный 2 23" xfId="1709" xr:uid="{00000000-0005-0000-0000-0000D90A0000}"/>
    <cellStyle name="Обычный 2 24" xfId="1710" xr:uid="{00000000-0005-0000-0000-0000DA0A0000}"/>
    <cellStyle name="Обычный 2 25" xfId="1711" xr:uid="{00000000-0005-0000-0000-0000DB0A0000}"/>
    <cellStyle name="Обычный 2 26" xfId="1712" xr:uid="{00000000-0005-0000-0000-0000DC0A0000}"/>
    <cellStyle name="Обычный 2 27" xfId="1713" xr:uid="{00000000-0005-0000-0000-0000DD0A0000}"/>
    <cellStyle name="Обычный 2 28" xfId="1714" xr:uid="{00000000-0005-0000-0000-0000DE0A0000}"/>
    <cellStyle name="Обычный 2 29" xfId="1715" xr:uid="{00000000-0005-0000-0000-0000DF0A0000}"/>
    <cellStyle name="Обычный 2 3" xfId="160" xr:uid="{00000000-0005-0000-0000-0000E00A0000}"/>
    <cellStyle name="Обычный 2 30" xfId="1716" xr:uid="{00000000-0005-0000-0000-0000E10A0000}"/>
    <cellStyle name="Обычный 2 31" xfId="1717" xr:uid="{00000000-0005-0000-0000-0000E20A0000}"/>
    <cellStyle name="Обычный 2 32" xfId="1718" xr:uid="{00000000-0005-0000-0000-0000E30A0000}"/>
    <cellStyle name="Обычный 2 33" xfId="1719" xr:uid="{00000000-0005-0000-0000-0000E40A0000}"/>
    <cellStyle name="Обычный 2 34" xfId="1720" xr:uid="{00000000-0005-0000-0000-0000E50A0000}"/>
    <cellStyle name="Обычный 2 35" xfId="1721" xr:uid="{00000000-0005-0000-0000-0000E60A0000}"/>
    <cellStyle name="Обычный 2 36" xfId="1722" xr:uid="{00000000-0005-0000-0000-0000E70A0000}"/>
    <cellStyle name="Обычный 2 37" xfId="1723" xr:uid="{00000000-0005-0000-0000-0000E80A0000}"/>
    <cellStyle name="Обычный 2 4" xfId="281" xr:uid="{00000000-0005-0000-0000-0000E90A0000}"/>
    <cellStyle name="Обычный 2 4 2" xfId="282" xr:uid="{00000000-0005-0000-0000-0000EA0A0000}"/>
    <cellStyle name="Обычный 2 5" xfId="283" xr:uid="{00000000-0005-0000-0000-0000EB0A0000}"/>
    <cellStyle name="Обычный 2 5 2" xfId="284" xr:uid="{00000000-0005-0000-0000-0000EC0A0000}"/>
    <cellStyle name="Обычный 2 6" xfId="285" xr:uid="{00000000-0005-0000-0000-0000ED0A0000}"/>
    <cellStyle name="Обычный 2 6 2" xfId="286" xr:uid="{00000000-0005-0000-0000-0000EE0A0000}"/>
    <cellStyle name="Обычный 2 7" xfId="287" xr:uid="{00000000-0005-0000-0000-0000EF0A0000}"/>
    <cellStyle name="Обычный 2 7 2" xfId="288" xr:uid="{00000000-0005-0000-0000-0000F00A0000}"/>
    <cellStyle name="Обычный 2 8" xfId="289" xr:uid="{00000000-0005-0000-0000-0000F10A0000}"/>
    <cellStyle name="Обычный 2 8 2" xfId="290" xr:uid="{00000000-0005-0000-0000-0000F20A0000}"/>
    <cellStyle name="Обычный 2 9" xfId="291" xr:uid="{00000000-0005-0000-0000-0000F30A0000}"/>
    <cellStyle name="Обычный 2 9 2" xfId="1724" xr:uid="{00000000-0005-0000-0000-0000F40A0000}"/>
    <cellStyle name="Обычный 2 9 2 2" xfId="2631" xr:uid="{00000000-0005-0000-0000-0000F50A0000}"/>
    <cellStyle name="Обычный 2 9 3" xfId="2176" xr:uid="{00000000-0005-0000-0000-0000F60A0000}"/>
    <cellStyle name="Обычный 2_900005052015" xfId="292" xr:uid="{00000000-0005-0000-0000-0000F70A0000}"/>
    <cellStyle name="Обычный 23" xfId="1725" xr:uid="{00000000-0005-0000-0000-0000F80A0000}"/>
    <cellStyle name="Обычный 24" xfId="1726" xr:uid="{00000000-0005-0000-0000-0000F90A0000}"/>
    <cellStyle name="Обычный 25" xfId="1727" xr:uid="{00000000-0005-0000-0000-0000FA0A0000}"/>
    <cellStyle name="Обычный 27" xfId="1728" xr:uid="{00000000-0005-0000-0000-0000FB0A0000}"/>
    <cellStyle name="Обычный 28" xfId="1729" xr:uid="{00000000-0005-0000-0000-0000FC0A0000}"/>
    <cellStyle name="Обычный 29" xfId="1730" xr:uid="{00000000-0005-0000-0000-0000FD0A0000}"/>
    <cellStyle name="Обычный 3" xfId="293" xr:uid="{00000000-0005-0000-0000-0000FE0A0000}"/>
    <cellStyle name="Обычный 3 2" xfId="294" xr:uid="{00000000-0005-0000-0000-0000FF0A0000}"/>
    <cellStyle name="Обычный 3 2 2" xfId="1731" xr:uid="{00000000-0005-0000-0000-0000000B0000}"/>
    <cellStyle name="Обычный 3 3" xfId="2028" xr:uid="{00000000-0005-0000-0000-0000010B0000}"/>
    <cellStyle name="Обычный 30" xfId="1732" xr:uid="{00000000-0005-0000-0000-0000020B0000}"/>
    <cellStyle name="Обычный 31" xfId="1733" xr:uid="{00000000-0005-0000-0000-0000030B0000}"/>
    <cellStyle name="Обычный 32" xfId="1734" xr:uid="{00000000-0005-0000-0000-0000040B0000}"/>
    <cellStyle name="Обычный 34" xfId="1735" xr:uid="{00000000-0005-0000-0000-0000050B0000}"/>
    <cellStyle name="Обычный 35" xfId="1736" xr:uid="{00000000-0005-0000-0000-0000060B0000}"/>
    <cellStyle name="Обычный 36" xfId="1737" xr:uid="{00000000-0005-0000-0000-0000070B0000}"/>
    <cellStyle name="Обычный 4" xfId="295" xr:uid="{00000000-0005-0000-0000-0000080B0000}"/>
    <cellStyle name="Обычный 4 2" xfId="1738" xr:uid="{00000000-0005-0000-0000-0000090B0000}"/>
    <cellStyle name="Обычный 5" xfId="1739" xr:uid="{00000000-0005-0000-0000-00000A0B0000}"/>
    <cellStyle name="Обычный 6" xfId="1740" xr:uid="{00000000-0005-0000-0000-00000B0B0000}"/>
    <cellStyle name="Обычный 7" xfId="1741" xr:uid="{00000000-0005-0000-0000-00000C0B0000}"/>
    <cellStyle name="Обычный 8" xfId="2025" xr:uid="{00000000-0005-0000-0000-00000D0B0000}"/>
    <cellStyle name="Плохой 10" xfId="1742" xr:uid="{00000000-0005-0000-0000-00000E0B0000}"/>
    <cellStyle name="Плохой 11" xfId="1743" xr:uid="{00000000-0005-0000-0000-00000F0B0000}"/>
    <cellStyle name="Плохой 12" xfId="1744" xr:uid="{00000000-0005-0000-0000-0000100B0000}"/>
    <cellStyle name="Плохой 13" xfId="1745" xr:uid="{00000000-0005-0000-0000-0000110B0000}"/>
    <cellStyle name="Плохой 14" xfId="1746" xr:uid="{00000000-0005-0000-0000-0000120B0000}"/>
    <cellStyle name="Плохой 15" xfId="1747" xr:uid="{00000000-0005-0000-0000-0000130B0000}"/>
    <cellStyle name="Плохой 16" xfId="1748" xr:uid="{00000000-0005-0000-0000-0000140B0000}"/>
    <cellStyle name="Плохой 17" xfId="1749" xr:uid="{00000000-0005-0000-0000-0000150B0000}"/>
    <cellStyle name="Плохой 18" xfId="1750" xr:uid="{00000000-0005-0000-0000-0000160B0000}"/>
    <cellStyle name="Плохой 19" xfId="1751" xr:uid="{00000000-0005-0000-0000-0000170B0000}"/>
    <cellStyle name="Плохой 2" xfId="1752" xr:uid="{00000000-0005-0000-0000-0000180B0000}"/>
    <cellStyle name="Плохой 20" xfId="1753" xr:uid="{00000000-0005-0000-0000-0000190B0000}"/>
    <cellStyle name="Плохой 21" xfId="1754" xr:uid="{00000000-0005-0000-0000-00001A0B0000}"/>
    <cellStyle name="Плохой 22" xfId="1755" xr:uid="{00000000-0005-0000-0000-00001B0B0000}"/>
    <cellStyle name="Плохой 23" xfId="1756" xr:uid="{00000000-0005-0000-0000-00001C0B0000}"/>
    <cellStyle name="Плохой 24" xfId="1757" xr:uid="{00000000-0005-0000-0000-00001D0B0000}"/>
    <cellStyle name="Плохой 25" xfId="1758" xr:uid="{00000000-0005-0000-0000-00001E0B0000}"/>
    <cellStyle name="Плохой 26" xfId="1759" xr:uid="{00000000-0005-0000-0000-00001F0B0000}"/>
    <cellStyle name="Плохой 27" xfId="1760" xr:uid="{00000000-0005-0000-0000-0000200B0000}"/>
    <cellStyle name="Плохой 28" xfId="1761" xr:uid="{00000000-0005-0000-0000-0000210B0000}"/>
    <cellStyle name="Плохой 29" xfId="1762" xr:uid="{00000000-0005-0000-0000-0000220B0000}"/>
    <cellStyle name="Плохой 3" xfId="1763" xr:uid="{00000000-0005-0000-0000-0000230B0000}"/>
    <cellStyle name="Плохой 30" xfId="1764" xr:uid="{00000000-0005-0000-0000-0000240B0000}"/>
    <cellStyle name="Плохой 31" xfId="1765" xr:uid="{00000000-0005-0000-0000-0000250B0000}"/>
    <cellStyle name="Плохой 32" xfId="1766" xr:uid="{00000000-0005-0000-0000-0000260B0000}"/>
    <cellStyle name="Плохой 33" xfId="1767" xr:uid="{00000000-0005-0000-0000-0000270B0000}"/>
    <cellStyle name="Плохой 34" xfId="1768" xr:uid="{00000000-0005-0000-0000-0000280B0000}"/>
    <cellStyle name="Плохой 35" xfId="1769" xr:uid="{00000000-0005-0000-0000-0000290B0000}"/>
    <cellStyle name="Плохой 36" xfId="1770" xr:uid="{00000000-0005-0000-0000-00002A0B0000}"/>
    <cellStyle name="Плохой 4" xfId="1771" xr:uid="{00000000-0005-0000-0000-00002B0B0000}"/>
    <cellStyle name="Плохой 5" xfId="1772" xr:uid="{00000000-0005-0000-0000-00002C0B0000}"/>
    <cellStyle name="Плохой 6" xfId="1773" xr:uid="{00000000-0005-0000-0000-00002D0B0000}"/>
    <cellStyle name="Плохой 7" xfId="1774" xr:uid="{00000000-0005-0000-0000-00002E0B0000}"/>
    <cellStyle name="Плохой 8" xfId="1775" xr:uid="{00000000-0005-0000-0000-00002F0B0000}"/>
    <cellStyle name="Плохой 9" xfId="1776" xr:uid="{00000000-0005-0000-0000-0000300B0000}"/>
    <cellStyle name="Пояснение 10" xfId="1777" xr:uid="{00000000-0005-0000-0000-0000310B0000}"/>
    <cellStyle name="Пояснение 11" xfId="1778" xr:uid="{00000000-0005-0000-0000-0000320B0000}"/>
    <cellStyle name="Пояснение 12" xfId="1779" xr:uid="{00000000-0005-0000-0000-0000330B0000}"/>
    <cellStyle name="Пояснение 13" xfId="1780" xr:uid="{00000000-0005-0000-0000-0000340B0000}"/>
    <cellStyle name="Пояснение 14" xfId="1781" xr:uid="{00000000-0005-0000-0000-0000350B0000}"/>
    <cellStyle name="Пояснение 15" xfId="1782" xr:uid="{00000000-0005-0000-0000-0000360B0000}"/>
    <cellStyle name="Пояснение 16" xfId="1783" xr:uid="{00000000-0005-0000-0000-0000370B0000}"/>
    <cellStyle name="Пояснение 17" xfId="1784" xr:uid="{00000000-0005-0000-0000-0000380B0000}"/>
    <cellStyle name="Пояснение 18" xfId="1785" xr:uid="{00000000-0005-0000-0000-0000390B0000}"/>
    <cellStyle name="Пояснение 19" xfId="1786" xr:uid="{00000000-0005-0000-0000-00003A0B0000}"/>
    <cellStyle name="Пояснение 2" xfId="1787" xr:uid="{00000000-0005-0000-0000-00003B0B0000}"/>
    <cellStyle name="Пояснение 20" xfId="1788" xr:uid="{00000000-0005-0000-0000-00003C0B0000}"/>
    <cellStyle name="Пояснение 21" xfId="1789" xr:uid="{00000000-0005-0000-0000-00003D0B0000}"/>
    <cellStyle name="Пояснение 22" xfId="1790" xr:uid="{00000000-0005-0000-0000-00003E0B0000}"/>
    <cellStyle name="Пояснение 23" xfId="1791" xr:uid="{00000000-0005-0000-0000-00003F0B0000}"/>
    <cellStyle name="Пояснение 24" xfId="1792" xr:uid="{00000000-0005-0000-0000-0000400B0000}"/>
    <cellStyle name="Пояснение 25" xfId="1793" xr:uid="{00000000-0005-0000-0000-0000410B0000}"/>
    <cellStyle name="Пояснение 26" xfId="1794" xr:uid="{00000000-0005-0000-0000-0000420B0000}"/>
    <cellStyle name="Пояснение 27" xfId="1795" xr:uid="{00000000-0005-0000-0000-0000430B0000}"/>
    <cellStyle name="Пояснение 28" xfId="1796" xr:uid="{00000000-0005-0000-0000-0000440B0000}"/>
    <cellStyle name="Пояснение 29" xfId="1797" xr:uid="{00000000-0005-0000-0000-0000450B0000}"/>
    <cellStyle name="Пояснение 3" xfId="1798" xr:uid="{00000000-0005-0000-0000-0000460B0000}"/>
    <cellStyle name="Пояснение 30" xfId="1799" xr:uid="{00000000-0005-0000-0000-0000470B0000}"/>
    <cellStyle name="Пояснение 31" xfId="1800" xr:uid="{00000000-0005-0000-0000-0000480B0000}"/>
    <cellStyle name="Пояснение 32" xfId="1801" xr:uid="{00000000-0005-0000-0000-0000490B0000}"/>
    <cellStyle name="Пояснение 33" xfId="1802" xr:uid="{00000000-0005-0000-0000-00004A0B0000}"/>
    <cellStyle name="Пояснение 34" xfId="1803" xr:uid="{00000000-0005-0000-0000-00004B0B0000}"/>
    <cellStyle name="Пояснение 35" xfId="1804" xr:uid="{00000000-0005-0000-0000-00004C0B0000}"/>
    <cellStyle name="Пояснение 36" xfId="1805" xr:uid="{00000000-0005-0000-0000-00004D0B0000}"/>
    <cellStyle name="Пояснение 4" xfId="1806" xr:uid="{00000000-0005-0000-0000-00004E0B0000}"/>
    <cellStyle name="Пояснение 5" xfId="1807" xr:uid="{00000000-0005-0000-0000-00004F0B0000}"/>
    <cellStyle name="Пояснение 6" xfId="1808" xr:uid="{00000000-0005-0000-0000-0000500B0000}"/>
    <cellStyle name="Пояснение 7" xfId="1809" xr:uid="{00000000-0005-0000-0000-0000510B0000}"/>
    <cellStyle name="Пояснение 8" xfId="1810" xr:uid="{00000000-0005-0000-0000-0000520B0000}"/>
    <cellStyle name="Пояснение 9" xfId="1811" xr:uid="{00000000-0005-0000-0000-0000530B0000}"/>
    <cellStyle name="Примечание 10" xfId="1812" xr:uid="{00000000-0005-0000-0000-0000540B0000}"/>
    <cellStyle name="Примечание 11" xfId="1813" xr:uid="{00000000-0005-0000-0000-0000550B0000}"/>
    <cellStyle name="Примечание 12" xfId="1814" xr:uid="{00000000-0005-0000-0000-0000560B0000}"/>
    <cellStyle name="Примечание 13" xfId="1815" xr:uid="{00000000-0005-0000-0000-0000570B0000}"/>
    <cellStyle name="Примечание 14" xfId="1816" xr:uid="{00000000-0005-0000-0000-0000580B0000}"/>
    <cellStyle name="Примечание 15" xfId="1817" xr:uid="{00000000-0005-0000-0000-0000590B0000}"/>
    <cellStyle name="Примечание 16" xfId="1818" xr:uid="{00000000-0005-0000-0000-00005A0B0000}"/>
    <cellStyle name="Примечание 17" xfId="1819" xr:uid="{00000000-0005-0000-0000-00005B0B0000}"/>
    <cellStyle name="Примечание 18" xfId="1820" xr:uid="{00000000-0005-0000-0000-00005C0B0000}"/>
    <cellStyle name="Примечание 19" xfId="1821" xr:uid="{00000000-0005-0000-0000-00005D0B0000}"/>
    <cellStyle name="Примечание 2" xfId="1822" xr:uid="{00000000-0005-0000-0000-00005E0B0000}"/>
    <cellStyle name="Примечание 20" xfId="1823" xr:uid="{00000000-0005-0000-0000-00005F0B0000}"/>
    <cellStyle name="Примечание 21" xfId="1824" xr:uid="{00000000-0005-0000-0000-0000600B0000}"/>
    <cellStyle name="Примечание 22" xfId="1825" xr:uid="{00000000-0005-0000-0000-0000610B0000}"/>
    <cellStyle name="Примечание 23" xfId="1826" xr:uid="{00000000-0005-0000-0000-0000620B0000}"/>
    <cellStyle name="Примечание 24" xfId="1827" xr:uid="{00000000-0005-0000-0000-0000630B0000}"/>
    <cellStyle name="Примечание 25" xfId="1828" xr:uid="{00000000-0005-0000-0000-0000640B0000}"/>
    <cellStyle name="Примечание 26" xfId="1829" xr:uid="{00000000-0005-0000-0000-0000650B0000}"/>
    <cellStyle name="Примечание 27" xfId="1830" xr:uid="{00000000-0005-0000-0000-0000660B0000}"/>
    <cellStyle name="Примечание 28" xfId="1831" xr:uid="{00000000-0005-0000-0000-0000670B0000}"/>
    <cellStyle name="Примечание 29" xfId="1832" xr:uid="{00000000-0005-0000-0000-0000680B0000}"/>
    <cellStyle name="Примечание 3" xfId="1833" xr:uid="{00000000-0005-0000-0000-0000690B0000}"/>
    <cellStyle name="Примечание 30" xfId="1834" xr:uid="{00000000-0005-0000-0000-00006A0B0000}"/>
    <cellStyle name="Примечание 31" xfId="1835" xr:uid="{00000000-0005-0000-0000-00006B0B0000}"/>
    <cellStyle name="Примечание 32" xfId="1836" xr:uid="{00000000-0005-0000-0000-00006C0B0000}"/>
    <cellStyle name="Примечание 33" xfId="1837" xr:uid="{00000000-0005-0000-0000-00006D0B0000}"/>
    <cellStyle name="Примечание 34" xfId="1838" xr:uid="{00000000-0005-0000-0000-00006E0B0000}"/>
    <cellStyle name="Примечание 35" xfId="1839" xr:uid="{00000000-0005-0000-0000-00006F0B0000}"/>
    <cellStyle name="Примечание 36" xfId="1840" xr:uid="{00000000-0005-0000-0000-0000700B0000}"/>
    <cellStyle name="Примечание 4" xfId="1841" xr:uid="{00000000-0005-0000-0000-0000710B0000}"/>
    <cellStyle name="Примечание 5" xfId="1842" xr:uid="{00000000-0005-0000-0000-0000720B0000}"/>
    <cellStyle name="Примечание 6" xfId="1843" xr:uid="{00000000-0005-0000-0000-0000730B0000}"/>
    <cellStyle name="Примечание 7" xfId="1844" xr:uid="{00000000-0005-0000-0000-0000740B0000}"/>
    <cellStyle name="Примечание 8" xfId="1845" xr:uid="{00000000-0005-0000-0000-0000750B0000}"/>
    <cellStyle name="Примечание 9" xfId="1846" xr:uid="{00000000-0005-0000-0000-0000760B0000}"/>
    <cellStyle name="Связанная ячейка 10" xfId="1847" xr:uid="{00000000-0005-0000-0000-0000770B0000}"/>
    <cellStyle name="Связанная ячейка 11" xfId="1848" xr:uid="{00000000-0005-0000-0000-0000780B0000}"/>
    <cellStyle name="Связанная ячейка 12" xfId="1849" xr:uid="{00000000-0005-0000-0000-0000790B0000}"/>
    <cellStyle name="Связанная ячейка 13" xfId="1850" xr:uid="{00000000-0005-0000-0000-00007A0B0000}"/>
    <cellStyle name="Связанная ячейка 14" xfId="1851" xr:uid="{00000000-0005-0000-0000-00007B0B0000}"/>
    <cellStyle name="Связанная ячейка 15" xfId="1852" xr:uid="{00000000-0005-0000-0000-00007C0B0000}"/>
    <cellStyle name="Связанная ячейка 16" xfId="1853" xr:uid="{00000000-0005-0000-0000-00007D0B0000}"/>
    <cellStyle name="Связанная ячейка 17" xfId="1854" xr:uid="{00000000-0005-0000-0000-00007E0B0000}"/>
    <cellStyle name="Связанная ячейка 18" xfId="1855" xr:uid="{00000000-0005-0000-0000-00007F0B0000}"/>
    <cellStyle name="Связанная ячейка 19" xfId="1856" xr:uid="{00000000-0005-0000-0000-0000800B0000}"/>
    <cellStyle name="Связанная ячейка 2" xfId="1857" xr:uid="{00000000-0005-0000-0000-0000810B0000}"/>
    <cellStyle name="Связанная ячейка 20" xfId="1858" xr:uid="{00000000-0005-0000-0000-0000820B0000}"/>
    <cellStyle name="Связанная ячейка 21" xfId="1859" xr:uid="{00000000-0005-0000-0000-0000830B0000}"/>
    <cellStyle name="Связанная ячейка 22" xfId="1860" xr:uid="{00000000-0005-0000-0000-0000840B0000}"/>
    <cellStyle name="Связанная ячейка 23" xfId="1861" xr:uid="{00000000-0005-0000-0000-0000850B0000}"/>
    <cellStyle name="Связанная ячейка 24" xfId="1862" xr:uid="{00000000-0005-0000-0000-0000860B0000}"/>
    <cellStyle name="Связанная ячейка 25" xfId="1863" xr:uid="{00000000-0005-0000-0000-0000870B0000}"/>
    <cellStyle name="Связанная ячейка 26" xfId="1864" xr:uid="{00000000-0005-0000-0000-0000880B0000}"/>
    <cellStyle name="Связанная ячейка 27" xfId="1865" xr:uid="{00000000-0005-0000-0000-0000890B0000}"/>
    <cellStyle name="Связанная ячейка 28" xfId="1866" xr:uid="{00000000-0005-0000-0000-00008A0B0000}"/>
    <cellStyle name="Связанная ячейка 29" xfId="1867" xr:uid="{00000000-0005-0000-0000-00008B0B0000}"/>
    <cellStyle name="Связанная ячейка 3" xfId="1868" xr:uid="{00000000-0005-0000-0000-00008C0B0000}"/>
    <cellStyle name="Связанная ячейка 30" xfId="1869" xr:uid="{00000000-0005-0000-0000-00008D0B0000}"/>
    <cellStyle name="Связанная ячейка 31" xfId="1870" xr:uid="{00000000-0005-0000-0000-00008E0B0000}"/>
    <cellStyle name="Связанная ячейка 32" xfId="1871" xr:uid="{00000000-0005-0000-0000-00008F0B0000}"/>
    <cellStyle name="Связанная ячейка 33" xfId="1872" xr:uid="{00000000-0005-0000-0000-0000900B0000}"/>
    <cellStyle name="Связанная ячейка 34" xfId="1873" xr:uid="{00000000-0005-0000-0000-0000910B0000}"/>
    <cellStyle name="Связанная ячейка 35" xfId="1874" xr:uid="{00000000-0005-0000-0000-0000920B0000}"/>
    <cellStyle name="Связанная ячейка 36" xfId="1875" xr:uid="{00000000-0005-0000-0000-0000930B0000}"/>
    <cellStyle name="Связанная ячейка 4" xfId="1876" xr:uid="{00000000-0005-0000-0000-0000940B0000}"/>
    <cellStyle name="Связанная ячейка 5" xfId="1877" xr:uid="{00000000-0005-0000-0000-0000950B0000}"/>
    <cellStyle name="Связанная ячейка 6" xfId="1878" xr:uid="{00000000-0005-0000-0000-0000960B0000}"/>
    <cellStyle name="Связанная ячейка 7" xfId="1879" xr:uid="{00000000-0005-0000-0000-0000970B0000}"/>
    <cellStyle name="Связанная ячейка 8" xfId="1880" xr:uid="{00000000-0005-0000-0000-0000980B0000}"/>
    <cellStyle name="Связанная ячейка 9" xfId="1881" xr:uid="{00000000-0005-0000-0000-0000990B0000}"/>
    <cellStyle name="Стиль 1" xfId="296" xr:uid="{00000000-0005-0000-0000-00009A0B0000}"/>
    <cellStyle name="Текст предупреждения 10" xfId="1882" xr:uid="{00000000-0005-0000-0000-00009B0B0000}"/>
    <cellStyle name="Текст предупреждения 11" xfId="1883" xr:uid="{00000000-0005-0000-0000-00009C0B0000}"/>
    <cellStyle name="Текст предупреждения 12" xfId="1884" xr:uid="{00000000-0005-0000-0000-00009D0B0000}"/>
    <cellStyle name="Текст предупреждения 13" xfId="1885" xr:uid="{00000000-0005-0000-0000-00009E0B0000}"/>
    <cellStyle name="Текст предупреждения 14" xfId="1886" xr:uid="{00000000-0005-0000-0000-00009F0B0000}"/>
    <cellStyle name="Текст предупреждения 15" xfId="1887" xr:uid="{00000000-0005-0000-0000-0000A00B0000}"/>
    <cellStyle name="Текст предупреждения 16" xfId="1888" xr:uid="{00000000-0005-0000-0000-0000A10B0000}"/>
    <cellStyle name="Текст предупреждения 17" xfId="1889" xr:uid="{00000000-0005-0000-0000-0000A20B0000}"/>
    <cellStyle name="Текст предупреждения 18" xfId="1890" xr:uid="{00000000-0005-0000-0000-0000A30B0000}"/>
    <cellStyle name="Текст предупреждения 19" xfId="1891" xr:uid="{00000000-0005-0000-0000-0000A40B0000}"/>
    <cellStyle name="Текст предупреждения 2" xfId="1892" xr:uid="{00000000-0005-0000-0000-0000A50B0000}"/>
    <cellStyle name="Текст предупреждения 20" xfId="1893" xr:uid="{00000000-0005-0000-0000-0000A60B0000}"/>
    <cellStyle name="Текст предупреждения 21" xfId="1894" xr:uid="{00000000-0005-0000-0000-0000A70B0000}"/>
    <cellStyle name="Текст предупреждения 22" xfId="1895" xr:uid="{00000000-0005-0000-0000-0000A80B0000}"/>
    <cellStyle name="Текст предупреждения 23" xfId="1896" xr:uid="{00000000-0005-0000-0000-0000A90B0000}"/>
    <cellStyle name="Текст предупреждения 24" xfId="1897" xr:uid="{00000000-0005-0000-0000-0000AA0B0000}"/>
    <cellStyle name="Текст предупреждения 25" xfId="1898" xr:uid="{00000000-0005-0000-0000-0000AB0B0000}"/>
    <cellStyle name="Текст предупреждения 26" xfId="1899" xr:uid="{00000000-0005-0000-0000-0000AC0B0000}"/>
    <cellStyle name="Текст предупреждения 27" xfId="1900" xr:uid="{00000000-0005-0000-0000-0000AD0B0000}"/>
    <cellStyle name="Текст предупреждения 28" xfId="1901" xr:uid="{00000000-0005-0000-0000-0000AE0B0000}"/>
    <cellStyle name="Текст предупреждения 29" xfId="1902" xr:uid="{00000000-0005-0000-0000-0000AF0B0000}"/>
    <cellStyle name="Текст предупреждения 3" xfId="1903" xr:uid="{00000000-0005-0000-0000-0000B00B0000}"/>
    <cellStyle name="Текст предупреждения 30" xfId="1904" xr:uid="{00000000-0005-0000-0000-0000B10B0000}"/>
    <cellStyle name="Текст предупреждения 31" xfId="1905" xr:uid="{00000000-0005-0000-0000-0000B20B0000}"/>
    <cellStyle name="Текст предупреждения 32" xfId="1906" xr:uid="{00000000-0005-0000-0000-0000B30B0000}"/>
    <cellStyle name="Текст предупреждения 33" xfId="1907" xr:uid="{00000000-0005-0000-0000-0000B40B0000}"/>
    <cellStyle name="Текст предупреждения 34" xfId="1908" xr:uid="{00000000-0005-0000-0000-0000B50B0000}"/>
    <cellStyle name="Текст предупреждения 35" xfId="1909" xr:uid="{00000000-0005-0000-0000-0000B60B0000}"/>
    <cellStyle name="Текст предупреждения 36" xfId="1910" xr:uid="{00000000-0005-0000-0000-0000B70B0000}"/>
    <cellStyle name="Текст предупреждения 4" xfId="1911" xr:uid="{00000000-0005-0000-0000-0000B80B0000}"/>
    <cellStyle name="Текст предупреждения 5" xfId="1912" xr:uid="{00000000-0005-0000-0000-0000B90B0000}"/>
    <cellStyle name="Текст предупреждения 6" xfId="1913" xr:uid="{00000000-0005-0000-0000-0000BA0B0000}"/>
    <cellStyle name="Текст предупреждения 7" xfId="1914" xr:uid="{00000000-0005-0000-0000-0000BB0B0000}"/>
    <cellStyle name="Текст предупреждения 8" xfId="1915" xr:uid="{00000000-0005-0000-0000-0000BC0B0000}"/>
    <cellStyle name="Текст предупреждения 9" xfId="1916" xr:uid="{00000000-0005-0000-0000-0000BD0B0000}"/>
    <cellStyle name="Финансовый 16" xfId="300" xr:uid="{00000000-0005-0000-0000-0000BE0B0000}"/>
    <cellStyle name="Финансовый 2" xfId="214" xr:uid="{00000000-0005-0000-0000-0000BF0B0000}"/>
    <cellStyle name="Финансовый 2 10" xfId="1917" xr:uid="{00000000-0005-0000-0000-0000C00B0000}"/>
    <cellStyle name="Финансовый 2 11" xfId="1918" xr:uid="{00000000-0005-0000-0000-0000C10B0000}"/>
    <cellStyle name="Финансовый 2 12" xfId="1919" xr:uid="{00000000-0005-0000-0000-0000C20B0000}"/>
    <cellStyle name="Финансовый 2 13" xfId="1920" xr:uid="{00000000-0005-0000-0000-0000C30B0000}"/>
    <cellStyle name="Финансовый 2 14" xfId="1921" xr:uid="{00000000-0005-0000-0000-0000C40B0000}"/>
    <cellStyle name="Финансовый 2 15" xfId="1922" xr:uid="{00000000-0005-0000-0000-0000C50B0000}"/>
    <cellStyle name="Финансовый 2 16" xfId="1923" xr:uid="{00000000-0005-0000-0000-0000C60B0000}"/>
    <cellStyle name="Финансовый 2 17" xfId="1924" xr:uid="{00000000-0005-0000-0000-0000C70B0000}"/>
    <cellStyle name="Финансовый 2 18" xfId="1925" xr:uid="{00000000-0005-0000-0000-0000C80B0000}"/>
    <cellStyle name="Финансовый 2 19" xfId="1926" xr:uid="{00000000-0005-0000-0000-0000C90B0000}"/>
    <cellStyle name="Финансовый 2 2" xfId="215" xr:uid="{00000000-0005-0000-0000-0000CA0B0000}"/>
    <cellStyle name="Финансовый 2 2 10" xfId="1927" xr:uid="{00000000-0005-0000-0000-0000CB0B0000}"/>
    <cellStyle name="Финансовый 2 2 11" xfId="1928" xr:uid="{00000000-0005-0000-0000-0000CC0B0000}"/>
    <cellStyle name="Финансовый 2 2 12" xfId="1929" xr:uid="{00000000-0005-0000-0000-0000CD0B0000}"/>
    <cellStyle name="Финансовый 2 2 13" xfId="1930" xr:uid="{00000000-0005-0000-0000-0000CE0B0000}"/>
    <cellStyle name="Финансовый 2 2 14" xfId="1931" xr:uid="{00000000-0005-0000-0000-0000CF0B0000}"/>
    <cellStyle name="Финансовый 2 2 15" xfId="1932" xr:uid="{00000000-0005-0000-0000-0000D00B0000}"/>
    <cellStyle name="Финансовый 2 2 16" xfId="1933" xr:uid="{00000000-0005-0000-0000-0000D10B0000}"/>
    <cellStyle name="Финансовый 2 2 17" xfId="1934" xr:uid="{00000000-0005-0000-0000-0000D20B0000}"/>
    <cellStyle name="Финансовый 2 2 18" xfId="1935" xr:uid="{00000000-0005-0000-0000-0000D30B0000}"/>
    <cellStyle name="Финансовый 2 2 19" xfId="1936" xr:uid="{00000000-0005-0000-0000-0000D40B0000}"/>
    <cellStyle name="Финансовый 2 2 2" xfId="1937" xr:uid="{00000000-0005-0000-0000-0000D50B0000}"/>
    <cellStyle name="Финансовый 2 2 20" xfId="1938" xr:uid="{00000000-0005-0000-0000-0000D60B0000}"/>
    <cellStyle name="Финансовый 2 2 21" xfId="1939" xr:uid="{00000000-0005-0000-0000-0000D70B0000}"/>
    <cellStyle name="Финансовый 2 2 22" xfId="1940" xr:uid="{00000000-0005-0000-0000-0000D80B0000}"/>
    <cellStyle name="Финансовый 2 2 23" xfId="1941" xr:uid="{00000000-0005-0000-0000-0000D90B0000}"/>
    <cellStyle name="Финансовый 2 2 24" xfId="1942" xr:uid="{00000000-0005-0000-0000-0000DA0B0000}"/>
    <cellStyle name="Финансовый 2 2 25" xfId="1943" xr:uid="{00000000-0005-0000-0000-0000DB0B0000}"/>
    <cellStyle name="Финансовый 2 2 26" xfId="1944" xr:uid="{00000000-0005-0000-0000-0000DC0B0000}"/>
    <cellStyle name="Финансовый 2 2 27" xfId="1945" xr:uid="{00000000-0005-0000-0000-0000DD0B0000}"/>
    <cellStyle name="Финансовый 2 2 28" xfId="1946" xr:uid="{00000000-0005-0000-0000-0000DE0B0000}"/>
    <cellStyle name="Финансовый 2 2 29" xfId="1947" xr:uid="{00000000-0005-0000-0000-0000DF0B0000}"/>
    <cellStyle name="Финансовый 2 2 3" xfId="1948" xr:uid="{00000000-0005-0000-0000-0000E00B0000}"/>
    <cellStyle name="Финансовый 2 2 30" xfId="1949" xr:uid="{00000000-0005-0000-0000-0000E10B0000}"/>
    <cellStyle name="Финансовый 2 2 31" xfId="1950" xr:uid="{00000000-0005-0000-0000-0000E20B0000}"/>
    <cellStyle name="Финансовый 2 2 32" xfId="1951" xr:uid="{00000000-0005-0000-0000-0000E30B0000}"/>
    <cellStyle name="Финансовый 2 2 33" xfId="1952" xr:uid="{00000000-0005-0000-0000-0000E40B0000}"/>
    <cellStyle name="Финансовый 2 2 34" xfId="1953" xr:uid="{00000000-0005-0000-0000-0000E50B0000}"/>
    <cellStyle name="Финансовый 2 2 35" xfId="1954" xr:uid="{00000000-0005-0000-0000-0000E60B0000}"/>
    <cellStyle name="Финансовый 2 2 36" xfId="1955" xr:uid="{00000000-0005-0000-0000-0000E70B0000}"/>
    <cellStyle name="Финансовый 2 2 4" xfId="1956" xr:uid="{00000000-0005-0000-0000-0000E80B0000}"/>
    <cellStyle name="Финансовый 2 2 5" xfId="1957" xr:uid="{00000000-0005-0000-0000-0000E90B0000}"/>
    <cellStyle name="Финансовый 2 2 6" xfId="1958" xr:uid="{00000000-0005-0000-0000-0000EA0B0000}"/>
    <cellStyle name="Финансовый 2 2 7" xfId="1959" xr:uid="{00000000-0005-0000-0000-0000EB0B0000}"/>
    <cellStyle name="Финансовый 2 2 8" xfId="1960" xr:uid="{00000000-0005-0000-0000-0000EC0B0000}"/>
    <cellStyle name="Финансовый 2 2 9" xfId="1961" xr:uid="{00000000-0005-0000-0000-0000ED0B0000}"/>
    <cellStyle name="Финансовый 2 20" xfId="1962" xr:uid="{00000000-0005-0000-0000-0000EE0B0000}"/>
    <cellStyle name="Финансовый 2 21" xfId="1963" xr:uid="{00000000-0005-0000-0000-0000EF0B0000}"/>
    <cellStyle name="Финансовый 2 22" xfId="1964" xr:uid="{00000000-0005-0000-0000-0000F00B0000}"/>
    <cellStyle name="Финансовый 2 23" xfId="1965" xr:uid="{00000000-0005-0000-0000-0000F10B0000}"/>
    <cellStyle name="Финансовый 2 24" xfId="1966" xr:uid="{00000000-0005-0000-0000-0000F20B0000}"/>
    <cellStyle name="Финансовый 2 25" xfId="1967" xr:uid="{00000000-0005-0000-0000-0000F30B0000}"/>
    <cellStyle name="Финансовый 2 26" xfId="1968" xr:uid="{00000000-0005-0000-0000-0000F40B0000}"/>
    <cellStyle name="Финансовый 2 27" xfId="1969" xr:uid="{00000000-0005-0000-0000-0000F50B0000}"/>
    <cellStyle name="Финансовый 2 28" xfId="1970" xr:uid="{00000000-0005-0000-0000-0000F60B0000}"/>
    <cellStyle name="Финансовый 2 29" xfId="1971" xr:uid="{00000000-0005-0000-0000-0000F70B0000}"/>
    <cellStyle name="Финансовый 2 3" xfId="1972" xr:uid="{00000000-0005-0000-0000-0000F80B0000}"/>
    <cellStyle name="Финансовый 2 30" xfId="1973" xr:uid="{00000000-0005-0000-0000-0000F90B0000}"/>
    <cellStyle name="Финансовый 2 31" xfId="1974" xr:uid="{00000000-0005-0000-0000-0000FA0B0000}"/>
    <cellStyle name="Финансовый 2 32" xfId="1975" xr:uid="{00000000-0005-0000-0000-0000FB0B0000}"/>
    <cellStyle name="Финансовый 2 33" xfId="1976" xr:uid="{00000000-0005-0000-0000-0000FC0B0000}"/>
    <cellStyle name="Финансовый 2 34" xfId="1977" xr:uid="{00000000-0005-0000-0000-0000FD0B0000}"/>
    <cellStyle name="Финансовый 2 35" xfId="1978" xr:uid="{00000000-0005-0000-0000-0000FE0B0000}"/>
    <cellStyle name="Финансовый 2 36" xfId="1979" xr:uid="{00000000-0005-0000-0000-0000FF0B0000}"/>
    <cellStyle name="Финансовый 2 4" xfId="1980" xr:uid="{00000000-0005-0000-0000-0000000C0000}"/>
    <cellStyle name="Финансовый 2 5" xfId="1981" xr:uid="{00000000-0005-0000-0000-0000010C0000}"/>
    <cellStyle name="Финансовый 2 6" xfId="1982" xr:uid="{00000000-0005-0000-0000-0000020C0000}"/>
    <cellStyle name="Финансовый 2 7" xfId="1983" xr:uid="{00000000-0005-0000-0000-0000030C0000}"/>
    <cellStyle name="Финансовый 2 8" xfId="1984" xr:uid="{00000000-0005-0000-0000-0000040C0000}"/>
    <cellStyle name="Финансовый 2 9" xfId="1985" xr:uid="{00000000-0005-0000-0000-0000050C0000}"/>
    <cellStyle name="Финансовый 3" xfId="216" xr:uid="{00000000-0005-0000-0000-0000060C0000}"/>
    <cellStyle name="Финансовый 4" xfId="297" xr:uid="{00000000-0005-0000-0000-0000070C0000}"/>
    <cellStyle name="Финансовый 4 2" xfId="298" xr:uid="{00000000-0005-0000-0000-0000080C0000}"/>
    <cellStyle name="Финансовый 5" xfId="2026" xr:uid="{00000000-0005-0000-0000-0000090C0000}"/>
    <cellStyle name="Хороший 10" xfId="1986" xr:uid="{00000000-0005-0000-0000-00000A0C0000}"/>
    <cellStyle name="Хороший 11" xfId="1987" xr:uid="{00000000-0005-0000-0000-00000B0C0000}"/>
    <cellStyle name="Хороший 12" xfId="1988" xr:uid="{00000000-0005-0000-0000-00000C0C0000}"/>
    <cellStyle name="Хороший 13" xfId="1989" xr:uid="{00000000-0005-0000-0000-00000D0C0000}"/>
    <cellStyle name="Хороший 14" xfId="1990" xr:uid="{00000000-0005-0000-0000-00000E0C0000}"/>
    <cellStyle name="Хороший 15" xfId="1991" xr:uid="{00000000-0005-0000-0000-00000F0C0000}"/>
    <cellStyle name="Хороший 16" xfId="1992" xr:uid="{00000000-0005-0000-0000-0000100C0000}"/>
    <cellStyle name="Хороший 17" xfId="1993" xr:uid="{00000000-0005-0000-0000-0000110C0000}"/>
    <cellStyle name="Хороший 18" xfId="1994" xr:uid="{00000000-0005-0000-0000-0000120C0000}"/>
    <cellStyle name="Хороший 19" xfId="1995" xr:uid="{00000000-0005-0000-0000-0000130C0000}"/>
    <cellStyle name="Хороший 2" xfId="1996" xr:uid="{00000000-0005-0000-0000-0000140C0000}"/>
    <cellStyle name="Хороший 20" xfId="1997" xr:uid="{00000000-0005-0000-0000-0000150C0000}"/>
    <cellStyle name="Хороший 21" xfId="1998" xr:uid="{00000000-0005-0000-0000-0000160C0000}"/>
    <cellStyle name="Хороший 22" xfId="1999" xr:uid="{00000000-0005-0000-0000-0000170C0000}"/>
    <cellStyle name="Хороший 23" xfId="2000" xr:uid="{00000000-0005-0000-0000-0000180C0000}"/>
    <cellStyle name="Хороший 24" xfId="2001" xr:uid="{00000000-0005-0000-0000-0000190C0000}"/>
    <cellStyle name="Хороший 25" xfId="2002" xr:uid="{00000000-0005-0000-0000-00001A0C0000}"/>
    <cellStyle name="Хороший 26" xfId="2003" xr:uid="{00000000-0005-0000-0000-00001B0C0000}"/>
    <cellStyle name="Хороший 27" xfId="2004" xr:uid="{00000000-0005-0000-0000-00001C0C0000}"/>
    <cellStyle name="Хороший 28" xfId="2005" xr:uid="{00000000-0005-0000-0000-00001D0C0000}"/>
    <cellStyle name="Хороший 29" xfId="2006" xr:uid="{00000000-0005-0000-0000-00001E0C0000}"/>
    <cellStyle name="Хороший 3" xfId="2007" xr:uid="{00000000-0005-0000-0000-00001F0C0000}"/>
    <cellStyle name="Хороший 30" xfId="2008" xr:uid="{00000000-0005-0000-0000-0000200C0000}"/>
    <cellStyle name="Хороший 31" xfId="2009" xr:uid="{00000000-0005-0000-0000-0000210C0000}"/>
    <cellStyle name="Хороший 32" xfId="2010" xr:uid="{00000000-0005-0000-0000-0000220C0000}"/>
    <cellStyle name="Хороший 33" xfId="2011" xr:uid="{00000000-0005-0000-0000-0000230C0000}"/>
    <cellStyle name="Хороший 34" xfId="2012" xr:uid="{00000000-0005-0000-0000-0000240C0000}"/>
    <cellStyle name="Хороший 35" xfId="2013" xr:uid="{00000000-0005-0000-0000-0000250C0000}"/>
    <cellStyle name="Хороший 36" xfId="2014" xr:uid="{00000000-0005-0000-0000-0000260C0000}"/>
    <cellStyle name="Хороший 4" xfId="2015" xr:uid="{00000000-0005-0000-0000-0000270C0000}"/>
    <cellStyle name="Хороший 5" xfId="2016" xr:uid="{00000000-0005-0000-0000-0000280C0000}"/>
    <cellStyle name="Хороший 6" xfId="2017" xr:uid="{00000000-0005-0000-0000-0000290C0000}"/>
    <cellStyle name="Хороший 7" xfId="2018" xr:uid="{00000000-0005-0000-0000-00002A0C0000}"/>
    <cellStyle name="Хороший 8" xfId="2019" xr:uid="{00000000-0005-0000-0000-00002B0C0000}"/>
    <cellStyle name="Хороший 9" xfId="2020" xr:uid="{00000000-0005-0000-0000-00002C0C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212DE-E2B6-4172-9BC2-B91E0521F6C0}">
  <sheetPr>
    <tabColor rgb="FF92D050"/>
    <pageSetUpPr fitToPage="1"/>
  </sheetPr>
  <dimension ref="A1:F22"/>
  <sheetViews>
    <sheetView topLeftCell="A6" workbookViewId="0">
      <selection sqref="A1:C18"/>
    </sheetView>
  </sheetViews>
  <sheetFormatPr defaultColWidth="9.109375" defaultRowHeight="17.399999999999999"/>
  <cols>
    <col min="1" max="1" width="64" style="127" customWidth="1"/>
    <col min="2" max="2" width="22.6640625" style="147" customWidth="1"/>
    <col min="3" max="3" width="23.88671875" style="127" customWidth="1"/>
    <col min="4" max="4" width="15.88671875" style="127" customWidth="1"/>
    <col min="5" max="5" width="18.33203125" style="127" customWidth="1"/>
    <col min="6" max="6" width="17.5546875" style="127" customWidth="1"/>
    <col min="7" max="8" width="15.88671875" style="127" customWidth="1"/>
    <col min="9" max="16384" width="9.109375" style="127"/>
  </cols>
  <sheetData>
    <row r="1" spans="1:6" ht="31.2" customHeight="1">
      <c r="B1" s="127"/>
      <c r="C1" s="128" t="s">
        <v>17</v>
      </c>
    </row>
    <row r="2" spans="1:6">
      <c r="B2" s="127"/>
      <c r="C2" s="129" t="s">
        <v>105</v>
      </c>
    </row>
    <row r="3" spans="1:6">
      <c r="B3" s="127"/>
      <c r="C3" s="129" t="s">
        <v>0</v>
      </c>
    </row>
    <row r="4" spans="1:6">
      <c r="B4" s="2"/>
      <c r="C4" s="130"/>
    </row>
    <row r="5" spans="1:6" ht="99.3" customHeight="1">
      <c r="A5" s="328" t="s">
        <v>220</v>
      </c>
      <c r="B5" s="328"/>
      <c r="C5" s="328"/>
    </row>
    <row r="6" spans="1:6">
      <c r="B6" s="131"/>
    </row>
    <row r="7" spans="1:6">
      <c r="A7" s="132"/>
      <c r="B7" s="132"/>
      <c r="C7" s="133" t="s">
        <v>97</v>
      </c>
    </row>
    <row r="8" spans="1:6" ht="37.049999999999997" customHeight="1">
      <c r="A8" s="329" t="s">
        <v>98</v>
      </c>
      <c r="B8" s="331" t="s">
        <v>99</v>
      </c>
      <c r="C8" s="332"/>
    </row>
    <row r="9" spans="1:6">
      <c r="A9" s="330"/>
      <c r="B9" s="30" t="s">
        <v>2</v>
      </c>
      <c r="C9" s="30" t="s">
        <v>3</v>
      </c>
    </row>
    <row r="10" spans="1:6" s="136" customFormat="1" ht="18">
      <c r="A10" s="134" t="s">
        <v>8</v>
      </c>
      <c r="B10" s="135">
        <f t="shared" ref="B10:C10" si="0">+B12</f>
        <v>384883.1</v>
      </c>
      <c r="C10" s="135">
        <f t="shared" si="0"/>
        <v>0</v>
      </c>
      <c r="F10" s="137"/>
    </row>
    <row r="11" spans="1:6">
      <c r="A11" s="138" t="s">
        <v>30</v>
      </c>
      <c r="B11" s="139"/>
      <c r="C11" s="139"/>
    </row>
    <row r="12" spans="1:6" s="142" customFormat="1" ht="18">
      <c r="A12" s="140" t="s">
        <v>100</v>
      </c>
      <c r="B12" s="141">
        <f t="shared" ref="B12:C12" si="1">+B14</f>
        <v>384883.1</v>
      </c>
      <c r="C12" s="141">
        <f t="shared" si="1"/>
        <v>0</v>
      </c>
    </row>
    <row r="13" spans="1:6" s="144" customFormat="1">
      <c r="A13" s="138" t="s">
        <v>30</v>
      </c>
      <c r="B13" s="143"/>
      <c r="C13" s="143"/>
    </row>
    <row r="14" spans="1:6" s="144" customFormat="1">
      <c r="A14" s="138" t="s">
        <v>101</v>
      </c>
      <c r="B14" s="143">
        <f t="shared" ref="B14:C14" si="2">+B16</f>
        <v>384883.1</v>
      </c>
      <c r="C14" s="143">
        <f t="shared" si="2"/>
        <v>0</v>
      </c>
    </row>
    <row r="15" spans="1:6" s="144" customFormat="1">
      <c r="A15" s="138" t="s">
        <v>30</v>
      </c>
      <c r="B15" s="143"/>
      <c r="C15" s="143"/>
    </row>
    <row r="16" spans="1:6" s="144" customFormat="1">
      <c r="A16" s="138" t="s">
        <v>102</v>
      </c>
      <c r="B16" s="143">
        <f t="shared" ref="B16:C16" si="3">+B18</f>
        <v>384883.1</v>
      </c>
      <c r="C16" s="143">
        <f t="shared" si="3"/>
        <v>0</v>
      </c>
    </row>
    <row r="17" spans="1:3" s="144" customFormat="1">
      <c r="A17" s="138" t="s">
        <v>103</v>
      </c>
      <c r="B17" s="143"/>
      <c r="C17" s="143"/>
    </row>
    <row r="18" spans="1:3" s="146" customFormat="1">
      <c r="A18" s="145" t="s">
        <v>104</v>
      </c>
      <c r="B18" s="235">
        <f>+'Հավելված N 2'!G13</f>
        <v>384883.1</v>
      </c>
      <c r="C18" s="235">
        <f>+'Հավելված N 2'!H13</f>
        <v>0</v>
      </c>
    </row>
    <row r="19" spans="1:3">
      <c r="B19" s="159"/>
    </row>
    <row r="20" spans="1:3">
      <c r="B20" s="233"/>
      <c r="C20" s="233"/>
    </row>
    <row r="21" spans="1:3">
      <c r="B21" s="233"/>
      <c r="C21" s="233"/>
    </row>
    <row r="22" spans="1:3">
      <c r="B22" s="233"/>
    </row>
  </sheetData>
  <mergeCells count="3">
    <mergeCell ref="A5:C5"/>
    <mergeCell ref="A8:A9"/>
    <mergeCell ref="B8:C8"/>
  </mergeCells>
  <pageMargins left="0.25" right="0.25" top="0.75" bottom="0.75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AT36"/>
  <sheetViews>
    <sheetView topLeftCell="B31" zoomScale="70" zoomScaleNormal="70" zoomScaleSheetLayoutView="100" workbookViewId="0">
      <selection activeCell="B1" sqref="A1:H36"/>
    </sheetView>
  </sheetViews>
  <sheetFormatPr defaultColWidth="9.109375" defaultRowHeight="17.399999999999999"/>
  <cols>
    <col min="1" max="1" width="6.77734375" style="15" customWidth="1"/>
    <col min="2" max="2" width="10.44140625" style="15" customWidth="1"/>
    <col min="3" max="3" width="15.21875" style="15" customWidth="1"/>
    <col min="4" max="6" width="46.33203125" style="15" customWidth="1"/>
    <col min="7" max="8" width="25.5546875" style="15" customWidth="1"/>
    <col min="9" max="16384" width="9.109375" style="15"/>
  </cols>
  <sheetData>
    <row r="1" spans="1:46" ht="37.35" customHeight="1">
      <c r="F1" s="335" t="s">
        <v>18</v>
      </c>
      <c r="G1" s="335"/>
      <c r="H1" s="335"/>
    </row>
    <row r="2" spans="1:46" ht="17.55" customHeight="1">
      <c r="F2" s="335" t="s">
        <v>50</v>
      </c>
      <c r="G2" s="335"/>
      <c r="H2" s="335"/>
    </row>
    <row r="3" spans="1:46" ht="17.55" customHeight="1">
      <c r="F3" s="335" t="s">
        <v>0</v>
      </c>
      <c r="G3" s="335"/>
      <c r="H3" s="335"/>
    </row>
    <row r="6" spans="1:46" ht="75.900000000000006" customHeight="1">
      <c r="A6" s="336" t="s">
        <v>126</v>
      </c>
      <c r="B6" s="336"/>
      <c r="C6" s="336"/>
      <c r="D6" s="336"/>
      <c r="E6" s="336"/>
      <c r="F6" s="336"/>
      <c r="G6" s="336"/>
      <c r="H6" s="336"/>
    </row>
    <row r="7" spans="1:46" ht="18">
      <c r="A7" s="35"/>
      <c r="B7" s="35"/>
      <c r="C7" s="35"/>
      <c r="D7" s="35"/>
      <c r="E7" s="35"/>
      <c r="F7" s="35"/>
    </row>
    <row r="9" spans="1:46">
      <c r="D9" s="34"/>
      <c r="E9" s="34"/>
      <c r="F9" s="34"/>
      <c r="H9" s="34" t="s">
        <v>9</v>
      </c>
    </row>
    <row r="10" spans="1:46" ht="54.6" customHeight="1">
      <c r="A10" s="337" t="s">
        <v>31</v>
      </c>
      <c r="B10" s="337" t="s">
        <v>1</v>
      </c>
      <c r="C10" s="337"/>
      <c r="D10" s="337" t="s">
        <v>32</v>
      </c>
      <c r="E10" s="337" t="s">
        <v>33</v>
      </c>
      <c r="F10" s="337" t="s">
        <v>34</v>
      </c>
      <c r="G10" s="338" t="s">
        <v>23</v>
      </c>
      <c r="H10" s="339"/>
    </row>
    <row r="11" spans="1:46" ht="17.7" customHeight="1">
      <c r="A11" s="337"/>
      <c r="B11" s="337"/>
      <c r="C11" s="337"/>
      <c r="D11" s="337"/>
      <c r="E11" s="337"/>
      <c r="F11" s="337"/>
      <c r="G11" s="337" t="s">
        <v>2</v>
      </c>
      <c r="H11" s="337" t="s">
        <v>3</v>
      </c>
    </row>
    <row r="12" spans="1:46" ht="18">
      <c r="A12" s="337"/>
      <c r="B12" s="31" t="s">
        <v>13</v>
      </c>
      <c r="C12" s="31" t="s">
        <v>14</v>
      </c>
      <c r="D12" s="337"/>
      <c r="E12" s="337"/>
      <c r="F12" s="337"/>
      <c r="G12" s="337"/>
      <c r="H12" s="337"/>
    </row>
    <row r="13" spans="1:46" s="36" customFormat="1" ht="25.05" customHeight="1">
      <c r="A13" s="333" t="s">
        <v>35</v>
      </c>
      <c r="B13" s="333"/>
      <c r="C13" s="333"/>
      <c r="D13" s="333"/>
      <c r="E13" s="333"/>
      <c r="F13" s="333"/>
      <c r="G13" s="1">
        <f>+G15+G34</f>
        <v>384883.1</v>
      </c>
      <c r="H13" s="1">
        <f>+H15+H34</f>
        <v>0</v>
      </c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</row>
    <row r="14" spans="1:46" s="36" customFormat="1" ht="18">
      <c r="A14" s="334" t="s">
        <v>30</v>
      </c>
      <c r="B14" s="334"/>
      <c r="C14" s="334"/>
      <c r="D14" s="334"/>
      <c r="E14" s="334"/>
      <c r="F14" s="334"/>
      <c r="G14" s="1"/>
      <c r="H14" s="1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</row>
    <row r="15" spans="1:46" s="36" customFormat="1" ht="18">
      <c r="A15" s="333" t="s">
        <v>16</v>
      </c>
      <c r="B15" s="333"/>
      <c r="C15" s="333"/>
      <c r="D15" s="333"/>
      <c r="E15" s="333"/>
      <c r="F15" s="333"/>
      <c r="G15" s="1">
        <f>+G16+G18+G20+G22+G25+G27+G29</f>
        <v>355865.39999999997</v>
      </c>
      <c r="H15" s="1">
        <f>+H16+H18+H20+H22+H25+H27+H29</f>
        <v>-29017.700000000012</v>
      </c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</row>
    <row r="16" spans="1:46" ht="126">
      <c r="A16" s="32"/>
      <c r="B16" s="46">
        <v>1045</v>
      </c>
      <c r="C16" s="33"/>
      <c r="D16" s="33" t="s">
        <v>175</v>
      </c>
      <c r="E16" s="33" t="s">
        <v>176</v>
      </c>
      <c r="F16" s="33" t="s">
        <v>177</v>
      </c>
      <c r="G16" s="153">
        <f>SUM(G17:G17)</f>
        <v>-155118.39999999999</v>
      </c>
      <c r="H16" s="153">
        <f>SUM(H17:H17)</f>
        <v>-162800</v>
      </c>
    </row>
    <row r="17" spans="1:8" ht="87">
      <c r="A17" s="32"/>
      <c r="B17" s="30"/>
      <c r="C17" s="32" t="s">
        <v>178</v>
      </c>
      <c r="D17" s="32" t="s">
        <v>179</v>
      </c>
      <c r="E17" s="32" t="s">
        <v>180</v>
      </c>
      <c r="F17" s="32" t="s">
        <v>62</v>
      </c>
      <c r="G17" s="154">
        <f>+'Հավելված N 3'!G117</f>
        <v>-155118.39999999999</v>
      </c>
      <c r="H17" s="154">
        <f>+'Հավելված N 3'!H117</f>
        <v>-162800</v>
      </c>
    </row>
    <row r="18" spans="1:8" ht="144.6" customHeight="1">
      <c r="A18" s="32"/>
      <c r="B18" s="46" t="s">
        <v>181</v>
      </c>
      <c r="C18" s="33"/>
      <c r="D18" s="33" t="s">
        <v>142</v>
      </c>
      <c r="E18" s="33" t="s">
        <v>182</v>
      </c>
      <c r="F18" s="33" t="s">
        <v>183</v>
      </c>
      <c r="G18" s="153">
        <f>+G19</f>
        <v>292.39999999999998</v>
      </c>
      <c r="H18" s="153">
        <f>+H19</f>
        <v>0</v>
      </c>
    </row>
    <row r="19" spans="1:8" ht="104.4">
      <c r="A19" s="32"/>
      <c r="B19" s="30"/>
      <c r="C19" s="32" t="s">
        <v>184</v>
      </c>
      <c r="D19" s="32" t="s">
        <v>185</v>
      </c>
      <c r="E19" s="32" t="s">
        <v>186</v>
      </c>
      <c r="F19" s="32" t="s">
        <v>137</v>
      </c>
      <c r="G19" s="154">
        <f>+'Հավելված N 3'!G56</f>
        <v>292.39999999999998</v>
      </c>
      <c r="H19" s="154">
        <f>+'Հավելված N 3'!H56</f>
        <v>0</v>
      </c>
    </row>
    <row r="20" spans="1:8" ht="144.6" customHeight="1">
      <c r="A20" s="32"/>
      <c r="B20" s="284" t="s">
        <v>338</v>
      </c>
      <c r="C20" s="33"/>
      <c r="D20" s="33" t="s">
        <v>339</v>
      </c>
      <c r="E20" s="33" t="s">
        <v>340</v>
      </c>
      <c r="F20" s="33" t="s">
        <v>341</v>
      </c>
      <c r="G20" s="153">
        <f>SUM(G21)</f>
        <v>1299</v>
      </c>
      <c r="H20" s="153">
        <f>SUM(H21)</f>
        <v>1299</v>
      </c>
    </row>
    <row r="21" spans="1:8" ht="52.2">
      <c r="A21" s="32"/>
      <c r="B21" s="289"/>
      <c r="C21" s="32" t="s">
        <v>342</v>
      </c>
      <c r="D21" s="32" t="s">
        <v>330</v>
      </c>
      <c r="E21" s="32" t="s">
        <v>330</v>
      </c>
      <c r="F21" s="32" t="s">
        <v>62</v>
      </c>
      <c r="G21" s="154">
        <f>+'Հավելված N 3'!G26</f>
        <v>1299</v>
      </c>
      <c r="H21" s="154">
        <f>+'Հավելված N 3'!H26</f>
        <v>1299</v>
      </c>
    </row>
    <row r="22" spans="1:8" ht="144.6" customHeight="1">
      <c r="A22" s="32"/>
      <c r="B22" s="262" t="s">
        <v>303</v>
      </c>
      <c r="C22" s="258"/>
      <c r="D22" s="254" t="s">
        <v>304</v>
      </c>
      <c r="E22" s="254" t="s">
        <v>305</v>
      </c>
      <c r="F22" s="254" t="s">
        <v>306</v>
      </c>
      <c r="G22" s="153">
        <f>SUM(G23:G24)</f>
        <v>451332.39999999997</v>
      </c>
      <c r="H22" s="153">
        <f>SUM(H23:H24)</f>
        <v>460920.6</v>
      </c>
    </row>
    <row r="23" spans="1:8" ht="104.4">
      <c r="A23" s="32"/>
      <c r="B23" s="263"/>
      <c r="C23" s="257" t="s">
        <v>307</v>
      </c>
      <c r="D23" s="258" t="s">
        <v>235</v>
      </c>
      <c r="E23" s="258" t="s">
        <v>308</v>
      </c>
      <c r="F23" s="258" t="s">
        <v>62</v>
      </c>
      <c r="G23" s="154">
        <f>+'Հավելված N 3'!G130</f>
        <v>350513.6</v>
      </c>
      <c r="H23" s="154">
        <f>+'Հավելված N 3'!H130</f>
        <v>360101.8</v>
      </c>
    </row>
    <row r="24" spans="1:8" ht="104.4">
      <c r="A24" s="32"/>
      <c r="B24" s="263"/>
      <c r="C24" s="317" t="s">
        <v>309</v>
      </c>
      <c r="D24" s="316" t="s">
        <v>259</v>
      </c>
      <c r="E24" s="316" t="s">
        <v>310</v>
      </c>
      <c r="F24" s="316" t="s">
        <v>62</v>
      </c>
      <c r="G24" s="154">
        <f>+'Հավելված N 3'!G141</f>
        <v>100818.8</v>
      </c>
      <c r="H24" s="154">
        <f>+'Հավելված N 3'!H141</f>
        <v>100818.8</v>
      </c>
    </row>
    <row r="25" spans="1:8" ht="144.6" customHeight="1">
      <c r="A25" s="32"/>
      <c r="B25" s="46">
        <v>1168</v>
      </c>
      <c r="C25" s="33"/>
      <c r="D25" s="33" t="s">
        <v>144</v>
      </c>
      <c r="E25" s="33" t="s">
        <v>187</v>
      </c>
      <c r="F25" s="33" t="s">
        <v>188</v>
      </c>
      <c r="G25" s="153">
        <f>SUM(G26:G26)</f>
        <v>-166248.29999999999</v>
      </c>
      <c r="H25" s="153">
        <f>SUM(H26:H26)</f>
        <v>-128909.59999999999</v>
      </c>
    </row>
    <row r="26" spans="1:8" ht="121.8">
      <c r="A26" s="32"/>
      <c r="B26" s="30"/>
      <c r="C26" s="30" t="s">
        <v>189</v>
      </c>
      <c r="D26" s="32" t="s">
        <v>145</v>
      </c>
      <c r="E26" s="32" t="s">
        <v>190</v>
      </c>
      <c r="F26" s="32" t="s">
        <v>62</v>
      </c>
      <c r="G26" s="154">
        <f>+'Հավելված N 3'!G41</f>
        <v>-166248.29999999999</v>
      </c>
      <c r="H26" s="154">
        <f>+'Հավելված N 3'!H41</f>
        <v>-128909.59999999999</v>
      </c>
    </row>
    <row r="27" spans="1:8" ht="144.6" customHeight="1">
      <c r="A27" s="32"/>
      <c r="B27" s="262" t="s">
        <v>297</v>
      </c>
      <c r="C27" s="258"/>
      <c r="D27" s="254" t="s">
        <v>298</v>
      </c>
      <c r="E27" s="254" t="s">
        <v>299</v>
      </c>
      <c r="F27" s="254" t="s">
        <v>300</v>
      </c>
      <c r="G27" s="153">
        <f>SUM(G28:G28)</f>
        <v>-76039.700000000012</v>
      </c>
      <c r="H27" s="153">
        <f>SUM(H28:H28)</f>
        <v>-199875.7</v>
      </c>
    </row>
    <row r="28" spans="1:8" ht="87">
      <c r="A28" s="32"/>
      <c r="B28" s="263"/>
      <c r="C28" s="257" t="s">
        <v>301</v>
      </c>
      <c r="D28" s="258" t="s">
        <v>248</v>
      </c>
      <c r="E28" s="258" t="s">
        <v>302</v>
      </c>
      <c r="F28" s="258" t="s">
        <v>62</v>
      </c>
      <c r="G28" s="154">
        <f>+'Հավելված N 3'!G152</f>
        <v>-76039.700000000012</v>
      </c>
      <c r="H28" s="154">
        <f>+'Հավելված N 3'!H152</f>
        <v>-199875.7</v>
      </c>
    </row>
    <row r="29" spans="1:8" ht="90">
      <c r="A29" s="32"/>
      <c r="B29" s="46">
        <v>1236</v>
      </c>
      <c r="C29" s="46"/>
      <c r="D29" s="33" t="s">
        <v>94</v>
      </c>
      <c r="E29" s="33" t="s">
        <v>95</v>
      </c>
      <c r="F29" s="33" t="s">
        <v>96</v>
      </c>
      <c r="G29" s="153">
        <f>SUM(G30:G32)</f>
        <v>300348</v>
      </c>
      <c r="H29" s="153">
        <f>SUM(H30:H32)</f>
        <v>348</v>
      </c>
    </row>
    <row r="30" spans="1:8" ht="121.8">
      <c r="A30" s="32"/>
      <c r="B30" s="263"/>
      <c r="C30" s="263" t="s">
        <v>294</v>
      </c>
      <c r="D30" s="32" t="s">
        <v>280</v>
      </c>
      <c r="E30" s="32" t="s">
        <v>295</v>
      </c>
      <c r="F30" s="32" t="s">
        <v>62</v>
      </c>
      <c r="G30" s="154">
        <f>+'Հավելված N 3'!G75</f>
        <v>-700000</v>
      </c>
      <c r="H30" s="154">
        <f>+'Հավելված N 3'!H75</f>
        <v>-700000</v>
      </c>
    </row>
    <row r="31" spans="1:8" ht="121.8">
      <c r="A31" s="32"/>
      <c r="B31" s="263"/>
      <c r="C31" s="314" t="s">
        <v>296</v>
      </c>
      <c r="D31" s="315" t="s">
        <v>281</v>
      </c>
      <c r="E31" s="316" t="s">
        <v>295</v>
      </c>
      <c r="F31" s="316" t="s">
        <v>62</v>
      </c>
      <c r="G31" s="154">
        <f>+'Հավելված N 3'!G84</f>
        <v>0</v>
      </c>
      <c r="H31" s="154">
        <f>+'Հավելված N 3'!H84</f>
        <v>-300000</v>
      </c>
    </row>
    <row r="32" spans="1:8" ht="121.8">
      <c r="A32" s="32"/>
      <c r="B32" s="30"/>
      <c r="C32" s="30" t="s">
        <v>191</v>
      </c>
      <c r="D32" s="32" t="s">
        <v>162</v>
      </c>
      <c r="E32" s="32" t="s">
        <v>192</v>
      </c>
      <c r="F32" s="32" t="s">
        <v>62</v>
      </c>
      <c r="G32" s="154">
        <f>+'Հավելված N 3'!G93</f>
        <v>1000348</v>
      </c>
      <c r="H32" s="154">
        <f>+'Հավելված N 3'!H93</f>
        <v>1000348</v>
      </c>
    </row>
    <row r="33" spans="1:33">
      <c r="B33" s="199"/>
    </row>
    <row r="34" spans="1:33" s="201" customFormat="1" ht="18">
      <c r="A34" s="333" t="s">
        <v>125</v>
      </c>
      <c r="B34" s="333"/>
      <c r="C34" s="333"/>
      <c r="D34" s="333"/>
      <c r="E34" s="333"/>
      <c r="F34" s="333"/>
      <c r="G34" s="195">
        <f>+G35</f>
        <v>29017.7</v>
      </c>
      <c r="H34" s="195">
        <f>+H35</f>
        <v>29017.7</v>
      </c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0"/>
      <c r="T34" s="200"/>
      <c r="U34" s="200"/>
      <c r="V34" s="200"/>
      <c r="W34" s="200"/>
      <c r="X34" s="200"/>
      <c r="Y34" s="200"/>
      <c r="Z34" s="200"/>
      <c r="AA34" s="200"/>
      <c r="AB34" s="200"/>
      <c r="AC34" s="200"/>
      <c r="AD34" s="200"/>
      <c r="AE34" s="200"/>
      <c r="AF34" s="200"/>
      <c r="AG34" s="200"/>
    </row>
    <row r="35" spans="1:33" ht="72">
      <c r="A35" s="32"/>
      <c r="B35" s="46">
        <v>1139</v>
      </c>
      <c r="C35" s="33"/>
      <c r="D35" s="33" t="s">
        <v>199</v>
      </c>
      <c r="E35" s="33" t="s">
        <v>200</v>
      </c>
      <c r="F35" s="33" t="s">
        <v>201</v>
      </c>
      <c r="G35" s="188">
        <f>SUM(G36)</f>
        <v>29017.7</v>
      </c>
      <c r="H35" s="188">
        <f>SUM(H36)</f>
        <v>29017.7</v>
      </c>
    </row>
    <row r="36" spans="1:33" ht="104.4">
      <c r="A36" s="32"/>
      <c r="B36" s="30"/>
      <c r="C36" s="32" t="s">
        <v>202</v>
      </c>
      <c r="D36" s="32" t="s">
        <v>199</v>
      </c>
      <c r="E36" s="32" t="s">
        <v>203</v>
      </c>
      <c r="F36" s="32" t="s">
        <v>120</v>
      </c>
      <c r="G36" s="202">
        <f>+'Հավելված N 3'!G173</f>
        <v>29017.7</v>
      </c>
      <c r="H36" s="202">
        <f>+'Հավելված N 3'!H173</f>
        <v>29017.7</v>
      </c>
    </row>
  </sheetData>
  <mergeCells count="16">
    <mergeCell ref="A34:F34"/>
    <mergeCell ref="A15:F15"/>
    <mergeCell ref="A14:F14"/>
    <mergeCell ref="F1:H1"/>
    <mergeCell ref="F3:H3"/>
    <mergeCell ref="F2:H2"/>
    <mergeCell ref="A13:F13"/>
    <mergeCell ref="A6:H6"/>
    <mergeCell ref="D10:D12"/>
    <mergeCell ref="E10:E12"/>
    <mergeCell ref="F10:F12"/>
    <mergeCell ref="B10:C11"/>
    <mergeCell ref="A10:A12"/>
    <mergeCell ref="G11:G12"/>
    <mergeCell ref="H11:H12"/>
    <mergeCell ref="G10:H10"/>
  </mergeCells>
  <pageMargins left="0.25" right="0.25" top="0.75" bottom="0.75" header="0.3" footer="0.3"/>
  <pageSetup paperSize="9" scale="2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J180"/>
  <sheetViews>
    <sheetView zoomScale="70" zoomScaleNormal="70" zoomScaleSheetLayoutView="100" workbookViewId="0">
      <selection activeCell="F19" sqref="F19"/>
    </sheetView>
  </sheetViews>
  <sheetFormatPr defaultColWidth="9.109375" defaultRowHeight="17.399999999999999"/>
  <cols>
    <col min="1" max="3" width="8.109375" style="2" customWidth="1"/>
    <col min="4" max="4" width="11.5546875" style="2" customWidth="1"/>
    <col min="5" max="5" width="13.88671875" style="2" customWidth="1"/>
    <col min="6" max="6" width="62.109375" style="2" customWidth="1"/>
    <col min="7" max="7" width="24.44140625" style="2" customWidth="1"/>
    <col min="8" max="8" width="25.21875" style="2" customWidth="1"/>
    <col min="9" max="11" width="15" style="2" customWidth="1"/>
    <col min="12" max="16384" width="9.109375" style="2"/>
  </cols>
  <sheetData>
    <row r="1" spans="1:9" s="51" customFormat="1" ht="37.5" customHeight="1">
      <c r="F1" s="357" t="s">
        <v>20</v>
      </c>
      <c r="G1" s="357"/>
      <c r="H1" s="357"/>
    </row>
    <row r="2" spans="1:9" s="52" customFormat="1" ht="17.55" customHeight="1">
      <c r="F2" s="358" t="s">
        <v>50</v>
      </c>
      <c r="G2" s="358"/>
      <c r="H2" s="358"/>
    </row>
    <row r="3" spans="1:9" s="52" customFormat="1" ht="17.55" customHeight="1">
      <c r="F3" s="358" t="s">
        <v>0</v>
      </c>
      <c r="G3" s="358"/>
      <c r="H3" s="358"/>
    </row>
    <row r="4" spans="1:9" ht="13.65" customHeight="1"/>
    <row r="5" spans="1:9" ht="13.65" customHeight="1"/>
    <row r="6" spans="1:9" ht="13.65" customHeight="1"/>
    <row r="7" spans="1:9" ht="52.5" customHeight="1">
      <c r="A7" s="359" t="s">
        <v>121</v>
      </c>
      <c r="B7" s="359"/>
      <c r="C7" s="359"/>
      <c r="D7" s="359"/>
      <c r="E7" s="359"/>
      <c r="F7" s="359"/>
      <c r="G7" s="359"/>
      <c r="H7" s="359"/>
    </row>
    <row r="8" spans="1:9" ht="18">
      <c r="A8" s="53"/>
      <c r="B8" s="53"/>
      <c r="C8" s="53"/>
      <c r="D8" s="53"/>
      <c r="E8" s="53"/>
      <c r="F8" s="53"/>
      <c r="G8" s="53"/>
      <c r="H8" s="53"/>
    </row>
    <row r="10" spans="1:9">
      <c r="H10" s="52" t="s">
        <v>9</v>
      </c>
    </row>
    <row r="11" spans="1:9" s="9" customFormat="1" ht="55.2" customHeight="1">
      <c r="A11" s="360" t="s">
        <v>10</v>
      </c>
      <c r="B11" s="360"/>
      <c r="C11" s="360"/>
      <c r="D11" s="360" t="s">
        <v>1</v>
      </c>
      <c r="E11" s="360"/>
      <c r="F11" s="360" t="s">
        <v>5</v>
      </c>
      <c r="G11" s="338" t="s">
        <v>23</v>
      </c>
      <c r="H11" s="339"/>
    </row>
    <row r="12" spans="1:9" s="9" customFormat="1" ht="34.799999999999997">
      <c r="A12" s="54" t="s">
        <v>21</v>
      </c>
      <c r="B12" s="54" t="s">
        <v>22</v>
      </c>
      <c r="C12" s="54" t="s">
        <v>11</v>
      </c>
      <c r="D12" s="54" t="s">
        <v>4</v>
      </c>
      <c r="E12" s="54" t="s">
        <v>14</v>
      </c>
      <c r="F12" s="360"/>
      <c r="G12" s="54" t="s">
        <v>2</v>
      </c>
      <c r="H12" s="54" t="s">
        <v>3</v>
      </c>
    </row>
    <row r="13" spans="1:9" s="9" customFormat="1" ht="34.950000000000003" customHeight="1">
      <c r="A13" s="8"/>
      <c r="B13" s="8"/>
      <c r="C13" s="8"/>
      <c r="D13" s="54"/>
      <c r="E13" s="54"/>
      <c r="F13" s="14" t="s">
        <v>8</v>
      </c>
      <c r="G13" s="7">
        <f>+G15+G162</f>
        <v>384883.10000000003</v>
      </c>
      <c r="H13" s="7">
        <f>+H15+H162</f>
        <v>0</v>
      </c>
    </row>
    <row r="14" spans="1:9" s="9" customFormat="1" ht="18">
      <c r="A14" s="8"/>
      <c r="B14" s="8"/>
      <c r="C14" s="8"/>
      <c r="D14" s="54"/>
      <c r="E14" s="54"/>
      <c r="F14" s="8" t="s">
        <v>25</v>
      </c>
      <c r="G14" s="1"/>
      <c r="H14" s="1"/>
    </row>
    <row r="15" spans="1:9" s="9" customFormat="1" ht="36">
      <c r="A15" s="8"/>
      <c r="B15" s="8"/>
      <c r="C15" s="8"/>
      <c r="D15" s="54"/>
      <c r="E15" s="54"/>
      <c r="F15" s="3" t="s">
        <v>16</v>
      </c>
      <c r="G15" s="1">
        <f>+G16+G65</f>
        <v>355865.4</v>
      </c>
      <c r="H15" s="1">
        <f>+H16+H65</f>
        <v>-29017.700000000026</v>
      </c>
      <c r="I15" s="194"/>
    </row>
    <row r="16" spans="1:9" s="9" customFormat="1" ht="17.55" customHeight="1">
      <c r="A16" s="346" t="s">
        <v>133</v>
      </c>
      <c r="B16" s="345"/>
      <c r="C16" s="20"/>
      <c r="D16" s="326"/>
      <c r="E16" s="20"/>
      <c r="F16" s="55" t="s">
        <v>134</v>
      </c>
      <c r="G16" s="1">
        <f>+G18</f>
        <v>-164656.9</v>
      </c>
      <c r="H16" s="1">
        <f t="shared" ref="H16" si="0">+H18</f>
        <v>-127610.59999999999</v>
      </c>
    </row>
    <row r="17" spans="1:8" s="9" customFormat="1" ht="16.95" customHeight="1">
      <c r="A17" s="347"/>
      <c r="B17" s="345"/>
      <c r="C17" s="21"/>
      <c r="D17" s="23"/>
      <c r="E17" s="21"/>
      <c r="F17" s="48" t="s">
        <v>6</v>
      </c>
      <c r="G17" s="5"/>
      <c r="H17" s="4"/>
    </row>
    <row r="18" spans="1:8" s="9" customFormat="1" ht="18">
      <c r="A18" s="347"/>
      <c r="B18" s="346" t="s">
        <v>116</v>
      </c>
      <c r="C18" s="124"/>
      <c r="D18" s="23"/>
      <c r="E18" s="21"/>
      <c r="F18" s="55" t="s">
        <v>168</v>
      </c>
      <c r="G18" s="5">
        <f>G20+G35+G50</f>
        <v>-164656.9</v>
      </c>
      <c r="H18" s="5">
        <f>H20+H35+H50</f>
        <v>-127610.59999999999</v>
      </c>
    </row>
    <row r="19" spans="1:8" s="9" customFormat="1" ht="18" customHeight="1">
      <c r="A19" s="347"/>
      <c r="B19" s="347"/>
      <c r="C19" s="124"/>
      <c r="D19" s="23"/>
      <c r="E19" s="21"/>
      <c r="F19" s="48" t="s">
        <v>6</v>
      </c>
      <c r="G19" s="5"/>
      <c r="H19" s="4"/>
    </row>
    <row r="20" spans="1:8" s="9" customFormat="1" ht="18">
      <c r="A20" s="283"/>
      <c r="B20" s="179"/>
      <c r="C20" s="346" t="s">
        <v>27</v>
      </c>
      <c r="D20" s="23"/>
      <c r="E20" s="21"/>
      <c r="F20" s="281" t="s">
        <v>336</v>
      </c>
      <c r="G20" s="5">
        <f>+G22</f>
        <v>1299</v>
      </c>
      <c r="H20" s="5">
        <f t="shared" ref="H20" si="1">+H22</f>
        <v>1299</v>
      </c>
    </row>
    <row r="21" spans="1:8" s="9" customFormat="1" ht="16.95" customHeight="1">
      <c r="A21" s="283"/>
      <c r="B21" s="179"/>
      <c r="C21" s="347"/>
      <c r="D21" s="23"/>
      <c r="E21" s="21"/>
      <c r="F21" s="298" t="s">
        <v>6</v>
      </c>
      <c r="G21" s="5"/>
      <c r="H21" s="10"/>
    </row>
    <row r="22" spans="1:8" s="9" customFormat="1" ht="34.799999999999997">
      <c r="A22" s="283"/>
      <c r="B22" s="179"/>
      <c r="C22" s="347"/>
      <c r="D22" s="23"/>
      <c r="E22" s="21"/>
      <c r="F22" s="49" t="s">
        <v>12</v>
      </c>
      <c r="G22" s="5">
        <f t="shared" ref="G22:H22" si="2">+G24</f>
        <v>1299</v>
      </c>
      <c r="H22" s="5">
        <f t="shared" si="2"/>
        <v>1299</v>
      </c>
    </row>
    <row r="23" spans="1:8" s="9" customFormat="1" ht="16.95" customHeight="1">
      <c r="A23" s="283"/>
      <c r="B23" s="179"/>
      <c r="C23" s="347"/>
      <c r="D23" s="23"/>
      <c r="E23" s="24"/>
      <c r="F23" s="298" t="s">
        <v>6</v>
      </c>
      <c r="G23" s="5"/>
      <c r="H23" s="5"/>
    </row>
    <row r="24" spans="1:8" s="9" customFormat="1" ht="18" customHeight="1">
      <c r="A24" s="283"/>
      <c r="B24" s="179"/>
      <c r="C24" s="347"/>
      <c r="D24" s="284">
        <v>1124</v>
      </c>
      <c r="E24" s="340" t="s">
        <v>337</v>
      </c>
      <c r="F24" s="341"/>
      <c r="G24" s="1">
        <f>+G26</f>
        <v>1299</v>
      </c>
      <c r="H24" s="1">
        <f>+H26</f>
        <v>1299</v>
      </c>
    </row>
    <row r="25" spans="1:8" s="9" customFormat="1" ht="16.95" customHeight="1">
      <c r="A25" s="283"/>
      <c r="B25" s="179"/>
      <c r="C25" s="347"/>
      <c r="D25" s="33"/>
      <c r="E25" s="282"/>
      <c r="F25" s="298" t="s">
        <v>6</v>
      </c>
      <c r="G25" s="1"/>
      <c r="H25" s="1"/>
    </row>
    <row r="26" spans="1:8" s="9" customFormat="1" ht="36">
      <c r="A26" s="283"/>
      <c r="B26" s="179"/>
      <c r="C26" s="347"/>
      <c r="D26" s="361"/>
      <c r="E26" s="61">
        <v>32001</v>
      </c>
      <c r="F26" s="151" t="s">
        <v>330</v>
      </c>
      <c r="G26" s="11">
        <f t="shared" ref="G26:H26" si="3">+G28</f>
        <v>1299</v>
      </c>
      <c r="H26" s="11">
        <f t="shared" si="3"/>
        <v>1299</v>
      </c>
    </row>
    <row r="27" spans="1:8" s="9" customFormat="1" ht="16.2" customHeight="1">
      <c r="A27" s="283"/>
      <c r="B27" s="179"/>
      <c r="C27" s="347"/>
      <c r="D27" s="362"/>
      <c r="E27" s="123"/>
      <c r="F27" s="298" t="s">
        <v>15</v>
      </c>
      <c r="G27" s="5"/>
      <c r="H27" s="4"/>
    </row>
    <row r="28" spans="1:8" s="12" customFormat="1" ht="36.6" customHeight="1">
      <c r="A28" s="283"/>
      <c r="B28" s="179"/>
      <c r="C28" s="347"/>
      <c r="D28" s="362"/>
      <c r="E28" s="121"/>
      <c r="F28" s="28" t="s">
        <v>12</v>
      </c>
      <c r="G28" s="25">
        <f t="shared" ref="G28:H28" si="4">+G30</f>
        <v>1299</v>
      </c>
      <c r="H28" s="25">
        <f t="shared" si="4"/>
        <v>1299</v>
      </c>
    </row>
    <row r="29" spans="1:8" s="9" customFormat="1" ht="34.799999999999997">
      <c r="A29" s="283"/>
      <c r="B29" s="179"/>
      <c r="C29" s="347"/>
      <c r="D29" s="362"/>
      <c r="E29" s="121"/>
      <c r="F29" s="298" t="s">
        <v>60</v>
      </c>
      <c r="G29" s="26"/>
      <c r="H29" s="4"/>
    </row>
    <row r="30" spans="1:8" s="9" customFormat="1" ht="16.95" customHeight="1">
      <c r="A30" s="283"/>
      <c r="B30" s="179"/>
      <c r="C30" s="347"/>
      <c r="D30" s="362"/>
      <c r="E30" s="121"/>
      <c r="F30" s="285" t="s">
        <v>7</v>
      </c>
      <c r="G30" s="5">
        <f t="shared" ref="G30:H30" si="5">G31</f>
        <v>1299</v>
      </c>
      <c r="H30" s="5">
        <f t="shared" si="5"/>
        <v>1299</v>
      </c>
    </row>
    <row r="31" spans="1:8" s="9" customFormat="1" ht="16.95" customHeight="1">
      <c r="A31" s="283"/>
      <c r="B31" s="179"/>
      <c r="C31" s="347"/>
      <c r="D31" s="362"/>
      <c r="E31" s="121"/>
      <c r="F31" s="298" t="s">
        <v>58</v>
      </c>
      <c r="G31" s="6">
        <f t="shared" ref="G31:H33" si="6">+G32</f>
        <v>1299</v>
      </c>
      <c r="H31" s="6">
        <f t="shared" si="6"/>
        <v>1299</v>
      </c>
    </row>
    <row r="32" spans="1:8" s="9" customFormat="1" ht="16.2" customHeight="1">
      <c r="A32" s="283"/>
      <c r="B32" s="179"/>
      <c r="C32" s="347"/>
      <c r="D32" s="362"/>
      <c r="E32" s="121"/>
      <c r="F32" s="298" t="s">
        <v>59</v>
      </c>
      <c r="G32" s="6">
        <f t="shared" si="6"/>
        <v>1299</v>
      </c>
      <c r="H32" s="6">
        <f t="shared" si="6"/>
        <v>1299</v>
      </c>
    </row>
    <row r="33" spans="1:9" s="9" customFormat="1" ht="16.2" customHeight="1">
      <c r="A33" s="283"/>
      <c r="B33" s="179"/>
      <c r="C33" s="347"/>
      <c r="D33" s="362"/>
      <c r="E33" s="121"/>
      <c r="F33" s="298" t="s">
        <v>135</v>
      </c>
      <c r="G33" s="22">
        <f t="shared" si="6"/>
        <v>1299</v>
      </c>
      <c r="H33" s="22">
        <f t="shared" si="6"/>
        <v>1299</v>
      </c>
      <c r="I33" s="13"/>
    </row>
    <row r="34" spans="1:9" s="9" customFormat="1" ht="18">
      <c r="A34" s="283"/>
      <c r="B34" s="179"/>
      <c r="C34" s="347"/>
      <c r="D34" s="363"/>
      <c r="E34" s="122"/>
      <c r="F34" s="50" t="s">
        <v>136</v>
      </c>
      <c r="G34" s="22">
        <f>+'Հավելված N 5'!E33</f>
        <v>1299</v>
      </c>
      <c r="H34" s="22">
        <f>+'Հավելված N 5'!F33</f>
        <v>1299</v>
      </c>
      <c r="I34" s="13"/>
    </row>
    <row r="35" spans="1:9" s="9" customFormat="1" ht="18">
      <c r="A35" s="178"/>
      <c r="B35" s="179"/>
      <c r="C35" s="346" t="s">
        <v>170</v>
      </c>
      <c r="D35" s="23"/>
      <c r="E35" s="21"/>
      <c r="F35" s="55" t="s">
        <v>164</v>
      </c>
      <c r="G35" s="5">
        <f t="shared" ref="G35:H35" si="7">+G37</f>
        <v>-166248.29999999999</v>
      </c>
      <c r="H35" s="5">
        <f t="shared" si="7"/>
        <v>-128909.59999999999</v>
      </c>
    </row>
    <row r="36" spans="1:9" s="9" customFormat="1" ht="16.95" customHeight="1">
      <c r="A36" s="178"/>
      <c r="B36" s="179"/>
      <c r="C36" s="347"/>
      <c r="D36" s="23"/>
      <c r="E36" s="21"/>
      <c r="F36" s="48" t="s">
        <v>6</v>
      </c>
      <c r="G36" s="5"/>
      <c r="H36" s="10"/>
    </row>
    <row r="37" spans="1:9" s="9" customFormat="1" ht="34.799999999999997">
      <c r="A37" s="178"/>
      <c r="B37" s="179"/>
      <c r="C37" s="347"/>
      <c r="D37" s="23"/>
      <c r="E37" s="21"/>
      <c r="F37" s="49" t="s">
        <v>12</v>
      </c>
      <c r="G37" s="5">
        <f t="shared" ref="G37:H37" si="8">+G39</f>
        <v>-166248.29999999999</v>
      </c>
      <c r="H37" s="5">
        <f t="shared" si="8"/>
        <v>-128909.59999999999</v>
      </c>
    </row>
    <row r="38" spans="1:9" s="9" customFormat="1" ht="16.95" customHeight="1">
      <c r="A38" s="178"/>
      <c r="B38" s="179"/>
      <c r="C38" s="347"/>
      <c r="D38" s="327"/>
      <c r="E38" s="24"/>
      <c r="F38" s="48" t="s">
        <v>6</v>
      </c>
      <c r="G38" s="5"/>
      <c r="H38" s="5"/>
    </row>
    <row r="39" spans="1:9" s="9" customFormat="1" ht="18" customHeight="1">
      <c r="A39" s="178"/>
      <c r="B39" s="179"/>
      <c r="C39" s="347"/>
      <c r="D39" s="46">
        <v>1168</v>
      </c>
      <c r="E39" s="340" t="s">
        <v>171</v>
      </c>
      <c r="F39" s="341"/>
      <c r="G39" s="1">
        <f>+G41</f>
        <v>-166248.29999999999</v>
      </c>
      <c r="H39" s="1">
        <f>+H41</f>
        <v>-128909.59999999999</v>
      </c>
    </row>
    <row r="40" spans="1:9" s="9" customFormat="1" ht="16.95" customHeight="1">
      <c r="A40" s="178"/>
      <c r="B40" s="179"/>
      <c r="C40" s="347"/>
      <c r="D40" s="160"/>
      <c r="E40" s="45"/>
      <c r="F40" s="48" t="s">
        <v>6</v>
      </c>
      <c r="G40" s="1"/>
      <c r="H40" s="1"/>
    </row>
    <row r="41" spans="1:9" s="9" customFormat="1" ht="54">
      <c r="A41" s="178"/>
      <c r="B41" s="179"/>
      <c r="C41" s="347"/>
      <c r="D41" s="366"/>
      <c r="E41" s="61">
        <v>32001</v>
      </c>
      <c r="F41" s="151" t="s">
        <v>145</v>
      </c>
      <c r="G41" s="11">
        <f t="shared" ref="G41:H41" si="9">+G43</f>
        <v>-166248.29999999999</v>
      </c>
      <c r="H41" s="11">
        <f t="shared" si="9"/>
        <v>-128909.59999999999</v>
      </c>
    </row>
    <row r="42" spans="1:9" s="9" customFormat="1" ht="16.2" customHeight="1">
      <c r="A42" s="178"/>
      <c r="B42" s="179"/>
      <c r="C42" s="347"/>
      <c r="D42" s="367"/>
      <c r="E42" s="123"/>
      <c r="F42" s="48" t="s">
        <v>15</v>
      </c>
      <c r="G42" s="5"/>
      <c r="H42" s="4"/>
    </row>
    <row r="43" spans="1:9" s="12" customFormat="1" ht="36.6" customHeight="1">
      <c r="A43" s="178"/>
      <c r="B43" s="179"/>
      <c r="C43" s="347"/>
      <c r="D43" s="367"/>
      <c r="E43" s="121"/>
      <c r="F43" s="28" t="s">
        <v>12</v>
      </c>
      <c r="G43" s="25">
        <f t="shared" ref="G43:H43" si="10">+G45</f>
        <v>-166248.29999999999</v>
      </c>
      <c r="H43" s="25">
        <f t="shared" si="10"/>
        <v>-128909.59999999999</v>
      </c>
    </row>
    <row r="44" spans="1:9" s="9" customFormat="1" ht="34.799999999999997">
      <c r="A44" s="178"/>
      <c r="B44" s="179"/>
      <c r="C44" s="347"/>
      <c r="D44" s="367"/>
      <c r="E44" s="121"/>
      <c r="F44" s="48" t="s">
        <v>60</v>
      </c>
      <c r="G44" s="26"/>
      <c r="H44" s="4"/>
    </row>
    <row r="45" spans="1:9" s="9" customFormat="1" ht="16.95" customHeight="1">
      <c r="A45" s="178"/>
      <c r="B45" s="179"/>
      <c r="C45" s="347"/>
      <c r="D45" s="367"/>
      <c r="E45" s="121"/>
      <c r="F45" s="56" t="s">
        <v>7</v>
      </c>
      <c r="G45" s="5">
        <f t="shared" ref="G45:H45" si="11">G46</f>
        <v>-166248.29999999999</v>
      </c>
      <c r="H45" s="5">
        <f t="shared" si="11"/>
        <v>-128909.59999999999</v>
      </c>
    </row>
    <row r="46" spans="1:9" s="9" customFormat="1" ht="16.95" customHeight="1">
      <c r="A46" s="178"/>
      <c r="B46" s="179"/>
      <c r="C46" s="347"/>
      <c r="D46" s="367"/>
      <c r="E46" s="121"/>
      <c r="F46" s="48" t="s">
        <v>58</v>
      </c>
      <c r="G46" s="6">
        <f t="shared" ref="G46:H48" si="12">+G47</f>
        <v>-166248.29999999999</v>
      </c>
      <c r="H46" s="6">
        <f t="shared" si="12"/>
        <v>-128909.59999999999</v>
      </c>
    </row>
    <row r="47" spans="1:9" s="9" customFormat="1" ht="16.2" customHeight="1">
      <c r="A47" s="178"/>
      <c r="B47" s="179"/>
      <c r="C47" s="347"/>
      <c r="D47" s="367"/>
      <c r="E47" s="121"/>
      <c r="F47" s="48" t="s">
        <v>59</v>
      </c>
      <c r="G47" s="6">
        <f t="shared" si="12"/>
        <v>-166248.29999999999</v>
      </c>
      <c r="H47" s="6">
        <f t="shared" si="12"/>
        <v>-128909.59999999999</v>
      </c>
    </row>
    <row r="48" spans="1:9" s="9" customFormat="1" ht="16.2" customHeight="1">
      <c r="A48" s="178"/>
      <c r="B48" s="179"/>
      <c r="C48" s="347"/>
      <c r="D48" s="367"/>
      <c r="E48" s="121"/>
      <c r="F48" s="48" t="s">
        <v>61</v>
      </c>
      <c r="G48" s="22">
        <f t="shared" si="12"/>
        <v>-166248.29999999999</v>
      </c>
      <c r="H48" s="22">
        <f t="shared" si="12"/>
        <v>-128909.59999999999</v>
      </c>
      <c r="I48" s="13"/>
    </row>
    <row r="49" spans="1:10" s="9" customFormat="1" ht="18">
      <c r="A49" s="178"/>
      <c r="B49" s="179"/>
      <c r="C49" s="347"/>
      <c r="D49" s="367"/>
      <c r="E49" s="122"/>
      <c r="F49" s="50" t="s">
        <v>93</v>
      </c>
      <c r="G49" s="22">
        <f>+'Հավելված N 5'!E52</f>
        <v>-166248.29999999999</v>
      </c>
      <c r="H49" s="22">
        <f>+'Հավելված N 5'!F52</f>
        <v>-128909.59999999999</v>
      </c>
      <c r="I49" s="13"/>
    </row>
    <row r="50" spans="1:10" s="9" customFormat="1" ht="36">
      <c r="A50" s="178"/>
      <c r="B50" s="179"/>
      <c r="C50" s="346" t="s">
        <v>172</v>
      </c>
      <c r="D50" s="368"/>
      <c r="E50" s="21"/>
      <c r="F50" s="55" t="s">
        <v>157</v>
      </c>
      <c r="G50" s="5">
        <f t="shared" ref="G50:H50" si="13">+G52</f>
        <v>292.39999999999998</v>
      </c>
      <c r="H50" s="5">
        <f t="shared" si="13"/>
        <v>0</v>
      </c>
    </row>
    <row r="51" spans="1:10" s="9" customFormat="1" ht="16.95" customHeight="1">
      <c r="A51" s="178"/>
      <c r="B51" s="179"/>
      <c r="C51" s="347"/>
      <c r="D51" s="368"/>
      <c r="E51" s="21"/>
      <c r="F51" s="48" t="s">
        <v>6</v>
      </c>
      <c r="G51" s="5"/>
      <c r="H51" s="10"/>
    </row>
    <row r="52" spans="1:10" s="9" customFormat="1" ht="34.799999999999997">
      <c r="A52" s="178"/>
      <c r="B52" s="179"/>
      <c r="C52" s="347"/>
      <c r="D52" s="368"/>
      <c r="E52" s="21"/>
      <c r="F52" s="49" t="s">
        <v>12</v>
      </c>
      <c r="G52" s="5">
        <f t="shared" ref="G52:H52" si="14">+G54</f>
        <v>292.39999999999998</v>
      </c>
      <c r="H52" s="5">
        <f t="shared" si="14"/>
        <v>0</v>
      </c>
    </row>
    <row r="53" spans="1:10" s="9" customFormat="1" ht="16.95" customHeight="1">
      <c r="A53" s="178"/>
      <c r="B53" s="179"/>
      <c r="C53" s="347"/>
      <c r="D53" s="368"/>
      <c r="E53" s="24"/>
      <c r="F53" s="48" t="s">
        <v>6</v>
      </c>
      <c r="G53" s="5"/>
      <c r="H53" s="5"/>
    </row>
    <row r="54" spans="1:10" s="9" customFormat="1" ht="18" customHeight="1">
      <c r="A54" s="178"/>
      <c r="B54" s="179"/>
      <c r="C54" s="347"/>
      <c r="D54" s="46">
        <v>1075</v>
      </c>
      <c r="E54" s="340" t="s">
        <v>169</v>
      </c>
      <c r="F54" s="341"/>
      <c r="G54" s="1">
        <f t="shared" ref="G54:H54" si="15">+G56</f>
        <v>292.39999999999998</v>
      </c>
      <c r="H54" s="1">
        <f t="shared" si="15"/>
        <v>0</v>
      </c>
    </row>
    <row r="55" spans="1:10" s="9" customFormat="1" ht="16.95" customHeight="1">
      <c r="A55" s="178"/>
      <c r="B55" s="179"/>
      <c r="C55" s="347"/>
      <c r="D55" s="160"/>
      <c r="E55" s="45"/>
      <c r="F55" s="48" t="s">
        <v>6</v>
      </c>
      <c r="G55" s="1"/>
      <c r="H55" s="1"/>
    </row>
    <row r="56" spans="1:10" s="9" customFormat="1" ht="36">
      <c r="A56" s="178"/>
      <c r="B56" s="179"/>
      <c r="C56" s="347"/>
      <c r="D56" s="366"/>
      <c r="E56" s="46">
        <v>21001</v>
      </c>
      <c r="F56" s="175" t="s">
        <v>143</v>
      </c>
      <c r="G56" s="11">
        <f t="shared" ref="G56:H56" si="16">+G58</f>
        <v>292.39999999999998</v>
      </c>
      <c r="H56" s="11">
        <f t="shared" si="16"/>
        <v>0</v>
      </c>
    </row>
    <row r="57" spans="1:10" s="9" customFormat="1" ht="16.2" customHeight="1">
      <c r="A57" s="178"/>
      <c r="B57" s="179"/>
      <c r="C57" s="347"/>
      <c r="D57" s="367"/>
      <c r="E57" s="123"/>
      <c r="F57" s="48" t="s">
        <v>15</v>
      </c>
      <c r="G57" s="5"/>
      <c r="H57" s="4"/>
    </row>
    <row r="58" spans="1:10" s="12" customFormat="1" ht="36.6" customHeight="1">
      <c r="A58" s="178"/>
      <c r="B58" s="179"/>
      <c r="C58" s="347"/>
      <c r="D58" s="367"/>
      <c r="E58" s="342"/>
      <c r="F58" s="28" t="s">
        <v>12</v>
      </c>
      <c r="G58" s="25">
        <f t="shared" ref="G58:H58" si="17">+G60</f>
        <v>292.39999999999998</v>
      </c>
      <c r="H58" s="25">
        <f t="shared" si="17"/>
        <v>0</v>
      </c>
      <c r="I58" s="191"/>
    </row>
    <row r="59" spans="1:10" s="9" customFormat="1" ht="34.799999999999997">
      <c r="A59" s="178"/>
      <c r="B59" s="179"/>
      <c r="C59" s="347"/>
      <c r="D59" s="367"/>
      <c r="E59" s="343"/>
      <c r="F59" s="48" t="s">
        <v>60</v>
      </c>
      <c r="G59" s="26"/>
      <c r="H59" s="4"/>
    </row>
    <row r="60" spans="1:10" s="9" customFormat="1" ht="16.95" customHeight="1">
      <c r="A60" s="178"/>
      <c r="B60" s="179"/>
      <c r="C60" s="347"/>
      <c r="D60" s="367"/>
      <c r="E60" s="343"/>
      <c r="F60" s="56" t="s">
        <v>7</v>
      </c>
      <c r="G60" s="5">
        <f>+G61</f>
        <v>292.39999999999998</v>
      </c>
      <c r="H60" s="5">
        <f>+H61</f>
        <v>0</v>
      </c>
    </row>
    <row r="61" spans="1:10" s="9" customFormat="1" ht="16.95" customHeight="1">
      <c r="A61" s="178"/>
      <c r="B61" s="179"/>
      <c r="C61" s="178"/>
      <c r="D61" s="180"/>
      <c r="E61" s="343"/>
      <c r="F61" s="48" t="s">
        <v>58</v>
      </c>
      <c r="G61" s="6">
        <f t="shared" ref="G61:H63" si="18">+G62</f>
        <v>292.39999999999998</v>
      </c>
      <c r="H61" s="6">
        <f t="shared" si="18"/>
        <v>0</v>
      </c>
    </row>
    <row r="62" spans="1:10" s="9" customFormat="1" ht="16.2" customHeight="1">
      <c r="A62" s="178"/>
      <c r="B62" s="179"/>
      <c r="C62" s="178"/>
      <c r="D62" s="180"/>
      <c r="E62" s="343"/>
      <c r="F62" s="48" t="s">
        <v>59</v>
      </c>
      <c r="G62" s="6">
        <f>+G63</f>
        <v>292.39999999999998</v>
      </c>
      <c r="H62" s="6">
        <f>+H63</f>
        <v>0</v>
      </c>
    </row>
    <row r="63" spans="1:10" s="9" customFormat="1" ht="16.2" customHeight="1">
      <c r="A63" s="178"/>
      <c r="B63" s="179"/>
      <c r="C63" s="178"/>
      <c r="D63" s="180"/>
      <c r="E63" s="343"/>
      <c r="F63" s="48" t="s">
        <v>61</v>
      </c>
      <c r="G63" s="310">
        <f t="shared" si="18"/>
        <v>292.39999999999998</v>
      </c>
      <c r="H63" s="310">
        <f t="shared" si="18"/>
        <v>0</v>
      </c>
      <c r="I63" s="13"/>
    </row>
    <row r="64" spans="1:10" s="9" customFormat="1" ht="18">
      <c r="A64" s="178"/>
      <c r="B64" s="179"/>
      <c r="C64" s="178"/>
      <c r="D64" s="180"/>
      <c r="E64" s="343"/>
      <c r="F64" s="50" t="s">
        <v>93</v>
      </c>
      <c r="G64" s="310">
        <f>+'Հավելված N 5'!E25</f>
        <v>292.39999999999998</v>
      </c>
      <c r="H64" s="310">
        <f>+'Հավելված N 5'!F25</f>
        <v>0</v>
      </c>
      <c r="I64" s="234"/>
      <c r="J64" s="234"/>
    </row>
    <row r="65" spans="1:8" s="9" customFormat="1" ht="17.55" customHeight="1">
      <c r="A65" s="349" t="s">
        <v>26</v>
      </c>
      <c r="B65" s="348"/>
      <c r="C65" s="20"/>
      <c r="D65" s="361"/>
      <c r="E65" s="20"/>
      <c r="F65" s="55" t="s">
        <v>28</v>
      </c>
      <c r="G65" s="1">
        <f>+G67+G109</f>
        <v>520522.3</v>
      </c>
      <c r="H65" s="1">
        <f>+H67+H109</f>
        <v>98592.899999999965</v>
      </c>
    </row>
    <row r="66" spans="1:8" s="9" customFormat="1" ht="16.95" customHeight="1">
      <c r="A66" s="349"/>
      <c r="B66" s="348"/>
      <c r="C66" s="21"/>
      <c r="D66" s="362"/>
      <c r="E66" s="21"/>
      <c r="F66" s="48" t="s">
        <v>6</v>
      </c>
      <c r="G66" s="5"/>
      <c r="H66" s="4"/>
    </row>
    <row r="67" spans="1:8" s="9" customFormat="1" ht="18">
      <c r="A67" s="349"/>
      <c r="B67" s="346" t="s">
        <v>116</v>
      </c>
      <c r="C67" s="124"/>
      <c r="D67" s="23"/>
      <c r="E67" s="21"/>
      <c r="F67" s="55" t="s">
        <v>118</v>
      </c>
      <c r="G67" s="5">
        <f t="shared" ref="G67:H67" si="19">+G69</f>
        <v>300348</v>
      </c>
      <c r="H67" s="5">
        <f t="shared" si="19"/>
        <v>348</v>
      </c>
    </row>
    <row r="68" spans="1:8" s="9" customFormat="1" ht="18">
      <c r="A68" s="349"/>
      <c r="B68" s="347"/>
      <c r="C68" s="124"/>
      <c r="D68" s="23"/>
      <c r="E68" s="21"/>
      <c r="F68" s="48" t="s">
        <v>6</v>
      </c>
      <c r="G68" s="5"/>
      <c r="H68" s="4"/>
    </row>
    <row r="69" spans="1:8" s="9" customFormat="1" ht="18">
      <c r="A69" s="349"/>
      <c r="B69" s="347"/>
      <c r="C69" s="346" t="s">
        <v>27</v>
      </c>
      <c r="D69" s="125"/>
      <c r="E69" s="21"/>
      <c r="F69" s="55" t="s">
        <v>119</v>
      </c>
      <c r="G69" s="5">
        <f t="shared" ref="G69:H69" si="20">+G71</f>
        <v>300348</v>
      </c>
      <c r="H69" s="5">
        <f t="shared" si="20"/>
        <v>348</v>
      </c>
    </row>
    <row r="70" spans="1:8" s="9" customFormat="1" ht="16.95" customHeight="1">
      <c r="A70" s="349"/>
      <c r="B70" s="347"/>
      <c r="C70" s="347"/>
      <c r="D70" s="125"/>
      <c r="E70" s="21"/>
      <c r="F70" s="48" t="s">
        <v>6</v>
      </c>
      <c r="G70" s="5"/>
      <c r="H70" s="10"/>
    </row>
    <row r="71" spans="1:8" s="9" customFormat="1" ht="34.799999999999997">
      <c r="A71" s="349"/>
      <c r="B71" s="347"/>
      <c r="C71" s="347"/>
      <c r="D71" s="125"/>
      <c r="E71" s="21"/>
      <c r="F71" s="49" t="s">
        <v>12</v>
      </c>
      <c r="G71" s="5">
        <f t="shared" ref="G71:H71" si="21">+G73</f>
        <v>300348</v>
      </c>
      <c r="H71" s="5">
        <f t="shared" si="21"/>
        <v>348</v>
      </c>
    </row>
    <row r="72" spans="1:8" s="9" customFormat="1" ht="16.95" customHeight="1">
      <c r="A72" s="349"/>
      <c r="B72" s="347"/>
      <c r="C72" s="347"/>
      <c r="D72" s="126"/>
      <c r="E72" s="24"/>
      <c r="F72" s="48" t="s">
        <v>6</v>
      </c>
      <c r="G72" s="5"/>
      <c r="H72" s="5"/>
    </row>
    <row r="73" spans="1:8" s="9" customFormat="1" ht="36.6" customHeight="1">
      <c r="A73" s="349"/>
      <c r="B73" s="347"/>
      <c r="C73" s="347"/>
      <c r="D73" s="57">
        <v>1236</v>
      </c>
      <c r="E73" s="340" t="s">
        <v>76</v>
      </c>
      <c r="F73" s="341"/>
      <c r="G73" s="1">
        <f>+G75+G84+G93</f>
        <v>300348</v>
      </c>
      <c r="H73" s="1">
        <f>+H75+H84+H93</f>
        <v>348</v>
      </c>
    </row>
    <row r="74" spans="1:8" s="9" customFormat="1" ht="16.95" customHeight="1">
      <c r="A74" s="349"/>
      <c r="B74" s="347"/>
      <c r="C74" s="347"/>
      <c r="D74" s="149"/>
      <c r="E74" s="45"/>
      <c r="F74" s="48" t="s">
        <v>6</v>
      </c>
      <c r="G74" s="1"/>
      <c r="H74" s="1"/>
    </row>
    <row r="75" spans="1:8" s="9" customFormat="1" ht="18">
      <c r="A75" s="349"/>
      <c r="B75" s="347"/>
      <c r="C75" s="347"/>
      <c r="D75" s="149"/>
      <c r="E75" s="61" t="s">
        <v>289</v>
      </c>
      <c r="F75" s="252" t="s">
        <v>290</v>
      </c>
      <c r="G75" s="188">
        <f>+G77</f>
        <v>-700000</v>
      </c>
      <c r="H75" s="188">
        <f>+H77</f>
        <v>-700000</v>
      </c>
    </row>
    <row r="76" spans="1:8" s="9" customFormat="1" ht="16.2" customHeight="1">
      <c r="A76" s="349"/>
      <c r="B76" s="347"/>
      <c r="C76" s="347"/>
      <c r="D76" s="149"/>
      <c r="E76" s="123"/>
      <c r="F76" s="48" t="s">
        <v>15</v>
      </c>
      <c r="G76" s="187"/>
      <c r="H76" s="190"/>
    </row>
    <row r="77" spans="1:8" s="12" customFormat="1" ht="36.6" customHeight="1">
      <c r="A77" s="349"/>
      <c r="B77" s="347"/>
      <c r="C77" s="347"/>
      <c r="D77" s="149"/>
      <c r="E77" s="121"/>
      <c r="F77" s="28" t="s">
        <v>12</v>
      </c>
      <c r="G77" s="197">
        <f t="shared" ref="G77:H77" si="22">+G79</f>
        <v>-700000</v>
      </c>
      <c r="H77" s="197">
        <f t="shared" si="22"/>
        <v>-700000</v>
      </c>
    </row>
    <row r="78" spans="1:8" s="9" customFormat="1" ht="34.799999999999997">
      <c r="A78" s="349"/>
      <c r="B78" s="347"/>
      <c r="C78" s="347"/>
      <c r="D78" s="149"/>
      <c r="E78" s="121"/>
      <c r="F78" s="48" t="s">
        <v>60</v>
      </c>
      <c r="G78" s="198"/>
      <c r="H78" s="190"/>
    </row>
    <row r="79" spans="1:8" s="9" customFormat="1" ht="16.95" customHeight="1">
      <c r="A79" s="349"/>
      <c r="B79" s="347"/>
      <c r="C79" s="347"/>
      <c r="D79" s="149"/>
      <c r="E79" s="121"/>
      <c r="F79" s="250" t="s">
        <v>7</v>
      </c>
      <c r="G79" s="187">
        <f t="shared" ref="G79:H79" si="23">G80</f>
        <v>-700000</v>
      </c>
      <c r="H79" s="187">
        <f t="shared" si="23"/>
        <v>-700000</v>
      </c>
    </row>
    <row r="80" spans="1:8" s="9" customFormat="1" ht="16.95" customHeight="1">
      <c r="A80" s="349"/>
      <c r="B80" s="347"/>
      <c r="C80" s="347"/>
      <c r="D80" s="149"/>
      <c r="E80" s="121"/>
      <c r="F80" s="48" t="s">
        <v>58</v>
      </c>
      <c r="G80" s="189">
        <f t="shared" ref="G80:H82" si="24">+G81</f>
        <v>-700000</v>
      </c>
      <c r="H80" s="189">
        <f t="shared" si="24"/>
        <v>-700000</v>
      </c>
    </row>
    <row r="81" spans="1:9" s="9" customFormat="1" ht="16.2" customHeight="1">
      <c r="A81" s="349"/>
      <c r="B81" s="347"/>
      <c r="C81" s="347"/>
      <c r="D81" s="149"/>
      <c r="E81" s="121"/>
      <c r="F81" s="48" t="s">
        <v>59</v>
      </c>
      <c r="G81" s="189">
        <f t="shared" si="24"/>
        <v>-700000</v>
      </c>
      <c r="H81" s="189">
        <f t="shared" si="24"/>
        <v>-700000</v>
      </c>
    </row>
    <row r="82" spans="1:9" s="9" customFormat="1" ht="16.2" customHeight="1">
      <c r="A82" s="349"/>
      <c r="B82" s="347"/>
      <c r="C82" s="347"/>
      <c r="D82" s="149"/>
      <c r="E82" s="121"/>
      <c r="F82" s="48" t="s">
        <v>128</v>
      </c>
      <c r="G82" s="189">
        <f t="shared" si="24"/>
        <v>-700000</v>
      </c>
      <c r="H82" s="189">
        <f t="shared" si="24"/>
        <v>-700000</v>
      </c>
      <c r="I82" s="13"/>
    </row>
    <row r="83" spans="1:9" s="9" customFormat="1" ht="18">
      <c r="A83" s="349"/>
      <c r="B83" s="347"/>
      <c r="C83" s="347"/>
      <c r="D83" s="149"/>
      <c r="E83" s="122"/>
      <c r="F83" s="50" t="s">
        <v>129</v>
      </c>
      <c r="G83" s="189">
        <f>+'Հավելված N 5'!E68</f>
        <v>-700000</v>
      </c>
      <c r="H83" s="189">
        <f>+'Հավելված N 5'!F68</f>
        <v>-700000</v>
      </c>
      <c r="I83" s="13"/>
    </row>
    <row r="84" spans="1:9" s="9" customFormat="1" ht="18">
      <c r="A84" s="349"/>
      <c r="B84" s="347"/>
      <c r="C84" s="347"/>
      <c r="D84" s="149"/>
      <c r="E84" s="61">
        <v>32005</v>
      </c>
      <c r="F84" s="252" t="s">
        <v>281</v>
      </c>
      <c r="G84" s="188">
        <f>+G86</f>
        <v>0</v>
      </c>
      <c r="H84" s="188">
        <f>+H86</f>
        <v>-300000</v>
      </c>
    </row>
    <row r="85" spans="1:9" s="9" customFormat="1" ht="16.2" customHeight="1">
      <c r="A85" s="349"/>
      <c r="B85" s="347"/>
      <c r="C85" s="347"/>
      <c r="D85" s="149"/>
      <c r="E85" s="123"/>
      <c r="F85" s="48" t="s">
        <v>15</v>
      </c>
      <c r="G85" s="187"/>
      <c r="H85" s="190"/>
    </row>
    <row r="86" spans="1:9" s="12" customFormat="1" ht="36.6" customHeight="1">
      <c r="A86" s="349"/>
      <c r="B86" s="347"/>
      <c r="C86" s="347"/>
      <c r="D86" s="149"/>
      <c r="E86" s="121"/>
      <c r="F86" s="28" t="s">
        <v>109</v>
      </c>
      <c r="G86" s="197">
        <f t="shared" ref="G86:H86" si="25">+G88</f>
        <v>0</v>
      </c>
      <c r="H86" s="197">
        <f t="shared" si="25"/>
        <v>-300000</v>
      </c>
    </row>
    <row r="87" spans="1:9" s="9" customFormat="1" ht="34.799999999999997">
      <c r="A87" s="349"/>
      <c r="B87" s="347"/>
      <c r="C87" s="347"/>
      <c r="D87" s="149"/>
      <c r="E87" s="121"/>
      <c r="F87" s="48" t="s">
        <v>60</v>
      </c>
      <c r="G87" s="198"/>
      <c r="H87" s="190"/>
    </row>
    <row r="88" spans="1:9" s="9" customFormat="1" ht="16.95" customHeight="1">
      <c r="A88" s="349"/>
      <c r="B88" s="347"/>
      <c r="C88" s="347"/>
      <c r="D88" s="149"/>
      <c r="E88" s="121"/>
      <c r="F88" s="250" t="s">
        <v>7</v>
      </c>
      <c r="G88" s="187">
        <f t="shared" ref="G88:H91" si="26">+G89</f>
        <v>0</v>
      </c>
      <c r="H88" s="187">
        <f t="shared" si="26"/>
        <v>-300000</v>
      </c>
    </row>
    <row r="89" spans="1:9" s="9" customFormat="1" ht="16.95" customHeight="1">
      <c r="A89" s="349"/>
      <c r="B89" s="347"/>
      <c r="C89" s="347"/>
      <c r="D89" s="149"/>
      <c r="E89" s="121"/>
      <c r="F89" s="48" t="s">
        <v>58</v>
      </c>
      <c r="G89" s="189">
        <f t="shared" si="26"/>
        <v>0</v>
      </c>
      <c r="H89" s="189">
        <f t="shared" si="26"/>
        <v>-300000</v>
      </c>
    </row>
    <row r="90" spans="1:9" s="9" customFormat="1" ht="16.2" customHeight="1">
      <c r="A90" s="349"/>
      <c r="B90" s="347"/>
      <c r="C90" s="347"/>
      <c r="D90" s="149"/>
      <c r="E90" s="121"/>
      <c r="F90" s="48" t="s">
        <v>59</v>
      </c>
      <c r="G90" s="189">
        <f t="shared" si="26"/>
        <v>0</v>
      </c>
      <c r="H90" s="189">
        <f t="shared" si="26"/>
        <v>-300000</v>
      </c>
    </row>
    <row r="91" spans="1:9" s="9" customFormat="1" ht="16.2" customHeight="1">
      <c r="A91" s="349"/>
      <c r="B91" s="347"/>
      <c r="C91" s="347"/>
      <c r="D91" s="149"/>
      <c r="E91" s="121"/>
      <c r="F91" s="48" t="s">
        <v>61</v>
      </c>
      <c r="G91" s="189">
        <f t="shared" si="26"/>
        <v>0</v>
      </c>
      <c r="H91" s="189">
        <f t="shared" si="26"/>
        <v>-300000</v>
      </c>
      <c r="I91" s="13"/>
    </row>
    <row r="92" spans="1:9" s="9" customFormat="1" ht="18">
      <c r="A92" s="349"/>
      <c r="B92" s="347"/>
      <c r="C92" s="347"/>
      <c r="D92" s="149"/>
      <c r="E92" s="122"/>
      <c r="F92" s="50" t="s">
        <v>117</v>
      </c>
      <c r="G92" s="189">
        <f>+'Հավելված N 5'!E73</f>
        <v>0</v>
      </c>
      <c r="H92" s="189">
        <f>+'Հավելված N 5'!F73</f>
        <v>-300000</v>
      </c>
      <c r="I92" s="13"/>
    </row>
    <row r="93" spans="1:9" s="9" customFormat="1" ht="54">
      <c r="A93" s="349"/>
      <c r="B93" s="347"/>
      <c r="C93" s="347"/>
      <c r="D93" s="149"/>
      <c r="E93" s="61">
        <v>32006</v>
      </c>
      <c r="F93" s="47" t="s">
        <v>162</v>
      </c>
      <c r="G93" s="11">
        <f>+G95+G102</f>
        <v>1000348</v>
      </c>
      <c r="H93" s="11">
        <f>+H95+H102</f>
        <v>1000348</v>
      </c>
    </row>
    <row r="94" spans="1:9" s="9" customFormat="1" ht="16.2" customHeight="1">
      <c r="A94" s="349"/>
      <c r="B94" s="347"/>
      <c r="C94" s="347"/>
      <c r="D94" s="149"/>
      <c r="E94" s="123"/>
      <c r="F94" s="48" t="s">
        <v>15</v>
      </c>
      <c r="G94" s="5"/>
      <c r="H94" s="4"/>
    </row>
    <row r="95" spans="1:9" s="12" customFormat="1" ht="36.6" customHeight="1">
      <c r="A95" s="349"/>
      <c r="B95" s="347"/>
      <c r="C95" s="347"/>
      <c r="D95" s="149"/>
      <c r="E95" s="121"/>
      <c r="F95" s="28" t="s">
        <v>12</v>
      </c>
      <c r="G95" s="25">
        <f t="shared" ref="G95:H95" si="27">+G97</f>
        <v>1000000</v>
      </c>
      <c r="H95" s="25">
        <f t="shared" si="27"/>
        <v>1000000</v>
      </c>
    </row>
    <row r="96" spans="1:9" s="9" customFormat="1" ht="34.799999999999997">
      <c r="A96" s="349"/>
      <c r="B96" s="347"/>
      <c r="C96" s="347"/>
      <c r="D96" s="149"/>
      <c r="E96" s="121"/>
      <c r="F96" s="48" t="s">
        <v>60</v>
      </c>
      <c r="G96" s="26"/>
      <c r="H96" s="4"/>
    </row>
    <row r="97" spans="1:9" s="9" customFormat="1" ht="16.95" customHeight="1">
      <c r="A97" s="349"/>
      <c r="B97" s="347"/>
      <c r="C97" s="347"/>
      <c r="D97" s="149"/>
      <c r="E97" s="121"/>
      <c r="F97" s="56" t="s">
        <v>7</v>
      </c>
      <c r="G97" s="5">
        <f t="shared" ref="G97:H97" si="28">+G98</f>
        <v>1000000</v>
      </c>
      <c r="H97" s="5">
        <f t="shared" si="28"/>
        <v>1000000</v>
      </c>
    </row>
    <row r="98" spans="1:9" s="9" customFormat="1" ht="16.95" customHeight="1">
      <c r="A98" s="349"/>
      <c r="B98" s="347"/>
      <c r="C98" s="347"/>
      <c r="D98" s="149"/>
      <c r="E98" s="121"/>
      <c r="F98" s="48" t="s">
        <v>58</v>
      </c>
      <c r="G98" s="6">
        <f t="shared" ref="G98:H100" si="29">+G99</f>
        <v>1000000</v>
      </c>
      <c r="H98" s="6">
        <f t="shared" si="29"/>
        <v>1000000</v>
      </c>
    </row>
    <row r="99" spans="1:9" s="9" customFormat="1" ht="16.2" customHeight="1">
      <c r="A99" s="349"/>
      <c r="B99" s="347"/>
      <c r="C99" s="347"/>
      <c r="D99" s="149"/>
      <c r="E99" s="121"/>
      <c r="F99" s="48" t="s">
        <v>59</v>
      </c>
      <c r="G99" s="6">
        <f t="shared" si="29"/>
        <v>1000000</v>
      </c>
      <c r="H99" s="6">
        <f t="shared" si="29"/>
        <v>1000000</v>
      </c>
    </row>
    <row r="100" spans="1:9" s="9" customFormat="1" ht="16.2" customHeight="1">
      <c r="A100" s="349"/>
      <c r="B100" s="347"/>
      <c r="C100" s="347"/>
      <c r="D100" s="149"/>
      <c r="E100" s="121"/>
      <c r="F100" s="48" t="s">
        <v>135</v>
      </c>
      <c r="G100" s="22">
        <f t="shared" si="29"/>
        <v>1000000</v>
      </c>
      <c r="H100" s="22">
        <f t="shared" si="29"/>
        <v>1000000</v>
      </c>
      <c r="I100" s="13"/>
    </row>
    <row r="101" spans="1:9" s="9" customFormat="1" ht="18">
      <c r="A101" s="349"/>
      <c r="B101" s="347"/>
      <c r="C101" s="347"/>
      <c r="D101" s="149"/>
      <c r="E101" s="122"/>
      <c r="F101" s="50" t="s">
        <v>136</v>
      </c>
      <c r="G101" s="22">
        <f>+'Հավելված N 5'!E78</f>
        <v>1000000</v>
      </c>
      <c r="H101" s="22">
        <f>+'Հավելված N 5'!F78</f>
        <v>1000000</v>
      </c>
      <c r="I101" s="13"/>
    </row>
    <row r="102" spans="1:9" s="12" customFormat="1" ht="36.6" customHeight="1">
      <c r="A102" s="349"/>
      <c r="B102" s="347"/>
      <c r="C102" s="178"/>
      <c r="D102" s="149"/>
      <c r="E102" s="342"/>
      <c r="F102" s="28" t="s">
        <v>283</v>
      </c>
      <c r="G102" s="25">
        <f t="shared" ref="G102:H102" si="30">+G104</f>
        <v>348</v>
      </c>
      <c r="H102" s="25">
        <f t="shared" si="30"/>
        <v>348</v>
      </c>
    </row>
    <row r="103" spans="1:9" s="9" customFormat="1" ht="34.799999999999997">
      <c r="A103" s="349"/>
      <c r="B103" s="347"/>
      <c r="C103" s="178"/>
      <c r="D103" s="149"/>
      <c r="E103" s="343"/>
      <c r="F103" s="48" t="s">
        <v>60</v>
      </c>
      <c r="G103" s="26"/>
      <c r="H103" s="4"/>
    </row>
    <row r="104" spans="1:9" s="9" customFormat="1" ht="16.95" customHeight="1">
      <c r="A104" s="349"/>
      <c r="B104" s="347"/>
      <c r="C104" s="178"/>
      <c r="D104" s="149"/>
      <c r="E104" s="343"/>
      <c r="F104" s="56" t="s">
        <v>7</v>
      </c>
      <c r="G104" s="5">
        <f t="shared" ref="G104:G107" si="31">+G105</f>
        <v>348</v>
      </c>
      <c r="H104" s="5">
        <f t="shared" ref="H104:H107" si="32">+H105</f>
        <v>348</v>
      </c>
    </row>
    <row r="105" spans="1:9" s="9" customFormat="1" ht="16.95" customHeight="1">
      <c r="A105" s="349"/>
      <c r="B105" s="347"/>
      <c r="C105" s="178"/>
      <c r="D105" s="149"/>
      <c r="E105" s="343"/>
      <c r="F105" s="48" t="s">
        <v>58</v>
      </c>
      <c r="G105" s="6">
        <f t="shared" si="31"/>
        <v>348</v>
      </c>
      <c r="H105" s="6">
        <f t="shared" si="32"/>
        <v>348</v>
      </c>
    </row>
    <row r="106" spans="1:9" s="9" customFormat="1" ht="16.2" customHeight="1">
      <c r="A106" s="349"/>
      <c r="B106" s="347"/>
      <c r="C106" s="178"/>
      <c r="D106" s="149"/>
      <c r="E106" s="343"/>
      <c r="F106" s="48" t="s">
        <v>59</v>
      </c>
      <c r="G106" s="6">
        <f t="shared" si="31"/>
        <v>348</v>
      </c>
      <c r="H106" s="6">
        <f t="shared" si="32"/>
        <v>348</v>
      </c>
    </row>
    <row r="107" spans="1:9" s="9" customFormat="1" ht="16.2" customHeight="1">
      <c r="A107" s="349"/>
      <c r="B107" s="347"/>
      <c r="C107" s="178"/>
      <c r="D107" s="149"/>
      <c r="E107" s="343"/>
      <c r="F107" s="48" t="s">
        <v>135</v>
      </c>
      <c r="G107" s="22">
        <f t="shared" si="31"/>
        <v>348</v>
      </c>
      <c r="H107" s="22">
        <f t="shared" si="32"/>
        <v>348</v>
      </c>
      <c r="I107" s="13"/>
    </row>
    <row r="108" spans="1:9" s="9" customFormat="1" ht="18" customHeight="1">
      <c r="A108" s="349"/>
      <c r="B108" s="356"/>
      <c r="C108" s="178"/>
      <c r="D108" s="149"/>
      <c r="E108" s="344"/>
      <c r="F108" s="50" t="s">
        <v>136</v>
      </c>
      <c r="G108" s="22">
        <f>+'Հավելված N 5'!E81</f>
        <v>348</v>
      </c>
      <c r="H108" s="22">
        <f>+'Հավելված N 5'!F81</f>
        <v>348</v>
      </c>
      <c r="I108" s="13"/>
    </row>
    <row r="109" spans="1:9" s="9" customFormat="1" ht="36">
      <c r="A109" s="349"/>
      <c r="B109" s="355" t="s">
        <v>114</v>
      </c>
      <c r="C109" s="350"/>
      <c r="D109" s="361"/>
      <c r="E109" s="21"/>
      <c r="F109" s="55" t="s">
        <v>115</v>
      </c>
      <c r="G109" s="5">
        <f t="shared" ref="G109:H109" si="33">+G111</f>
        <v>220174.3</v>
      </c>
      <c r="H109" s="5">
        <f t="shared" si="33"/>
        <v>98244.899999999965</v>
      </c>
    </row>
    <row r="110" spans="1:9" s="9" customFormat="1" ht="18" customHeight="1">
      <c r="A110" s="349"/>
      <c r="B110" s="355"/>
      <c r="C110" s="351"/>
      <c r="D110" s="362"/>
      <c r="E110" s="21"/>
      <c r="F110" s="48" t="s">
        <v>6</v>
      </c>
      <c r="G110" s="5"/>
      <c r="H110" s="4"/>
    </row>
    <row r="111" spans="1:9" s="9" customFormat="1" ht="36">
      <c r="A111" s="349"/>
      <c r="B111" s="355"/>
      <c r="C111" s="352" t="s">
        <v>27</v>
      </c>
      <c r="D111" s="362"/>
      <c r="E111" s="21"/>
      <c r="F111" s="55" t="s">
        <v>115</v>
      </c>
      <c r="G111" s="5">
        <f t="shared" ref="G111:H111" si="34">+G113</f>
        <v>220174.3</v>
      </c>
      <c r="H111" s="5">
        <f t="shared" si="34"/>
        <v>98244.899999999965</v>
      </c>
    </row>
    <row r="112" spans="1:9" s="9" customFormat="1" ht="16.95" customHeight="1">
      <c r="A112" s="349"/>
      <c r="B112" s="355"/>
      <c r="C112" s="353"/>
      <c r="D112" s="362"/>
      <c r="E112" s="21"/>
      <c r="F112" s="48" t="s">
        <v>6</v>
      </c>
      <c r="G112" s="5"/>
      <c r="H112" s="10"/>
    </row>
    <row r="113" spans="1:9" s="9" customFormat="1" ht="34.799999999999997">
      <c r="A113" s="349"/>
      <c r="B113" s="355"/>
      <c r="C113" s="353"/>
      <c r="D113" s="362"/>
      <c r="E113" s="21"/>
      <c r="F113" s="49" t="s">
        <v>12</v>
      </c>
      <c r="G113" s="5">
        <f>+G115+G128+G150</f>
        <v>220174.3</v>
      </c>
      <c r="H113" s="5">
        <f>+H115+H128+H150</f>
        <v>98244.899999999965</v>
      </c>
    </row>
    <row r="114" spans="1:9" s="9" customFormat="1" ht="16.95" customHeight="1">
      <c r="A114" s="349"/>
      <c r="B114" s="355"/>
      <c r="C114" s="353"/>
      <c r="D114" s="363"/>
      <c r="E114" s="24"/>
      <c r="F114" s="48" t="s">
        <v>6</v>
      </c>
      <c r="G114" s="5"/>
      <c r="H114" s="5"/>
    </row>
    <row r="115" spans="1:9" s="9" customFormat="1" ht="18">
      <c r="A115" s="349"/>
      <c r="B115" s="355"/>
      <c r="C115" s="353"/>
      <c r="D115" s="57">
        <v>1045</v>
      </c>
      <c r="E115" s="340" t="s">
        <v>173</v>
      </c>
      <c r="F115" s="341"/>
      <c r="G115" s="1">
        <f>+G117</f>
        <v>-155118.39999999999</v>
      </c>
      <c r="H115" s="1">
        <f>+H117</f>
        <v>-162800</v>
      </c>
    </row>
    <row r="116" spans="1:9" s="9" customFormat="1" ht="16.95" customHeight="1">
      <c r="A116" s="349"/>
      <c r="B116" s="355"/>
      <c r="C116" s="353"/>
      <c r="D116" s="313"/>
      <c r="E116" s="45"/>
      <c r="F116" s="48" t="s">
        <v>6</v>
      </c>
      <c r="G116" s="1"/>
      <c r="H116" s="1"/>
    </row>
    <row r="117" spans="1:9" s="9" customFormat="1" ht="36">
      <c r="A117" s="349"/>
      <c r="B117" s="355"/>
      <c r="C117" s="353"/>
      <c r="D117" s="311"/>
      <c r="E117" s="46">
        <v>32005</v>
      </c>
      <c r="F117" s="33" t="s">
        <v>152</v>
      </c>
      <c r="G117" s="11">
        <f>+G119</f>
        <v>-155118.39999999999</v>
      </c>
      <c r="H117" s="11">
        <f>+H119</f>
        <v>-162800</v>
      </c>
    </row>
    <row r="118" spans="1:9" s="9" customFormat="1" ht="16.2" customHeight="1">
      <c r="A118" s="349"/>
      <c r="B118" s="355"/>
      <c r="C118" s="353"/>
      <c r="D118" s="311"/>
      <c r="E118" s="123"/>
      <c r="F118" s="48" t="s">
        <v>15</v>
      </c>
      <c r="G118" s="5"/>
      <c r="H118" s="4"/>
    </row>
    <row r="119" spans="1:9" s="12" customFormat="1" ht="36.6" customHeight="1">
      <c r="A119" s="349"/>
      <c r="B119" s="355"/>
      <c r="C119" s="353"/>
      <c r="D119" s="311"/>
      <c r="E119" s="342"/>
      <c r="F119" s="28" t="s">
        <v>109</v>
      </c>
      <c r="G119" s="25">
        <f t="shared" ref="G119:H119" si="35">+G121</f>
        <v>-155118.39999999999</v>
      </c>
      <c r="H119" s="25">
        <f t="shared" si="35"/>
        <v>-162800</v>
      </c>
    </row>
    <row r="120" spans="1:9" s="9" customFormat="1" ht="34.799999999999997">
      <c r="A120" s="349"/>
      <c r="B120" s="355"/>
      <c r="C120" s="353"/>
      <c r="D120" s="311"/>
      <c r="E120" s="343"/>
      <c r="F120" s="48" t="s">
        <v>60</v>
      </c>
      <c r="G120" s="26"/>
      <c r="H120" s="4"/>
    </row>
    <row r="121" spans="1:9" s="9" customFormat="1" ht="16.95" customHeight="1">
      <c r="A121" s="349"/>
      <c r="B121" s="355"/>
      <c r="C121" s="353"/>
      <c r="D121" s="311"/>
      <c r="E121" s="343"/>
      <c r="F121" s="56" t="s">
        <v>7</v>
      </c>
      <c r="G121" s="5">
        <f t="shared" ref="G121:H121" si="36">G122</f>
        <v>-155118.39999999999</v>
      </c>
      <c r="H121" s="5">
        <f t="shared" si="36"/>
        <v>-162800</v>
      </c>
    </row>
    <row r="122" spans="1:9" s="9" customFormat="1" ht="16.95" customHeight="1">
      <c r="A122" s="349"/>
      <c r="B122" s="355"/>
      <c r="C122" s="353"/>
      <c r="D122" s="311"/>
      <c r="E122" s="343"/>
      <c r="F122" s="48" t="s">
        <v>58</v>
      </c>
      <c r="G122" s="6">
        <f t="shared" ref="G122:H126" si="37">+G123</f>
        <v>-155118.39999999999</v>
      </c>
      <c r="H122" s="6">
        <f t="shared" si="37"/>
        <v>-162800</v>
      </c>
    </row>
    <row r="123" spans="1:9" s="9" customFormat="1" ht="16.2" customHeight="1">
      <c r="A123" s="349"/>
      <c r="B123" s="355"/>
      <c r="C123" s="353"/>
      <c r="D123" s="311"/>
      <c r="E123" s="343"/>
      <c r="F123" s="48" t="s">
        <v>59</v>
      </c>
      <c r="G123" s="6">
        <f>+G124+G126</f>
        <v>-155118.39999999999</v>
      </c>
      <c r="H123" s="6">
        <f>+H124+H126</f>
        <v>-162800</v>
      </c>
    </row>
    <row r="124" spans="1:9" s="9" customFormat="1" ht="16.2" customHeight="1">
      <c r="A124" s="349"/>
      <c r="B124" s="355"/>
      <c r="C124" s="353"/>
      <c r="D124" s="311"/>
      <c r="E124" s="343"/>
      <c r="F124" s="48" t="s">
        <v>61</v>
      </c>
      <c r="G124" s="22">
        <f t="shared" si="37"/>
        <v>-165918.39999999999</v>
      </c>
      <c r="H124" s="22">
        <f t="shared" si="37"/>
        <v>-173600</v>
      </c>
      <c r="I124" s="13"/>
    </row>
    <row r="125" spans="1:9" s="9" customFormat="1" ht="18" customHeight="1">
      <c r="A125" s="349"/>
      <c r="B125" s="355"/>
      <c r="C125" s="353"/>
      <c r="D125" s="311"/>
      <c r="E125" s="343"/>
      <c r="F125" s="50" t="s">
        <v>117</v>
      </c>
      <c r="G125" s="22">
        <f>+'Հավելված N 5'!E15-'Հավելված N 4'!$G$15</f>
        <v>-165918.39999999999</v>
      </c>
      <c r="H125" s="22">
        <f>+'Հավելված N 5'!F15-'Հավելված N 4'!$G$15</f>
        <v>-173600</v>
      </c>
      <c r="I125" s="13"/>
    </row>
    <row r="126" spans="1:9" s="9" customFormat="1" ht="16.2" customHeight="1">
      <c r="A126" s="349"/>
      <c r="B126" s="355"/>
      <c r="C126" s="353"/>
      <c r="D126" s="311"/>
      <c r="E126" s="343"/>
      <c r="F126" s="48" t="s">
        <v>128</v>
      </c>
      <c r="G126" s="22">
        <f t="shared" si="37"/>
        <v>10800</v>
      </c>
      <c r="H126" s="22">
        <f t="shared" si="37"/>
        <v>10800</v>
      </c>
      <c r="I126" s="13"/>
    </row>
    <row r="127" spans="1:9" s="9" customFormat="1" ht="18" customHeight="1">
      <c r="A127" s="349"/>
      <c r="B127" s="355"/>
      <c r="C127" s="353"/>
      <c r="D127" s="312"/>
      <c r="E127" s="344"/>
      <c r="F127" s="50" t="s">
        <v>129</v>
      </c>
      <c r="G127" s="22">
        <f>+H127</f>
        <v>10800</v>
      </c>
      <c r="H127" s="22">
        <f>+'Հավելված N 4'!G15</f>
        <v>10800</v>
      </c>
      <c r="I127" s="13"/>
    </row>
    <row r="128" spans="1:9" s="9" customFormat="1" ht="18" customHeight="1">
      <c r="A128" s="349"/>
      <c r="B128" s="355"/>
      <c r="C128" s="353"/>
      <c r="D128" s="57">
        <v>1163</v>
      </c>
      <c r="E128" s="340" t="s">
        <v>291</v>
      </c>
      <c r="F128" s="341"/>
      <c r="G128" s="1">
        <f>+G130+G141</f>
        <v>451332.39999999997</v>
      </c>
      <c r="H128" s="1">
        <f>+H130+H141</f>
        <v>460920.6</v>
      </c>
    </row>
    <row r="129" spans="1:9" s="9" customFormat="1" ht="16.95" customHeight="1">
      <c r="A129" s="349"/>
      <c r="B129" s="355"/>
      <c r="C129" s="353"/>
      <c r="D129" s="313"/>
      <c r="E129" s="45"/>
      <c r="F129" s="48" t="s">
        <v>6</v>
      </c>
      <c r="G129" s="1"/>
      <c r="H129" s="1"/>
    </row>
    <row r="130" spans="1:9" s="9" customFormat="1" ht="18">
      <c r="A130" s="349"/>
      <c r="B130" s="355"/>
      <c r="C130" s="353"/>
      <c r="D130" s="311"/>
      <c r="E130" s="46">
        <v>32001</v>
      </c>
      <c r="F130" s="151" t="s">
        <v>235</v>
      </c>
      <c r="G130" s="11">
        <f t="shared" ref="G130:H130" si="38">+G132</f>
        <v>350513.6</v>
      </c>
      <c r="H130" s="11">
        <f t="shared" si="38"/>
        <v>360101.8</v>
      </c>
    </row>
    <row r="131" spans="1:9" s="9" customFormat="1" ht="16.2" customHeight="1">
      <c r="A131" s="349"/>
      <c r="B131" s="355"/>
      <c r="C131" s="353"/>
      <c r="D131" s="311"/>
      <c r="E131" s="123"/>
      <c r="F131" s="48" t="s">
        <v>15</v>
      </c>
      <c r="G131" s="5"/>
      <c r="H131" s="4"/>
    </row>
    <row r="132" spans="1:9" s="12" customFormat="1" ht="36.6" customHeight="1">
      <c r="A132" s="349"/>
      <c r="B132" s="355"/>
      <c r="C132" s="353"/>
      <c r="D132" s="311"/>
      <c r="E132" s="342"/>
      <c r="F132" s="28" t="s">
        <v>292</v>
      </c>
      <c r="G132" s="25">
        <f t="shared" ref="G132:H132" si="39">+G134</f>
        <v>350513.6</v>
      </c>
      <c r="H132" s="25">
        <f t="shared" si="39"/>
        <v>360101.8</v>
      </c>
    </row>
    <row r="133" spans="1:9" s="9" customFormat="1" ht="34.799999999999997">
      <c r="A133" s="349"/>
      <c r="B133" s="355"/>
      <c r="C133" s="353"/>
      <c r="D133" s="311"/>
      <c r="E133" s="343"/>
      <c r="F133" s="48" t="s">
        <v>60</v>
      </c>
      <c r="G133" s="26"/>
      <c r="H133" s="4"/>
    </row>
    <row r="134" spans="1:9" s="9" customFormat="1" ht="16.95" customHeight="1">
      <c r="A134" s="349"/>
      <c r="B134" s="355"/>
      <c r="C134" s="353"/>
      <c r="D134" s="311"/>
      <c r="E134" s="343"/>
      <c r="F134" s="56" t="s">
        <v>7</v>
      </c>
      <c r="G134" s="5">
        <f t="shared" ref="G134:H134" si="40">G135</f>
        <v>350513.6</v>
      </c>
      <c r="H134" s="5">
        <f t="shared" si="40"/>
        <v>360101.8</v>
      </c>
    </row>
    <row r="135" spans="1:9" s="9" customFormat="1" ht="16.95" customHeight="1">
      <c r="A135" s="349"/>
      <c r="B135" s="355"/>
      <c r="C135" s="353"/>
      <c r="D135" s="311"/>
      <c r="E135" s="343"/>
      <c r="F135" s="48" t="s">
        <v>58</v>
      </c>
      <c r="G135" s="6">
        <f t="shared" ref="G135:H137" si="41">+G136</f>
        <v>350513.6</v>
      </c>
      <c r="H135" s="6">
        <f t="shared" si="41"/>
        <v>360101.8</v>
      </c>
    </row>
    <row r="136" spans="1:9" s="9" customFormat="1" ht="16.2" customHeight="1">
      <c r="A136" s="349"/>
      <c r="B136" s="355"/>
      <c r="C136" s="353"/>
      <c r="D136" s="311"/>
      <c r="E136" s="343"/>
      <c r="F136" s="48" t="s">
        <v>59</v>
      </c>
      <c r="G136" s="6">
        <f>G137+G139</f>
        <v>350513.6</v>
      </c>
      <c r="H136" s="6">
        <f>H137+H139</f>
        <v>360101.8</v>
      </c>
    </row>
    <row r="137" spans="1:9" s="9" customFormat="1" ht="16.2" customHeight="1">
      <c r="A137" s="349"/>
      <c r="B137" s="355"/>
      <c r="C137" s="353"/>
      <c r="D137" s="311"/>
      <c r="E137" s="343"/>
      <c r="F137" s="48" t="s">
        <v>61</v>
      </c>
      <c r="G137" s="22">
        <f t="shared" si="41"/>
        <v>350513.6</v>
      </c>
      <c r="H137" s="22">
        <f t="shared" si="41"/>
        <v>350513.6</v>
      </c>
      <c r="I137" s="13"/>
    </row>
    <row r="138" spans="1:9" s="9" customFormat="1" ht="18" customHeight="1">
      <c r="A138" s="349"/>
      <c r="B138" s="355"/>
      <c r="C138" s="353"/>
      <c r="D138" s="311"/>
      <c r="E138" s="343"/>
      <c r="F138" s="50" t="s">
        <v>117</v>
      </c>
      <c r="G138" s="22">
        <f>+'Հավելված N 5'!E39</f>
        <v>350513.6</v>
      </c>
      <c r="H138" s="22">
        <f>+'Հավելված N 5'!F39</f>
        <v>350513.6</v>
      </c>
      <c r="I138" s="13"/>
    </row>
    <row r="139" spans="1:9" s="9" customFormat="1" ht="16.2" customHeight="1">
      <c r="A139" s="349"/>
      <c r="B139" s="355"/>
      <c r="C139" s="353"/>
      <c r="D139" s="311"/>
      <c r="E139" s="343"/>
      <c r="F139" s="48" t="s">
        <v>128</v>
      </c>
      <c r="G139" s="22">
        <f t="shared" ref="G139:H139" si="42">+G140</f>
        <v>0</v>
      </c>
      <c r="H139" s="22">
        <f t="shared" si="42"/>
        <v>9588.2000000000007</v>
      </c>
      <c r="I139" s="13"/>
    </row>
    <row r="140" spans="1:9" s="9" customFormat="1" ht="18" customHeight="1">
      <c r="A140" s="349"/>
      <c r="B140" s="355"/>
      <c r="C140" s="353"/>
      <c r="D140" s="311"/>
      <c r="E140" s="344"/>
      <c r="F140" s="50" t="s">
        <v>129</v>
      </c>
      <c r="G140" s="22">
        <f>+'Հավելված N 5'!E43+'Հավելված N 5'!E41</f>
        <v>0</v>
      </c>
      <c r="H140" s="22">
        <f>+'Հավելված N 5'!F43+'Հավելված N 5'!F41</f>
        <v>9588.2000000000007</v>
      </c>
      <c r="I140" s="13"/>
    </row>
    <row r="141" spans="1:9" s="9" customFormat="1" ht="18">
      <c r="A141" s="349"/>
      <c r="B141" s="355"/>
      <c r="C141" s="353"/>
      <c r="D141" s="311"/>
      <c r="E141" s="150">
        <v>32002</v>
      </c>
      <c r="F141" s="151" t="s">
        <v>259</v>
      </c>
      <c r="G141" s="11">
        <f t="shared" ref="G141:H141" si="43">+G143</f>
        <v>100818.8</v>
      </c>
      <c r="H141" s="11">
        <f t="shared" si="43"/>
        <v>100818.8</v>
      </c>
    </row>
    <row r="142" spans="1:9" s="9" customFormat="1" ht="16.2" customHeight="1">
      <c r="A142" s="349"/>
      <c r="B142" s="355"/>
      <c r="C142" s="353"/>
      <c r="D142" s="311"/>
      <c r="E142" s="123"/>
      <c r="F142" s="48" t="s">
        <v>15</v>
      </c>
      <c r="G142" s="5"/>
      <c r="H142" s="4"/>
    </row>
    <row r="143" spans="1:9" s="12" customFormat="1" ht="36.6" customHeight="1">
      <c r="A143" s="349"/>
      <c r="B143" s="355"/>
      <c r="C143" s="353"/>
      <c r="D143" s="311"/>
      <c r="E143" s="247"/>
      <c r="F143" s="28" t="s">
        <v>292</v>
      </c>
      <c r="G143" s="25">
        <f t="shared" ref="G143:H143" si="44">+G145</f>
        <v>100818.8</v>
      </c>
      <c r="H143" s="25">
        <f t="shared" si="44"/>
        <v>100818.8</v>
      </c>
    </row>
    <row r="144" spans="1:9" s="9" customFormat="1" ht="34.799999999999997">
      <c r="A144" s="349"/>
      <c r="B144" s="355"/>
      <c r="C144" s="353"/>
      <c r="D144" s="311"/>
      <c r="E144" s="247"/>
      <c r="F144" s="48" t="s">
        <v>60</v>
      </c>
      <c r="G144" s="26"/>
      <c r="H144" s="4"/>
    </row>
    <row r="145" spans="1:9" s="9" customFormat="1" ht="16.95" customHeight="1">
      <c r="A145" s="349"/>
      <c r="B145" s="355"/>
      <c r="C145" s="353"/>
      <c r="D145" s="311"/>
      <c r="E145" s="247"/>
      <c r="F145" s="250" t="s">
        <v>7</v>
      </c>
      <c r="G145" s="5">
        <f t="shared" ref="G145:H145" si="45">G146</f>
        <v>100818.8</v>
      </c>
      <c r="H145" s="5">
        <f t="shared" si="45"/>
        <v>100818.8</v>
      </c>
    </row>
    <row r="146" spans="1:9" s="9" customFormat="1" ht="16.95" customHeight="1">
      <c r="A146" s="349"/>
      <c r="B146" s="355"/>
      <c r="C146" s="353"/>
      <c r="D146" s="311"/>
      <c r="E146" s="247"/>
      <c r="F146" s="48" t="s">
        <v>58</v>
      </c>
      <c r="G146" s="6">
        <f t="shared" ref="G146:H148" si="46">+G147</f>
        <v>100818.8</v>
      </c>
      <c r="H146" s="6">
        <f t="shared" si="46"/>
        <v>100818.8</v>
      </c>
    </row>
    <row r="147" spans="1:9" s="9" customFormat="1" ht="16.2" customHeight="1">
      <c r="A147" s="349"/>
      <c r="B147" s="355"/>
      <c r="C147" s="353"/>
      <c r="D147" s="311"/>
      <c r="E147" s="247"/>
      <c r="F147" s="48" t="s">
        <v>59</v>
      </c>
      <c r="G147" s="6">
        <f>+G148</f>
        <v>100818.8</v>
      </c>
      <c r="H147" s="6">
        <f>+H148</f>
        <v>100818.8</v>
      </c>
    </row>
    <row r="148" spans="1:9" s="9" customFormat="1" ht="16.2" customHeight="1">
      <c r="A148" s="349"/>
      <c r="B148" s="355"/>
      <c r="C148" s="353"/>
      <c r="D148" s="311"/>
      <c r="E148" s="247"/>
      <c r="F148" s="48" t="s">
        <v>61</v>
      </c>
      <c r="G148" s="22">
        <f t="shared" si="46"/>
        <v>100818.8</v>
      </c>
      <c r="H148" s="22">
        <f t="shared" si="46"/>
        <v>100818.8</v>
      </c>
      <c r="I148" s="13"/>
    </row>
    <row r="149" spans="1:9" s="9" customFormat="1" ht="18" customHeight="1">
      <c r="A149" s="349"/>
      <c r="B149" s="355"/>
      <c r="C149" s="353"/>
      <c r="D149" s="312"/>
      <c r="E149" s="247"/>
      <c r="F149" s="50" t="s">
        <v>93</v>
      </c>
      <c r="G149" s="22">
        <f>+'Հավելված N 5'!E46</f>
        <v>100818.8</v>
      </c>
      <c r="H149" s="22">
        <f>+'Հավելված N 5'!F46</f>
        <v>100818.8</v>
      </c>
      <c r="I149" s="13"/>
    </row>
    <row r="150" spans="1:9" s="9" customFormat="1" ht="18" customHeight="1">
      <c r="A150" s="349"/>
      <c r="B150" s="355"/>
      <c r="C150" s="353"/>
      <c r="D150" s="253">
        <v>1183</v>
      </c>
      <c r="E150" s="340" t="s">
        <v>293</v>
      </c>
      <c r="F150" s="341"/>
      <c r="G150" s="1">
        <f>+G152</f>
        <v>-76039.700000000012</v>
      </c>
      <c r="H150" s="1">
        <f>+H152</f>
        <v>-199875.7</v>
      </c>
    </row>
    <row r="151" spans="1:9" s="9" customFormat="1" ht="16.95" customHeight="1">
      <c r="A151" s="349"/>
      <c r="B151" s="355"/>
      <c r="C151" s="353"/>
      <c r="D151" s="171"/>
      <c r="E151" s="246"/>
      <c r="F151" s="48" t="s">
        <v>6</v>
      </c>
      <c r="G151" s="1"/>
      <c r="H151" s="1"/>
    </row>
    <row r="152" spans="1:9" s="9" customFormat="1" ht="54">
      <c r="A152" s="349"/>
      <c r="B152" s="355"/>
      <c r="C152" s="353"/>
      <c r="D152" s="369"/>
      <c r="E152" s="150">
        <v>32009</v>
      </c>
      <c r="F152" s="151" t="s">
        <v>248</v>
      </c>
      <c r="G152" s="11">
        <f t="shared" ref="G152:H152" si="47">+G154</f>
        <v>-76039.700000000012</v>
      </c>
      <c r="H152" s="11">
        <f t="shared" si="47"/>
        <v>-199875.7</v>
      </c>
    </row>
    <row r="153" spans="1:9" s="9" customFormat="1" ht="16.2" customHeight="1">
      <c r="A153" s="349"/>
      <c r="B153" s="355"/>
      <c r="C153" s="353"/>
      <c r="D153" s="370"/>
      <c r="E153" s="123"/>
      <c r="F153" s="48" t="s">
        <v>15</v>
      </c>
      <c r="G153" s="5"/>
      <c r="H153" s="4"/>
    </row>
    <row r="154" spans="1:9" s="12" customFormat="1" ht="36.6" customHeight="1">
      <c r="A154" s="349"/>
      <c r="B154" s="355"/>
      <c r="C154" s="353"/>
      <c r="D154" s="370"/>
      <c r="E154" s="372"/>
      <c r="F154" s="28" t="s">
        <v>292</v>
      </c>
      <c r="G154" s="25">
        <f t="shared" ref="G154:H154" si="48">+G156</f>
        <v>-76039.700000000012</v>
      </c>
      <c r="H154" s="25">
        <f t="shared" si="48"/>
        <v>-199875.7</v>
      </c>
    </row>
    <row r="155" spans="1:9" s="9" customFormat="1" ht="34.799999999999997">
      <c r="A155" s="349"/>
      <c r="B155" s="355"/>
      <c r="C155" s="353"/>
      <c r="D155" s="370"/>
      <c r="E155" s="372"/>
      <c r="F155" s="48" t="s">
        <v>60</v>
      </c>
      <c r="G155" s="26"/>
      <c r="H155" s="4"/>
    </row>
    <row r="156" spans="1:9" s="9" customFormat="1" ht="16.95" customHeight="1">
      <c r="A156" s="349"/>
      <c r="B156" s="355"/>
      <c r="C156" s="353"/>
      <c r="D156" s="370"/>
      <c r="E156" s="372"/>
      <c r="F156" s="250" t="s">
        <v>7</v>
      </c>
      <c r="G156" s="5">
        <f t="shared" ref="G156:H156" si="49">G157</f>
        <v>-76039.700000000012</v>
      </c>
      <c r="H156" s="5">
        <f t="shared" si="49"/>
        <v>-199875.7</v>
      </c>
    </row>
    <row r="157" spans="1:9" s="9" customFormat="1" ht="16.95" customHeight="1">
      <c r="A157" s="349"/>
      <c r="B157" s="355"/>
      <c r="C157" s="353"/>
      <c r="D157" s="370"/>
      <c r="E157" s="372"/>
      <c r="F157" s="48" t="s">
        <v>58</v>
      </c>
      <c r="G157" s="6">
        <f t="shared" ref="G157:H159" si="50">+G158</f>
        <v>-76039.700000000012</v>
      </c>
      <c r="H157" s="6">
        <f t="shared" si="50"/>
        <v>-199875.7</v>
      </c>
    </row>
    <row r="158" spans="1:9" s="9" customFormat="1" ht="16.2" customHeight="1">
      <c r="A158" s="349"/>
      <c r="B158" s="355"/>
      <c r="C158" s="353"/>
      <c r="D158" s="370"/>
      <c r="E158" s="372"/>
      <c r="F158" s="48" t="s">
        <v>59</v>
      </c>
      <c r="G158" s="6">
        <f>+G159</f>
        <v>-76039.700000000012</v>
      </c>
      <c r="H158" s="6">
        <f>+H159</f>
        <v>-199875.7</v>
      </c>
    </row>
    <row r="159" spans="1:9" s="9" customFormat="1" ht="16.2" customHeight="1">
      <c r="A159" s="349"/>
      <c r="B159" s="355"/>
      <c r="C159" s="353"/>
      <c r="D159" s="370"/>
      <c r="E159" s="372"/>
      <c r="F159" s="48" t="s">
        <v>61</v>
      </c>
      <c r="G159" s="22">
        <f t="shared" si="50"/>
        <v>-76039.700000000012</v>
      </c>
      <c r="H159" s="22">
        <f t="shared" si="50"/>
        <v>-199875.7</v>
      </c>
      <c r="I159" s="13"/>
    </row>
    <row r="160" spans="1:9" s="9" customFormat="1" ht="18" customHeight="1">
      <c r="A160" s="349"/>
      <c r="B160" s="355"/>
      <c r="C160" s="354"/>
      <c r="D160" s="371"/>
      <c r="E160" s="372"/>
      <c r="F160" s="50" t="s">
        <v>93</v>
      </c>
      <c r="G160" s="22">
        <f>+'Հավելված N 5'!E60</f>
        <v>-76039.700000000012</v>
      </c>
      <c r="H160" s="22">
        <f>+'Հավելված N 5'!F60</f>
        <v>-199875.7</v>
      </c>
      <c r="I160" s="13"/>
    </row>
    <row r="161" spans="1:8" s="196" customFormat="1"/>
    <row r="162" spans="1:8" s="9" customFormat="1" ht="32.4" customHeight="1">
      <c r="A162" s="48"/>
      <c r="B162" s="48"/>
      <c r="C162" s="48"/>
      <c r="D162" s="30"/>
      <c r="E162" s="30"/>
      <c r="F162" s="55" t="s">
        <v>193</v>
      </c>
      <c r="G162" s="195">
        <f>+G163</f>
        <v>29017.7</v>
      </c>
      <c r="H162" s="195">
        <f>+H163</f>
        <v>29017.7</v>
      </c>
    </row>
    <row r="163" spans="1:8" s="9" customFormat="1" ht="17.55" customHeight="1">
      <c r="A163" s="355" t="s">
        <v>194</v>
      </c>
      <c r="B163" s="348"/>
      <c r="C163" s="348"/>
      <c r="D163" s="361"/>
      <c r="E163" s="20"/>
      <c r="F163" s="55" t="s">
        <v>195</v>
      </c>
      <c r="G163" s="195">
        <f t="shared" ref="G163" si="51">+G165</f>
        <v>29017.7</v>
      </c>
      <c r="H163" s="195">
        <f t="shared" ref="H163" si="52">+H165</f>
        <v>29017.7</v>
      </c>
    </row>
    <row r="164" spans="1:8" s="9" customFormat="1" ht="16.95" customHeight="1">
      <c r="A164" s="355"/>
      <c r="B164" s="348"/>
      <c r="C164" s="348"/>
      <c r="D164" s="362"/>
      <c r="E164" s="21"/>
      <c r="F164" s="48" t="s">
        <v>6</v>
      </c>
      <c r="G164" s="187"/>
      <c r="H164" s="187"/>
    </row>
    <row r="165" spans="1:8" s="9" customFormat="1" ht="36">
      <c r="A165" s="355"/>
      <c r="B165" s="349" t="s">
        <v>27</v>
      </c>
      <c r="C165" s="348"/>
      <c r="D165" s="362"/>
      <c r="E165" s="21"/>
      <c r="F165" s="55" t="s">
        <v>196</v>
      </c>
      <c r="G165" s="187">
        <f t="shared" ref="G165" si="53">+G167</f>
        <v>29017.7</v>
      </c>
      <c r="H165" s="187">
        <f t="shared" ref="H165" si="54">+H167</f>
        <v>29017.7</v>
      </c>
    </row>
    <row r="166" spans="1:8" s="9" customFormat="1" ht="16.95" customHeight="1">
      <c r="A166" s="355"/>
      <c r="B166" s="349"/>
      <c r="C166" s="348"/>
      <c r="D166" s="362"/>
      <c r="E166" s="21"/>
      <c r="F166" s="48" t="s">
        <v>6</v>
      </c>
      <c r="G166" s="187"/>
      <c r="H166" s="187"/>
    </row>
    <row r="167" spans="1:8" s="9" customFormat="1" ht="18">
      <c r="A167" s="355"/>
      <c r="B167" s="349"/>
      <c r="C167" s="349" t="s">
        <v>27</v>
      </c>
      <c r="D167" s="362"/>
      <c r="E167" s="21"/>
      <c r="F167" s="55" t="s">
        <v>197</v>
      </c>
      <c r="G167" s="187">
        <f t="shared" ref="G167" si="55">+G169</f>
        <v>29017.7</v>
      </c>
      <c r="H167" s="187">
        <f t="shared" ref="H167" si="56">+H169</f>
        <v>29017.7</v>
      </c>
    </row>
    <row r="168" spans="1:8" s="9" customFormat="1" ht="16.95" customHeight="1">
      <c r="A168" s="355"/>
      <c r="B168" s="349"/>
      <c r="C168" s="349"/>
      <c r="D168" s="362"/>
      <c r="E168" s="21"/>
      <c r="F168" s="48" t="s">
        <v>6</v>
      </c>
      <c r="G168" s="187"/>
      <c r="H168" s="187"/>
    </row>
    <row r="169" spans="1:8" s="9" customFormat="1">
      <c r="A169" s="355"/>
      <c r="B169" s="349"/>
      <c r="C169" s="349"/>
      <c r="D169" s="362"/>
      <c r="E169" s="21"/>
      <c r="F169" s="49" t="s">
        <v>204</v>
      </c>
      <c r="G169" s="187">
        <f t="shared" ref="G169" si="57">+G171</f>
        <v>29017.7</v>
      </c>
      <c r="H169" s="187">
        <f t="shared" ref="H169" si="58">+H171</f>
        <v>29017.7</v>
      </c>
    </row>
    <row r="170" spans="1:8" s="9" customFormat="1" ht="16.95" customHeight="1">
      <c r="A170" s="355"/>
      <c r="B170" s="349"/>
      <c r="C170" s="349"/>
      <c r="D170" s="363"/>
      <c r="E170" s="24"/>
      <c r="F170" s="48" t="s">
        <v>6</v>
      </c>
      <c r="G170" s="187"/>
      <c r="H170" s="187"/>
    </row>
    <row r="171" spans="1:8" s="9" customFormat="1" ht="18" customHeight="1">
      <c r="A171" s="355"/>
      <c r="B171" s="349"/>
      <c r="C171" s="349"/>
      <c r="D171" s="373">
        <v>1139</v>
      </c>
      <c r="E171" s="364" t="s">
        <v>197</v>
      </c>
      <c r="F171" s="364"/>
      <c r="G171" s="195">
        <f>+G173</f>
        <v>29017.7</v>
      </c>
      <c r="H171" s="195">
        <f>+H173</f>
        <v>29017.7</v>
      </c>
    </row>
    <row r="172" spans="1:8" s="9" customFormat="1" ht="16.95" customHeight="1">
      <c r="A172" s="355"/>
      <c r="B172" s="349"/>
      <c r="C172" s="349"/>
      <c r="D172" s="373"/>
      <c r="E172" s="45"/>
      <c r="F172" s="48" t="s">
        <v>6</v>
      </c>
      <c r="G172" s="195"/>
      <c r="H172" s="195"/>
    </row>
    <row r="173" spans="1:8" s="9" customFormat="1" ht="18">
      <c r="A173" s="355"/>
      <c r="B173" s="349"/>
      <c r="C173" s="349"/>
      <c r="D173" s="373"/>
      <c r="E173" s="46">
        <v>11001</v>
      </c>
      <c r="F173" s="47" t="s">
        <v>197</v>
      </c>
      <c r="G173" s="188">
        <f t="shared" ref="G173" si="59">+G175</f>
        <v>29017.7</v>
      </c>
      <c r="H173" s="188">
        <f t="shared" ref="H173" si="60">+H175</f>
        <v>29017.7</v>
      </c>
    </row>
    <row r="174" spans="1:8" s="9" customFormat="1" ht="15.6" customHeight="1">
      <c r="A174" s="355"/>
      <c r="B174" s="349"/>
      <c r="C174" s="349"/>
      <c r="D174" s="373"/>
      <c r="E174" s="365"/>
      <c r="F174" s="48" t="s">
        <v>15</v>
      </c>
      <c r="G174" s="187"/>
      <c r="H174" s="187"/>
    </row>
    <row r="175" spans="1:8" s="12" customFormat="1" ht="36.6" customHeight="1">
      <c r="A175" s="355"/>
      <c r="B175" s="349"/>
      <c r="C175" s="349"/>
      <c r="D175" s="373"/>
      <c r="E175" s="365"/>
      <c r="F175" s="28" t="s">
        <v>85</v>
      </c>
      <c r="G175" s="197">
        <f t="shared" ref="G175" si="61">+G177</f>
        <v>29017.7</v>
      </c>
      <c r="H175" s="197">
        <f t="shared" ref="H175" si="62">+H177</f>
        <v>29017.7</v>
      </c>
    </row>
    <row r="176" spans="1:8" s="9" customFormat="1" ht="52.2">
      <c r="A176" s="355"/>
      <c r="B176" s="349"/>
      <c r="C176" s="349"/>
      <c r="D176" s="373"/>
      <c r="E176" s="365"/>
      <c r="F176" s="48" t="s">
        <v>139</v>
      </c>
      <c r="G176" s="198"/>
      <c r="H176" s="198"/>
    </row>
    <row r="177" spans="1:8" s="9" customFormat="1" ht="16.95" customHeight="1">
      <c r="A177" s="355"/>
      <c r="B177" s="349"/>
      <c r="C177" s="349"/>
      <c r="D177" s="373"/>
      <c r="E177" s="365"/>
      <c r="F177" s="56" t="s">
        <v>7</v>
      </c>
      <c r="G177" s="187">
        <f t="shared" ref="G177:H179" si="63">+G178</f>
        <v>29017.7</v>
      </c>
      <c r="H177" s="187">
        <f t="shared" si="63"/>
        <v>29017.7</v>
      </c>
    </row>
    <row r="178" spans="1:8" s="9" customFormat="1" ht="16.95" customHeight="1">
      <c r="A178" s="355"/>
      <c r="B178" s="349"/>
      <c r="C178" s="349"/>
      <c r="D178" s="373"/>
      <c r="E178" s="365"/>
      <c r="F178" s="48" t="s">
        <v>113</v>
      </c>
      <c r="G178" s="198">
        <f t="shared" si="63"/>
        <v>29017.7</v>
      </c>
      <c r="H178" s="198">
        <f t="shared" si="63"/>
        <v>29017.7</v>
      </c>
    </row>
    <row r="179" spans="1:8" s="9" customFormat="1" ht="15.6" customHeight="1">
      <c r="A179" s="355"/>
      <c r="B179" s="349"/>
      <c r="C179" s="349"/>
      <c r="D179" s="373"/>
      <c r="E179" s="365"/>
      <c r="F179" s="48" t="s">
        <v>174</v>
      </c>
      <c r="G179" s="189">
        <f t="shared" si="63"/>
        <v>29017.7</v>
      </c>
      <c r="H179" s="189">
        <f t="shared" si="63"/>
        <v>29017.7</v>
      </c>
    </row>
    <row r="180" spans="1:8" s="9" customFormat="1">
      <c r="A180" s="355"/>
      <c r="B180" s="349"/>
      <c r="C180" s="349"/>
      <c r="D180" s="373"/>
      <c r="E180" s="365"/>
      <c r="F180" s="193" t="s">
        <v>198</v>
      </c>
      <c r="G180" s="189">
        <f>+H180</f>
        <v>29017.7</v>
      </c>
      <c r="H180" s="189">
        <v>29017.7</v>
      </c>
    </row>
  </sheetData>
  <mergeCells count="49">
    <mergeCell ref="A163:A180"/>
    <mergeCell ref="B163:B164"/>
    <mergeCell ref="C163:C166"/>
    <mergeCell ref="D163:D170"/>
    <mergeCell ref="B165:B180"/>
    <mergeCell ref="C167:C180"/>
    <mergeCell ref="D171:D180"/>
    <mergeCell ref="D65:D66"/>
    <mergeCell ref="E24:F24"/>
    <mergeCell ref="D26:D34"/>
    <mergeCell ref="E171:F171"/>
    <mergeCell ref="E174:E180"/>
    <mergeCell ref="D41:D49"/>
    <mergeCell ref="D109:D114"/>
    <mergeCell ref="E39:F39"/>
    <mergeCell ref="D50:D53"/>
    <mergeCell ref="E54:F54"/>
    <mergeCell ref="D56:D60"/>
    <mergeCell ref="E58:E64"/>
    <mergeCell ref="D152:D160"/>
    <mergeCell ref="E154:E160"/>
    <mergeCell ref="E102:E108"/>
    <mergeCell ref="E73:F73"/>
    <mergeCell ref="F1:H1"/>
    <mergeCell ref="F3:H3"/>
    <mergeCell ref="A7:H7"/>
    <mergeCell ref="A11:C11"/>
    <mergeCell ref="D11:E11"/>
    <mergeCell ref="F2:H2"/>
    <mergeCell ref="F11:F12"/>
    <mergeCell ref="G11:H11"/>
    <mergeCell ref="B16:B17"/>
    <mergeCell ref="C69:C101"/>
    <mergeCell ref="B65:B66"/>
    <mergeCell ref="A16:A19"/>
    <mergeCell ref="B18:B19"/>
    <mergeCell ref="C20:C34"/>
    <mergeCell ref="C50:C60"/>
    <mergeCell ref="A65:A160"/>
    <mergeCell ref="C109:C110"/>
    <mergeCell ref="C35:C49"/>
    <mergeCell ref="C111:C160"/>
    <mergeCell ref="B109:B160"/>
    <mergeCell ref="B67:B108"/>
    <mergeCell ref="E115:F115"/>
    <mergeCell ref="E128:F128"/>
    <mergeCell ref="E132:E140"/>
    <mergeCell ref="E150:F150"/>
    <mergeCell ref="E119:E127"/>
  </mergeCells>
  <phoneticPr fontId="94" type="noConversion"/>
  <pageMargins left="0.7" right="0.7" top="0.75" bottom="0.75" header="0.3" footer="0.3"/>
  <pageSetup paperSize="9" scale="5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45F3C-511C-41F7-AF72-9EE7B2D9CB82}">
  <sheetPr>
    <tabColor rgb="FF92D050"/>
    <pageSetUpPr fitToPage="1"/>
  </sheetPr>
  <dimension ref="A1:M58"/>
  <sheetViews>
    <sheetView topLeftCell="A47" zoomScale="85" zoomScaleNormal="85" workbookViewId="0">
      <selection activeCell="H54" sqref="H54"/>
    </sheetView>
  </sheetViews>
  <sheetFormatPr defaultColWidth="9.109375" defaultRowHeight="18"/>
  <cols>
    <col min="1" max="1" width="9.109375" style="96"/>
    <col min="2" max="2" width="9.109375" style="96" customWidth="1"/>
    <col min="3" max="3" width="54.21875" style="96" customWidth="1"/>
    <col min="4" max="4" width="18.44140625" style="96" customWidth="1"/>
    <col min="5" max="8" width="20.44140625" style="96" customWidth="1"/>
    <col min="9" max="9" width="15.109375" style="232" bestFit="1" customWidth="1"/>
    <col min="10" max="10" width="15.6640625" style="223" customWidth="1"/>
    <col min="11" max="11" width="13.44140625" style="221" customWidth="1"/>
    <col min="12" max="12" width="15.77734375" style="221" bestFit="1" customWidth="1"/>
    <col min="13" max="13" width="13.44140625" style="221" customWidth="1"/>
    <col min="14" max="16384" width="9.109375" style="96"/>
  </cols>
  <sheetData>
    <row r="1" spans="1:13" s="75" customFormat="1" ht="26.55" customHeight="1">
      <c r="A1" s="73"/>
      <c r="B1" s="74"/>
      <c r="C1" s="74"/>
      <c r="D1" s="74"/>
      <c r="E1" s="73"/>
      <c r="F1" s="383" t="s">
        <v>29</v>
      </c>
      <c r="G1" s="383"/>
      <c r="H1" s="383"/>
      <c r="I1" s="218"/>
      <c r="J1" s="219"/>
      <c r="K1" s="275"/>
      <c r="L1" s="275"/>
      <c r="M1" s="275"/>
    </row>
    <row r="2" spans="1:13" s="78" customFormat="1">
      <c r="A2" s="76"/>
      <c r="B2" s="76"/>
      <c r="C2" s="76"/>
      <c r="D2" s="76"/>
      <c r="E2" s="77"/>
      <c r="F2" s="384" t="s">
        <v>51</v>
      </c>
      <c r="G2" s="384"/>
      <c r="H2" s="384"/>
      <c r="I2" s="220"/>
      <c r="J2" s="192"/>
      <c r="K2" s="231"/>
      <c r="L2" s="231"/>
      <c r="M2" s="231"/>
    </row>
    <row r="3" spans="1:13" s="78" customFormat="1">
      <c r="A3" s="76"/>
      <c r="B3" s="76"/>
      <c r="C3" s="76"/>
      <c r="D3" s="76"/>
      <c r="E3" s="77"/>
      <c r="F3" s="384" t="s">
        <v>19</v>
      </c>
      <c r="G3" s="384"/>
      <c r="H3" s="384"/>
      <c r="I3" s="220"/>
      <c r="J3" s="192"/>
      <c r="K3" s="231"/>
      <c r="L3" s="231"/>
      <c r="M3" s="231"/>
    </row>
    <row r="4" spans="1:13" s="78" customFormat="1">
      <c r="A4" s="239"/>
      <c r="B4" s="239"/>
      <c r="C4" s="79"/>
      <c r="D4" s="77"/>
      <c r="E4" s="77"/>
      <c r="F4" s="77"/>
      <c r="G4" s="77"/>
      <c r="H4" s="77"/>
      <c r="I4" s="220"/>
      <c r="J4" s="192"/>
      <c r="K4" s="231"/>
      <c r="L4" s="231"/>
      <c r="M4" s="231"/>
    </row>
    <row r="5" spans="1:13" s="78" customFormat="1" ht="37.5" customHeight="1">
      <c r="A5" s="385" t="s">
        <v>111</v>
      </c>
      <c r="B5" s="386"/>
      <c r="C5" s="386"/>
      <c r="D5" s="386"/>
      <c r="E5" s="386"/>
      <c r="F5" s="386"/>
      <c r="G5" s="386"/>
      <c r="H5" s="386"/>
      <c r="I5" s="220"/>
      <c r="J5" s="192"/>
      <c r="K5" s="231"/>
      <c r="L5" s="231"/>
      <c r="M5" s="231"/>
    </row>
    <row r="6" spans="1:13" s="78" customFormat="1" ht="37.5" customHeight="1">
      <c r="A6" s="386"/>
      <c r="B6" s="386"/>
      <c r="C6" s="386"/>
      <c r="D6" s="386"/>
      <c r="E6" s="386"/>
      <c r="F6" s="386"/>
      <c r="G6" s="386"/>
      <c r="H6" s="386"/>
      <c r="I6" s="220"/>
      <c r="J6" s="192"/>
      <c r="K6" s="231"/>
      <c r="L6" s="231"/>
      <c r="M6" s="231"/>
    </row>
    <row r="7" spans="1:13" s="78" customFormat="1">
      <c r="E7" s="77"/>
      <c r="F7" s="77"/>
      <c r="G7" s="77"/>
      <c r="I7" s="220"/>
      <c r="J7" s="192"/>
      <c r="K7" s="231"/>
      <c r="L7" s="231"/>
      <c r="M7" s="231"/>
    </row>
    <row r="8" spans="1:13" s="78" customFormat="1">
      <c r="A8" s="80"/>
      <c r="B8" s="80"/>
      <c r="C8" s="80"/>
      <c r="D8" s="276"/>
      <c r="E8" s="77"/>
      <c r="F8" s="77"/>
      <c r="G8" s="387" t="s">
        <v>9</v>
      </c>
      <c r="H8" s="387"/>
      <c r="I8" s="220"/>
      <c r="J8" s="192"/>
      <c r="K8" s="231"/>
      <c r="L8" s="231"/>
      <c r="M8" s="231"/>
    </row>
    <row r="9" spans="1:13" s="78" customFormat="1" ht="45" customHeight="1">
      <c r="A9" s="374" t="s">
        <v>53</v>
      </c>
      <c r="B9" s="375"/>
      <c r="C9" s="376" t="s">
        <v>54</v>
      </c>
      <c r="D9" s="378" t="s">
        <v>77</v>
      </c>
      <c r="E9" s="380" t="s">
        <v>24</v>
      </c>
      <c r="F9" s="381"/>
      <c r="G9" s="381"/>
      <c r="H9" s="382"/>
      <c r="I9" s="220"/>
      <c r="J9" s="192"/>
      <c r="K9" s="231"/>
      <c r="L9" s="231"/>
      <c r="M9" s="231"/>
    </row>
    <row r="10" spans="1:13" s="78" customFormat="1" ht="108">
      <c r="A10" s="58" t="s">
        <v>13</v>
      </c>
      <c r="B10" s="58" t="s">
        <v>14</v>
      </c>
      <c r="C10" s="377"/>
      <c r="D10" s="379"/>
      <c r="E10" s="81" t="s">
        <v>78</v>
      </c>
      <c r="F10" s="81" t="s">
        <v>79</v>
      </c>
      <c r="G10" s="81" t="s">
        <v>80</v>
      </c>
      <c r="H10" s="81" t="s">
        <v>81</v>
      </c>
      <c r="I10" s="220"/>
      <c r="J10" s="192"/>
      <c r="K10" s="231"/>
      <c r="L10" s="231"/>
      <c r="M10" s="231"/>
    </row>
    <row r="11" spans="1:13" s="78" customFormat="1">
      <c r="A11" s="58"/>
      <c r="B11" s="58"/>
      <c r="C11" s="61" t="s">
        <v>82</v>
      </c>
      <c r="D11" s="29">
        <f>SUM(E11:H11)</f>
        <v>-29017.70000000007</v>
      </c>
      <c r="E11" s="29">
        <f>+E13</f>
        <v>-123086.40000000002</v>
      </c>
      <c r="F11" s="29">
        <f>+F13</f>
        <v>-227966.5</v>
      </c>
      <c r="G11" s="29">
        <f>+G13</f>
        <v>-679611.8</v>
      </c>
      <c r="H11" s="29">
        <f>+H13</f>
        <v>1001647</v>
      </c>
      <c r="I11" s="222"/>
      <c r="J11" s="222"/>
      <c r="K11" s="222"/>
      <c r="L11" s="222"/>
      <c r="M11" s="222"/>
    </row>
    <row r="12" spans="1:13" s="78" customFormat="1">
      <c r="A12" s="82"/>
      <c r="B12" s="82"/>
      <c r="C12" s="61" t="s">
        <v>83</v>
      </c>
      <c r="D12" s="29"/>
      <c r="E12" s="277"/>
      <c r="F12" s="277"/>
      <c r="G12" s="277"/>
      <c r="H12" s="277"/>
      <c r="I12" s="278"/>
      <c r="J12" s="279"/>
      <c r="K12" s="279"/>
      <c r="L12" s="279"/>
      <c r="M12" s="279"/>
    </row>
    <row r="13" spans="1:13" s="78" customFormat="1" ht="54">
      <c r="A13" s="83"/>
      <c r="B13" s="84"/>
      <c r="C13" s="84" t="s">
        <v>16</v>
      </c>
      <c r="D13" s="29">
        <f>SUM(E13:H13)</f>
        <v>-29017.70000000007</v>
      </c>
      <c r="E13" s="29">
        <f>+E15+E21+E22+E30+E34+E40+E46+E49+E52</f>
        <v>-123086.40000000002</v>
      </c>
      <c r="F13" s="29">
        <f t="shared" ref="F13:H13" si="0">+F15+F21+F22+F30+F34+F40+F46+F49+F52</f>
        <v>-227966.5</v>
      </c>
      <c r="G13" s="29">
        <f t="shared" si="0"/>
        <v>-679611.8</v>
      </c>
      <c r="H13" s="29">
        <f t="shared" si="0"/>
        <v>1001647</v>
      </c>
      <c r="I13" s="230"/>
      <c r="J13" s="192"/>
      <c r="K13" s="231"/>
      <c r="L13" s="231"/>
      <c r="M13" s="231"/>
    </row>
    <row r="14" spans="1:13" s="78" customFormat="1">
      <c r="A14" s="83"/>
      <c r="B14" s="83"/>
      <c r="C14" s="83" t="s">
        <v>84</v>
      </c>
      <c r="D14" s="85"/>
      <c r="E14" s="85"/>
      <c r="F14" s="85"/>
      <c r="G14" s="85"/>
      <c r="H14" s="85"/>
      <c r="I14" s="220"/>
      <c r="J14" s="192"/>
      <c r="K14" s="231"/>
      <c r="L14" s="231"/>
      <c r="M14" s="231"/>
    </row>
    <row r="15" spans="1:13" s="78" customFormat="1" ht="36">
      <c r="A15" s="61">
        <v>1045</v>
      </c>
      <c r="B15" s="61">
        <v>32005</v>
      </c>
      <c r="C15" s="33" t="s">
        <v>152</v>
      </c>
      <c r="D15" s="29">
        <f>SUM(E15:H15)</f>
        <v>-162800</v>
      </c>
      <c r="E15" s="163">
        <f>+E17+E19</f>
        <v>-173600</v>
      </c>
      <c r="F15" s="163">
        <f t="shared" ref="F15:H15" si="1">+F17+F19</f>
        <v>0</v>
      </c>
      <c r="G15" s="163">
        <f t="shared" si="1"/>
        <v>10800</v>
      </c>
      <c r="H15" s="163">
        <f t="shared" si="1"/>
        <v>0</v>
      </c>
      <c r="I15" s="224"/>
      <c r="J15" s="220"/>
      <c r="K15" s="220"/>
      <c r="L15" s="220"/>
      <c r="M15" s="220"/>
    </row>
    <row r="16" spans="1:13" s="170" customFormat="1" ht="17.399999999999999">
      <c r="A16" s="164"/>
      <c r="B16" s="164"/>
      <c r="C16" s="165" t="s">
        <v>6</v>
      </c>
      <c r="D16" s="166"/>
      <c r="E16" s="167"/>
      <c r="F16" s="168"/>
      <c r="G16" s="169"/>
      <c r="H16" s="168"/>
      <c r="I16" s="225"/>
      <c r="J16" s="225"/>
      <c r="K16" s="225"/>
      <c r="L16" s="225"/>
      <c r="M16" s="225"/>
    </row>
    <row r="17" spans="1:13" s="92" customFormat="1" ht="16.95" customHeight="1">
      <c r="A17" s="87"/>
      <c r="B17" s="87"/>
      <c r="C17" s="90" t="s">
        <v>86</v>
      </c>
      <c r="D17" s="91">
        <f>SUM(E17:H17)</f>
        <v>-92800</v>
      </c>
      <c r="E17" s="91">
        <f>+E18</f>
        <v>-103600</v>
      </c>
      <c r="F17" s="91">
        <f t="shared" ref="F17:H19" si="2">+F18</f>
        <v>0</v>
      </c>
      <c r="G17" s="91">
        <f t="shared" si="2"/>
        <v>10800</v>
      </c>
      <c r="H17" s="91">
        <f t="shared" si="2"/>
        <v>0</v>
      </c>
      <c r="I17" s="226"/>
      <c r="J17" s="226"/>
      <c r="K17" s="227"/>
      <c r="L17" s="227"/>
      <c r="M17" s="227"/>
    </row>
    <row r="18" spans="1:13" s="95" customFormat="1" ht="34.799999999999997">
      <c r="A18" s="171"/>
      <c r="B18" s="171"/>
      <c r="C18" s="172" t="s">
        <v>221</v>
      </c>
      <c r="D18" s="94">
        <f>+E18+F18+G18+H18</f>
        <v>-92800</v>
      </c>
      <c r="E18" s="94">
        <f>+'Հավելված N 8'!I33+'Հավելված N 8'!I36+'Հավելված N 8'!I38</f>
        <v>-103600</v>
      </c>
      <c r="F18" s="94"/>
      <c r="G18" s="94">
        <f>+'Հավելված N 8'!I40+'Հավելված N 8'!I41</f>
        <v>10800</v>
      </c>
      <c r="H18" s="94"/>
      <c r="I18" s="228"/>
      <c r="J18" s="228"/>
      <c r="K18" s="229"/>
      <c r="L18" s="229"/>
      <c r="M18" s="229"/>
    </row>
    <row r="19" spans="1:13" s="92" customFormat="1" ht="16.95" customHeight="1">
      <c r="A19" s="87"/>
      <c r="B19" s="87"/>
      <c r="C19" s="90" t="s">
        <v>87</v>
      </c>
      <c r="D19" s="91">
        <f>SUM(E19:H19)</f>
        <v>-70000</v>
      </c>
      <c r="E19" s="91">
        <f>+E20</f>
        <v>-70000</v>
      </c>
      <c r="F19" s="91">
        <f t="shared" si="2"/>
        <v>0</v>
      </c>
      <c r="G19" s="91">
        <f t="shared" si="2"/>
        <v>0</v>
      </c>
      <c r="H19" s="91">
        <f t="shared" si="2"/>
        <v>0</v>
      </c>
      <c r="I19" s="226"/>
      <c r="J19" s="226"/>
      <c r="K19" s="227"/>
      <c r="L19" s="227"/>
      <c r="M19" s="227"/>
    </row>
    <row r="20" spans="1:13" s="95" customFormat="1" ht="37.799999999999997" customHeight="1">
      <c r="A20" s="171"/>
      <c r="B20" s="171"/>
      <c r="C20" s="174" t="s">
        <v>233</v>
      </c>
      <c r="D20" s="94">
        <f>+E20+F20+G20+H20</f>
        <v>-70000</v>
      </c>
      <c r="E20" s="94">
        <f>+'Հավելված N 8'!I34+'Հավելված N 8'!I37+'Հավելված N 8'!I39</f>
        <v>-70000</v>
      </c>
      <c r="F20" s="94"/>
      <c r="G20" s="94"/>
      <c r="H20" s="94"/>
      <c r="I20" s="228"/>
      <c r="J20" s="228"/>
      <c r="K20" s="229"/>
      <c r="L20" s="229"/>
      <c r="M20" s="229"/>
    </row>
    <row r="21" spans="1:13" s="78" customFormat="1" ht="36">
      <c r="A21" s="150">
        <v>1124</v>
      </c>
      <c r="B21" s="150">
        <v>32001</v>
      </c>
      <c r="C21" s="151" t="s">
        <v>330</v>
      </c>
      <c r="D21" s="29">
        <f>SUM(E21:H21)</f>
        <v>1299</v>
      </c>
      <c r="E21" s="163">
        <v>0</v>
      </c>
      <c r="F21" s="163">
        <v>0</v>
      </c>
      <c r="G21" s="163">
        <v>0</v>
      </c>
      <c r="H21" s="163">
        <f>+'Հավելված N 8'!I16</f>
        <v>1299</v>
      </c>
      <c r="I21" s="224"/>
      <c r="J21" s="220"/>
      <c r="K21" s="220"/>
      <c r="L21" s="220"/>
      <c r="M21" s="220"/>
    </row>
    <row r="22" spans="1:13" s="78" customFormat="1">
      <c r="A22" s="150">
        <v>1163</v>
      </c>
      <c r="B22" s="150">
        <v>32001</v>
      </c>
      <c r="C22" s="151" t="s">
        <v>235</v>
      </c>
      <c r="D22" s="29">
        <f>SUM(E22:H22)</f>
        <v>360101.8</v>
      </c>
      <c r="E22" s="163">
        <f>+E24+E26+E28</f>
        <v>350513.6</v>
      </c>
      <c r="F22" s="163">
        <f t="shared" ref="F22:H22" si="3">+F24+F26+F28</f>
        <v>0</v>
      </c>
      <c r="G22" s="163">
        <f t="shared" si="3"/>
        <v>9588.2000000000007</v>
      </c>
      <c r="H22" s="163">
        <f t="shared" si="3"/>
        <v>0</v>
      </c>
      <c r="I22" s="224"/>
      <c r="J22" s="220"/>
      <c r="K22" s="220"/>
      <c r="L22" s="220"/>
      <c r="M22" s="220"/>
    </row>
    <row r="23" spans="1:13" s="170" customFormat="1" ht="17.399999999999999">
      <c r="A23" s="164"/>
      <c r="B23" s="164"/>
      <c r="C23" s="237" t="s">
        <v>6</v>
      </c>
      <c r="D23" s="166"/>
      <c r="E23" s="167"/>
      <c r="F23" s="167"/>
      <c r="G23" s="167"/>
      <c r="H23" s="167"/>
      <c r="I23" s="225"/>
      <c r="J23" s="225"/>
      <c r="K23" s="225"/>
      <c r="L23" s="225"/>
      <c r="M23" s="225"/>
    </row>
    <row r="24" spans="1:13" s="92" customFormat="1" ht="16.95" customHeight="1">
      <c r="A24" s="87"/>
      <c r="B24" s="87"/>
      <c r="C24" s="90" t="s">
        <v>153</v>
      </c>
      <c r="D24" s="91">
        <f>SUM(E24:H24)</f>
        <v>350513.6</v>
      </c>
      <c r="E24" s="91">
        <f>+E25</f>
        <v>350513.6</v>
      </c>
      <c r="F24" s="91">
        <f t="shared" ref="F24:H28" si="4">+F25</f>
        <v>0</v>
      </c>
      <c r="G24" s="91">
        <f t="shared" si="4"/>
        <v>0</v>
      </c>
      <c r="H24" s="91">
        <f t="shared" si="4"/>
        <v>0</v>
      </c>
      <c r="I24" s="226"/>
      <c r="J24" s="226"/>
      <c r="K24" s="227"/>
      <c r="L24" s="227"/>
      <c r="M24" s="227"/>
    </row>
    <row r="25" spans="1:13" s="95" customFormat="1" ht="17.399999999999999">
      <c r="A25" s="171"/>
      <c r="B25" s="171"/>
      <c r="C25" s="93" t="s">
        <v>236</v>
      </c>
      <c r="D25" s="94">
        <f>+E25+F25+G25+H25</f>
        <v>350513.6</v>
      </c>
      <c r="E25" s="94">
        <f>+'Հավելված N 8'!I44+'Հավելված N 8'!I46+'Հավելված N 8'!I47</f>
        <v>350513.6</v>
      </c>
      <c r="F25" s="94"/>
      <c r="G25" s="94"/>
      <c r="H25" s="94"/>
      <c r="I25" s="228"/>
      <c r="J25" s="228"/>
      <c r="K25" s="229"/>
      <c r="L25" s="229"/>
      <c r="M25" s="229"/>
    </row>
    <row r="26" spans="1:13" s="92" customFormat="1" ht="16.95" customHeight="1">
      <c r="A26" s="87"/>
      <c r="B26" s="87"/>
      <c r="C26" s="90" t="s">
        <v>86</v>
      </c>
      <c r="D26" s="91">
        <f>SUM(E26:H26)</f>
        <v>2485.4</v>
      </c>
      <c r="E26" s="91">
        <f>+E27</f>
        <v>0</v>
      </c>
      <c r="F26" s="91">
        <f t="shared" si="4"/>
        <v>0</v>
      </c>
      <c r="G26" s="91">
        <f t="shared" si="4"/>
        <v>2485.4</v>
      </c>
      <c r="H26" s="91">
        <f t="shared" si="4"/>
        <v>0</v>
      </c>
      <c r="I26" s="226"/>
      <c r="J26" s="226"/>
      <c r="K26" s="227"/>
      <c r="L26" s="227"/>
      <c r="M26" s="227"/>
    </row>
    <row r="27" spans="1:13" s="95" customFormat="1" ht="34.799999999999997">
      <c r="A27" s="171"/>
      <c r="B27" s="171"/>
      <c r="C27" s="93" t="s">
        <v>267</v>
      </c>
      <c r="D27" s="94">
        <f>+E27+F27+G27+H27</f>
        <v>2485.4</v>
      </c>
      <c r="E27" s="94"/>
      <c r="F27" s="94"/>
      <c r="G27" s="94">
        <f>+'Հավելված N 8'!I48+'Հավելված N 8'!I50</f>
        <v>2485.4</v>
      </c>
      <c r="H27" s="94"/>
      <c r="I27" s="228"/>
      <c r="J27" s="228"/>
      <c r="K27" s="229"/>
      <c r="L27" s="229"/>
      <c r="M27" s="229"/>
    </row>
    <row r="28" spans="1:13" s="92" customFormat="1" ht="16.95" customHeight="1">
      <c r="A28" s="87"/>
      <c r="B28" s="87"/>
      <c r="C28" s="90" t="s">
        <v>89</v>
      </c>
      <c r="D28" s="91">
        <f>SUM(E28:H28)</f>
        <v>7102.8</v>
      </c>
      <c r="E28" s="91">
        <f>+E29</f>
        <v>0</v>
      </c>
      <c r="F28" s="91">
        <f t="shared" si="4"/>
        <v>0</v>
      </c>
      <c r="G28" s="91">
        <f t="shared" si="4"/>
        <v>7102.8</v>
      </c>
      <c r="H28" s="91">
        <f t="shared" si="4"/>
        <v>0</v>
      </c>
      <c r="I28" s="226"/>
      <c r="J28" s="226"/>
      <c r="K28" s="227"/>
      <c r="L28" s="227"/>
      <c r="M28" s="227"/>
    </row>
    <row r="29" spans="1:13" s="95" customFormat="1" ht="34.799999999999997">
      <c r="A29" s="171"/>
      <c r="B29" s="171"/>
      <c r="C29" s="93" t="s">
        <v>263</v>
      </c>
      <c r="D29" s="94">
        <f>+E29+F29+G29+H29</f>
        <v>7102.8</v>
      </c>
      <c r="E29" s="94"/>
      <c r="F29" s="94"/>
      <c r="G29" s="94">
        <f>+'Հավելված N 8'!I49</f>
        <v>7102.8</v>
      </c>
      <c r="H29" s="94"/>
      <c r="I29" s="228"/>
      <c r="J29" s="228"/>
      <c r="K29" s="229"/>
      <c r="L29" s="229"/>
      <c r="M29" s="229"/>
    </row>
    <row r="30" spans="1:13" s="78" customFormat="1">
      <c r="A30" s="150">
        <v>1163</v>
      </c>
      <c r="B30" s="150">
        <v>32002</v>
      </c>
      <c r="C30" s="151" t="s">
        <v>259</v>
      </c>
      <c r="D30" s="29">
        <f>SUM(E30:H30)</f>
        <v>100818.8</v>
      </c>
      <c r="E30" s="163">
        <f>+E32</f>
        <v>0</v>
      </c>
      <c r="F30" s="163">
        <f t="shared" ref="F30:H30" si="5">+F32</f>
        <v>100818.8</v>
      </c>
      <c r="G30" s="163">
        <f t="shared" si="5"/>
        <v>0</v>
      </c>
      <c r="H30" s="163">
        <f t="shared" si="5"/>
        <v>0</v>
      </c>
      <c r="I30" s="224"/>
      <c r="J30" s="220"/>
      <c r="K30" s="220"/>
      <c r="L30" s="220"/>
      <c r="M30" s="220"/>
    </row>
    <row r="31" spans="1:13" s="170" customFormat="1" ht="17.399999999999999">
      <c r="A31" s="164"/>
      <c r="B31" s="164"/>
      <c r="C31" s="237" t="s">
        <v>6</v>
      </c>
      <c r="D31" s="166"/>
      <c r="E31" s="167"/>
      <c r="F31" s="167"/>
      <c r="G31" s="167"/>
      <c r="H31" s="167"/>
      <c r="I31" s="225"/>
      <c r="J31" s="225"/>
      <c r="K31" s="225"/>
      <c r="L31" s="225"/>
      <c r="M31" s="225"/>
    </row>
    <row r="32" spans="1:13" s="92" customFormat="1" ht="16.95" customHeight="1">
      <c r="A32" s="87"/>
      <c r="B32" s="87"/>
      <c r="C32" s="90" t="s">
        <v>153</v>
      </c>
      <c r="D32" s="91">
        <f>SUM(E32:H32)</f>
        <v>100818.8</v>
      </c>
      <c r="E32" s="91">
        <f>+E33</f>
        <v>0</v>
      </c>
      <c r="F32" s="91">
        <f t="shared" ref="F32:H32" si="6">+F33</f>
        <v>100818.8</v>
      </c>
      <c r="G32" s="91">
        <f t="shared" si="6"/>
        <v>0</v>
      </c>
      <c r="H32" s="91">
        <f t="shared" si="6"/>
        <v>0</v>
      </c>
      <c r="I32" s="226"/>
      <c r="J32" s="226"/>
      <c r="K32" s="227"/>
      <c r="L32" s="227"/>
      <c r="M32" s="227"/>
    </row>
    <row r="33" spans="1:13" s="95" customFormat="1" ht="34.799999999999997">
      <c r="A33" s="171"/>
      <c r="B33" s="171"/>
      <c r="C33" s="93" t="s">
        <v>260</v>
      </c>
      <c r="D33" s="94">
        <f>+E33+F33+G33+H33</f>
        <v>100818.8</v>
      </c>
      <c r="E33" s="94"/>
      <c r="F33" s="94">
        <f>+'Հավելված N 8'!I53+'Հավելված N 8'!I55+'Հավելված N 8'!I56</f>
        <v>100818.8</v>
      </c>
      <c r="G33" s="94"/>
      <c r="H33" s="94"/>
      <c r="I33" s="228"/>
      <c r="J33" s="228"/>
      <c r="K33" s="229"/>
      <c r="L33" s="229"/>
      <c r="M33" s="229"/>
    </row>
    <row r="34" spans="1:13" s="78" customFormat="1" ht="54">
      <c r="A34" s="61">
        <v>1168</v>
      </c>
      <c r="B34" s="61">
        <v>32001</v>
      </c>
      <c r="C34" s="151" t="s">
        <v>145</v>
      </c>
      <c r="D34" s="163">
        <f>SUM(E34:H34)</f>
        <v>-128909.59999999999</v>
      </c>
      <c r="E34" s="163">
        <f>+E36+E38</f>
        <v>0</v>
      </c>
      <c r="F34" s="163">
        <f t="shared" ref="F34:H34" si="7">+F36+F38</f>
        <v>-128909.59999999999</v>
      </c>
      <c r="G34" s="163">
        <f t="shared" si="7"/>
        <v>0</v>
      </c>
      <c r="H34" s="163">
        <f t="shared" si="7"/>
        <v>0</v>
      </c>
      <c r="I34" s="192"/>
      <c r="J34" s="192"/>
      <c r="K34" s="192"/>
      <c r="L34" s="192"/>
      <c r="M34" s="192"/>
    </row>
    <row r="35" spans="1:13" s="2" customFormat="1">
      <c r="A35" s="86"/>
      <c r="B35" s="86"/>
      <c r="C35" s="251" t="s">
        <v>6</v>
      </c>
      <c r="D35" s="87"/>
      <c r="E35" s="88"/>
      <c r="F35" s="88"/>
      <c r="G35" s="88"/>
      <c r="H35" s="88"/>
      <c r="I35" s="192"/>
      <c r="J35" s="192"/>
      <c r="K35" s="192"/>
      <c r="L35" s="192"/>
      <c r="M35" s="192"/>
    </row>
    <row r="36" spans="1:13" s="92" customFormat="1" ht="16.95" customHeight="1">
      <c r="A36" s="89"/>
      <c r="B36" s="89"/>
      <c r="C36" s="90" t="s">
        <v>153</v>
      </c>
      <c r="D36" s="91">
        <f>SUM(E36:H36)</f>
        <v>-24146.799999999999</v>
      </c>
      <c r="E36" s="91">
        <f>SUM(E37:E37)</f>
        <v>0</v>
      </c>
      <c r="F36" s="91">
        <f>SUM(F37:F37)</f>
        <v>-24146.799999999999</v>
      </c>
      <c r="G36" s="91">
        <f>SUM(G37:G37)</f>
        <v>0</v>
      </c>
      <c r="H36" s="91">
        <f>SUM(H37:H37)</f>
        <v>0</v>
      </c>
      <c r="I36" s="226"/>
      <c r="J36" s="226"/>
      <c r="K36" s="226"/>
      <c r="L36" s="226"/>
      <c r="M36" s="226"/>
    </row>
    <row r="37" spans="1:13" s="95" customFormat="1" ht="34.799999999999997">
      <c r="A37" s="249"/>
      <c r="B37" s="249"/>
      <c r="C37" s="174" t="s">
        <v>272</v>
      </c>
      <c r="D37" s="94">
        <f t="shared" ref="D37" si="8">+E37+F37+G37+H37</f>
        <v>-24146.799999999999</v>
      </c>
      <c r="E37" s="94"/>
      <c r="F37" s="290">
        <f>+'Հավելված N 8'!I21+'Հավելված N 8'!I24+'Հավելված N 8'!I26</f>
        <v>-24146.799999999999</v>
      </c>
      <c r="G37" s="94"/>
      <c r="H37" s="94"/>
      <c r="I37" s="228"/>
      <c r="J37" s="228"/>
      <c r="K37" s="228"/>
      <c r="L37" s="228"/>
      <c r="M37" s="228"/>
    </row>
    <row r="38" spans="1:13" s="92" customFormat="1" ht="16.95" customHeight="1">
      <c r="A38" s="89"/>
      <c r="B38" s="89"/>
      <c r="C38" s="90" t="s">
        <v>90</v>
      </c>
      <c r="D38" s="91">
        <f>SUM(E38:H38)</f>
        <v>-104762.79999999999</v>
      </c>
      <c r="E38" s="91">
        <f>SUM(E39:E39)</f>
        <v>0</v>
      </c>
      <c r="F38" s="91">
        <f>SUM(F39:F39)</f>
        <v>-104762.79999999999</v>
      </c>
      <c r="G38" s="91">
        <f>SUM(G39:G39)</f>
        <v>0</v>
      </c>
      <c r="H38" s="91">
        <f>SUM(H39:H39)</f>
        <v>0</v>
      </c>
      <c r="I38" s="226"/>
      <c r="J38" s="226"/>
      <c r="K38" s="226"/>
      <c r="L38" s="226"/>
      <c r="M38" s="226"/>
    </row>
    <row r="39" spans="1:13" s="95" customFormat="1" ht="34.799999999999997">
      <c r="A39" s="249"/>
      <c r="B39" s="249"/>
      <c r="C39" s="174" t="s">
        <v>269</v>
      </c>
      <c r="D39" s="94">
        <f t="shared" ref="D39" si="9">+E39+F39+G39+H39</f>
        <v>-104762.79999999999</v>
      </c>
      <c r="E39" s="94"/>
      <c r="F39" s="290">
        <f>+'Հավելված N 8'!I22+'Հավելված N 8'!I25+'Հավելված N 8'!I27</f>
        <v>-104762.79999999999</v>
      </c>
      <c r="G39" s="94"/>
      <c r="H39" s="94"/>
      <c r="I39" s="228"/>
      <c r="J39" s="228"/>
      <c r="K39" s="228"/>
      <c r="L39" s="228"/>
      <c r="M39" s="228"/>
    </row>
    <row r="40" spans="1:13" s="78" customFormat="1" ht="54">
      <c r="A40" s="150">
        <v>1183</v>
      </c>
      <c r="B40" s="150">
        <v>32009</v>
      </c>
      <c r="C40" s="151" t="s">
        <v>248</v>
      </c>
      <c r="D40" s="163">
        <f>SUM(E40:H40)</f>
        <v>-199875.7</v>
      </c>
      <c r="E40" s="163">
        <f>+E42+E44</f>
        <v>0</v>
      </c>
      <c r="F40" s="163">
        <f>+F42+F44</f>
        <v>-199875.7</v>
      </c>
      <c r="G40" s="163">
        <f t="shared" ref="G40:H40" si="10">+G42+G44</f>
        <v>0</v>
      </c>
      <c r="H40" s="163">
        <f t="shared" si="10"/>
        <v>0</v>
      </c>
      <c r="I40" s="192"/>
      <c r="J40" s="192"/>
      <c r="K40" s="192"/>
      <c r="L40" s="192"/>
      <c r="M40" s="192"/>
    </row>
    <row r="41" spans="1:13" s="2" customFormat="1" ht="18.600000000000001" customHeight="1">
      <c r="A41" s="86"/>
      <c r="B41" s="86"/>
      <c r="C41" s="237" t="s">
        <v>6</v>
      </c>
      <c r="D41" s="87"/>
      <c r="E41" s="88"/>
      <c r="F41" s="88"/>
      <c r="G41" s="88"/>
      <c r="H41" s="88"/>
      <c r="I41" s="192"/>
      <c r="J41" s="192"/>
      <c r="K41" s="192"/>
      <c r="L41" s="192"/>
      <c r="M41" s="192"/>
    </row>
    <row r="42" spans="1:13" s="92" customFormat="1" ht="16.95" customHeight="1">
      <c r="A42" s="89"/>
      <c r="B42" s="89"/>
      <c r="C42" s="90" t="s">
        <v>89</v>
      </c>
      <c r="D42" s="91">
        <f>SUM(E42:H42)</f>
        <v>-77773.8</v>
      </c>
      <c r="E42" s="91">
        <f>SUM(E43:E43)</f>
        <v>0</v>
      </c>
      <c r="F42" s="91">
        <f>SUM(F43:F43)</f>
        <v>-77773.8</v>
      </c>
      <c r="G42" s="91">
        <f>SUM(G43:G43)</f>
        <v>0</v>
      </c>
      <c r="H42" s="91">
        <f>SUM(H43:H43)</f>
        <v>0</v>
      </c>
      <c r="I42" s="226"/>
      <c r="J42" s="226"/>
      <c r="K42" s="226"/>
      <c r="L42" s="226"/>
      <c r="M42" s="226"/>
    </row>
    <row r="43" spans="1:13" s="95" customFormat="1" ht="17.399999999999999">
      <c r="A43" s="238"/>
      <c r="B43" s="238"/>
      <c r="C43" s="174" t="s">
        <v>249</v>
      </c>
      <c r="D43" s="94">
        <f t="shared" ref="D43" si="11">+E43+F43+G43+H43</f>
        <v>-77773.8</v>
      </c>
      <c r="E43" s="94"/>
      <c r="F43" s="176">
        <f>+'Հավելված N 8'!I59+'Հավելված N 8'!I62</f>
        <v>-77773.8</v>
      </c>
      <c r="G43" s="94"/>
      <c r="H43" s="94"/>
      <c r="I43" s="228"/>
      <c r="J43" s="228"/>
      <c r="K43" s="228"/>
      <c r="L43" s="228"/>
      <c r="M43" s="228"/>
    </row>
    <row r="44" spans="1:13" s="92" customFormat="1" ht="16.95" customHeight="1">
      <c r="A44" s="89"/>
      <c r="B44" s="89"/>
      <c r="C44" s="69" t="s">
        <v>92</v>
      </c>
      <c r="D44" s="91">
        <f>SUM(E44:H44)</f>
        <v>-122101.9</v>
      </c>
      <c r="E44" s="91">
        <f>SUM(E45:E45)</f>
        <v>0</v>
      </c>
      <c r="F44" s="91">
        <f>SUM(F45:F45)</f>
        <v>-122101.9</v>
      </c>
      <c r="G44" s="91">
        <f>SUM(G45:G45)</f>
        <v>0</v>
      </c>
      <c r="H44" s="91">
        <f>SUM(H45:H45)</f>
        <v>0</v>
      </c>
      <c r="I44" s="226"/>
      <c r="J44" s="226"/>
      <c r="K44" s="226"/>
      <c r="L44" s="226"/>
      <c r="M44" s="226"/>
    </row>
    <row r="45" spans="1:13" s="95" customFormat="1" ht="34.799999999999997">
      <c r="A45" s="238"/>
      <c r="B45" s="238"/>
      <c r="C45" s="172" t="s">
        <v>252</v>
      </c>
      <c r="D45" s="94">
        <f t="shared" ref="D45" si="12">+E45+F45+G45+H45</f>
        <v>-122101.9</v>
      </c>
      <c r="E45" s="94"/>
      <c r="F45" s="176">
        <f>+'Հավելված N 8'!I60+'Հավելված N 8'!I63+'Հավելված N 8'!I64</f>
        <v>-122101.9</v>
      </c>
      <c r="G45" s="94"/>
      <c r="H45" s="94"/>
      <c r="I45" s="228"/>
      <c r="J45" s="228"/>
      <c r="K45" s="228"/>
      <c r="L45" s="228"/>
      <c r="M45" s="228"/>
    </row>
    <row r="46" spans="1:13" s="78" customFormat="1" ht="44.4" customHeight="1">
      <c r="A46" s="61">
        <v>1236</v>
      </c>
      <c r="B46" s="150">
        <v>32003</v>
      </c>
      <c r="C46" s="151" t="s">
        <v>280</v>
      </c>
      <c r="D46" s="29">
        <f>SUM(E46:H46)</f>
        <v>-700000</v>
      </c>
      <c r="E46" s="29">
        <f>+E48</f>
        <v>0</v>
      </c>
      <c r="F46" s="29">
        <f t="shared" ref="F46:H46" si="13">+F48</f>
        <v>0</v>
      </c>
      <c r="G46" s="29">
        <f t="shared" si="13"/>
        <v>-700000</v>
      </c>
      <c r="H46" s="29">
        <f t="shared" si="13"/>
        <v>0</v>
      </c>
      <c r="I46" s="267"/>
      <c r="J46" s="267"/>
      <c r="K46" s="267"/>
    </row>
    <row r="47" spans="1:13" s="2" customFormat="1">
      <c r="A47" s="86"/>
      <c r="B47" s="86"/>
      <c r="C47" s="251" t="s">
        <v>6</v>
      </c>
      <c r="D47" s="87"/>
      <c r="E47" s="88"/>
      <c r="F47" s="88"/>
      <c r="G47" s="88"/>
      <c r="H47" s="88"/>
      <c r="I47" s="267"/>
      <c r="J47" s="267"/>
      <c r="K47" s="267"/>
    </row>
    <row r="48" spans="1:13" s="307" customFormat="1" ht="108">
      <c r="A48" s="300"/>
      <c r="B48" s="300"/>
      <c r="C48" s="69" t="s">
        <v>282</v>
      </c>
      <c r="D48" s="68">
        <f>SUM(E48:H48)</f>
        <v>-700000</v>
      </c>
      <c r="E48" s="68">
        <v>0</v>
      </c>
      <c r="F48" s="68">
        <v>0</v>
      </c>
      <c r="G48" s="68">
        <v>-700000</v>
      </c>
      <c r="H48" s="68">
        <v>0</v>
      </c>
      <c r="I48" s="306"/>
      <c r="J48" s="306"/>
      <c r="K48" s="306"/>
    </row>
    <row r="49" spans="1:13" s="78" customFormat="1">
      <c r="A49" s="61">
        <v>1236</v>
      </c>
      <c r="B49" s="61">
        <v>32005</v>
      </c>
      <c r="C49" s="252" t="s">
        <v>281</v>
      </c>
      <c r="D49" s="29">
        <f>SUM(E49:H49)</f>
        <v>-300000</v>
      </c>
      <c r="E49" s="29">
        <f>+E51</f>
        <v>-300000</v>
      </c>
      <c r="F49" s="29">
        <f t="shared" ref="F49:H49" si="14">+F51</f>
        <v>0</v>
      </c>
      <c r="G49" s="29">
        <f t="shared" si="14"/>
        <v>0</v>
      </c>
      <c r="H49" s="29">
        <f t="shared" si="14"/>
        <v>0</v>
      </c>
      <c r="I49" s="267"/>
      <c r="J49" s="267"/>
      <c r="K49" s="267"/>
    </row>
    <row r="50" spans="1:13" s="2" customFormat="1">
      <c r="A50" s="86"/>
      <c r="B50" s="86"/>
      <c r="C50" s="251" t="s">
        <v>6</v>
      </c>
      <c r="D50" s="87"/>
      <c r="E50" s="88"/>
      <c r="F50" s="88"/>
      <c r="G50" s="88"/>
      <c r="H50" s="88"/>
      <c r="I50" s="267"/>
      <c r="J50" s="267"/>
      <c r="K50" s="267"/>
    </row>
    <row r="51" spans="1:13" s="307" customFormat="1">
      <c r="A51" s="300"/>
      <c r="B51" s="300"/>
      <c r="C51" s="90" t="s">
        <v>281</v>
      </c>
      <c r="D51" s="68">
        <f>SUM(E51:H51)</f>
        <v>-300000</v>
      </c>
      <c r="E51" s="68">
        <v>-300000</v>
      </c>
      <c r="F51" s="68">
        <v>0</v>
      </c>
      <c r="G51" s="68">
        <v>0</v>
      </c>
      <c r="H51" s="68">
        <v>0</v>
      </c>
      <c r="I51" s="306"/>
      <c r="J51" s="306"/>
      <c r="K51" s="306"/>
    </row>
    <row r="52" spans="1:13" s="78" customFormat="1" ht="54">
      <c r="A52" s="61">
        <v>1236</v>
      </c>
      <c r="B52" s="61">
        <v>32006</v>
      </c>
      <c r="C52" s="252" t="s">
        <v>162</v>
      </c>
      <c r="D52" s="29">
        <f>SUM(E52:H52)</f>
        <v>1000348</v>
      </c>
      <c r="E52" s="29">
        <f>+E54+E55</f>
        <v>0</v>
      </c>
      <c r="F52" s="29">
        <f t="shared" ref="F52:H52" si="15">+F54+F55</f>
        <v>0</v>
      </c>
      <c r="G52" s="29">
        <f t="shared" si="15"/>
        <v>0</v>
      </c>
      <c r="H52" s="29">
        <f t="shared" si="15"/>
        <v>1000348</v>
      </c>
      <c r="I52" s="192"/>
      <c r="J52" s="192"/>
      <c r="K52" s="231"/>
      <c r="L52" s="231"/>
      <c r="M52" s="231"/>
    </row>
    <row r="53" spans="1:13" s="2" customFormat="1">
      <c r="A53" s="86"/>
      <c r="B53" s="86"/>
      <c r="C53" s="251" t="s">
        <v>6</v>
      </c>
      <c r="D53" s="87"/>
      <c r="E53" s="88"/>
      <c r="F53" s="88"/>
      <c r="G53" s="88"/>
      <c r="H53" s="88"/>
      <c r="I53" s="192"/>
      <c r="J53" s="192"/>
      <c r="K53" s="231"/>
      <c r="L53" s="231"/>
      <c r="M53" s="231"/>
    </row>
    <row r="54" spans="1:13" s="92" customFormat="1" ht="54">
      <c r="A54" s="87"/>
      <c r="B54" s="87"/>
      <c r="C54" s="304" t="s">
        <v>162</v>
      </c>
      <c r="D54" s="305">
        <f>SUM(E54:H54)</f>
        <v>1000000</v>
      </c>
      <c r="E54" s="305">
        <v>0</v>
      </c>
      <c r="F54" s="305">
        <v>0</v>
      </c>
      <c r="G54" s="305">
        <v>0</v>
      </c>
      <c r="H54" s="305">
        <v>1000000</v>
      </c>
      <c r="I54" s="226"/>
      <c r="J54" s="226"/>
      <c r="K54" s="226"/>
      <c r="L54" s="226"/>
      <c r="M54" s="226"/>
    </row>
    <row r="55" spans="1:13" s="92" customFormat="1" ht="16.95" customHeight="1">
      <c r="A55" s="89"/>
      <c r="B55" s="89"/>
      <c r="C55" s="69" t="s">
        <v>90</v>
      </c>
      <c r="D55" s="91">
        <f>SUM(E55:H55)</f>
        <v>348</v>
      </c>
      <c r="E55" s="91">
        <f>SUM(E56:E58)</f>
        <v>0</v>
      </c>
      <c r="F55" s="91">
        <f t="shared" ref="F55:H55" si="16">SUM(F56:F58)</f>
        <v>0</v>
      </c>
      <c r="G55" s="91">
        <f t="shared" si="16"/>
        <v>0</v>
      </c>
      <c r="H55" s="91">
        <f t="shared" si="16"/>
        <v>348</v>
      </c>
      <c r="I55" s="226"/>
      <c r="J55" s="226"/>
      <c r="K55" s="226"/>
      <c r="L55" s="226"/>
      <c r="M55" s="226"/>
    </row>
    <row r="56" spans="1:13" s="95" customFormat="1" ht="34.799999999999997">
      <c r="A56" s="249"/>
      <c r="B56" s="249"/>
      <c r="C56" s="172" t="s">
        <v>286</v>
      </c>
      <c r="D56" s="94">
        <f t="shared" ref="D56" si="17">+E56+F56+G56+H56</f>
        <v>116</v>
      </c>
      <c r="E56" s="94"/>
      <c r="F56" s="176">
        <f>+'Հավելված N 8'!I74+'Հավելված N 8'!I77+'Հավելված N 8'!I78</f>
        <v>0</v>
      </c>
      <c r="G56" s="94"/>
      <c r="H56" s="94">
        <f>+'Հավելված N 8'!$G$70/1000</f>
        <v>116</v>
      </c>
      <c r="I56" s="228"/>
      <c r="J56" s="228"/>
      <c r="K56" s="228"/>
      <c r="L56" s="228"/>
      <c r="M56" s="228"/>
    </row>
    <row r="57" spans="1:13" s="95" customFormat="1" ht="17.399999999999999">
      <c r="A57" s="249"/>
      <c r="B57" s="249"/>
      <c r="C57" s="172" t="s">
        <v>287</v>
      </c>
      <c r="D57" s="94">
        <f t="shared" ref="D57:D58" si="18">+E57+F57+G57+H57</f>
        <v>116</v>
      </c>
      <c r="E57" s="94"/>
      <c r="F57" s="176">
        <f>+'Հավելված N 8'!I75+'Հավելված N 8'!I78+'Հավելված N 8'!I79</f>
        <v>0</v>
      </c>
      <c r="G57" s="94"/>
      <c r="H57" s="94">
        <f>+'Հավելված N 8'!$G$70/1000</f>
        <v>116</v>
      </c>
      <c r="I57" s="228"/>
      <c r="J57" s="228"/>
      <c r="K57" s="228"/>
      <c r="L57" s="228"/>
      <c r="M57" s="228"/>
    </row>
    <row r="58" spans="1:13" s="95" customFormat="1" ht="17.399999999999999">
      <c r="A58" s="249"/>
      <c r="B58" s="249"/>
      <c r="C58" s="172" t="s">
        <v>288</v>
      </c>
      <c r="D58" s="94">
        <f t="shared" si="18"/>
        <v>116</v>
      </c>
      <c r="E58" s="94"/>
      <c r="F58" s="176">
        <f>+'Հավելված N 8'!I76+'Հավելված N 8'!I79+'Հավելված N 8'!I80</f>
        <v>0</v>
      </c>
      <c r="G58" s="94"/>
      <c r="H58" s="94">
        <f>+'Հավելված N 8'!$G$70/1000</f>
        <v>116</v>
      </c>
      <c r="I58" s="228"/>
      <c r="J58" s="228"/>
      <c r="K58" s="228"/>
      <c r="L58" s="228"/>
      <c r="M58" s="228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25" right="0.25" top="0.75" bottom="0.75" header="0.3" footer="0.3"/>
  <pageSetup paperSize="9" scale="4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B1:H86"/>
  <sheetViews>
    <sheetView zoomScale="85" zoomScaleNormal="85" workbookViewId="0">
      <selection activeCell="G25" sqref="G25"/>
    </sheetView>
  </sheetViews>
  <sheetFormatPr defaultColWidth="9.109375" defaultRowHeight="17.399999999999999"/>
  <cols>
    <col min="1" max="3" width="9.109375" style="264"/>
    <col min="4" max="4" width="54.21875" style="264" customWidth="1"/>
    <col min="5" max="5" width="22.88671875" style="265" customWidth="1"/>
    <col min="6" max="6" width="22.88671875" style="265" bestFit="1" customWidth="1"/>
    <col min="7" max="7" width="20.6640625" style="264" customWidth="1"/>
    <col min="8" max="8" width="19.33203125" style="264" customWidth="1"/>
    <col min="9" max="9" width="20" style="264" customWidth="1"/>
    <col min="10" max="16384" width="9.109375" style="264"/>
  </cols>
  <sheetData>
    <row r="1" spans="2:7" s="268" customFormat="1" ht="25.5" customHeight="1">
      <c r="E1" s="388" t="s">
        <v>57</v>
      </c>
      <c r="F1" s="388"/>
    </row>
    <row r="2" spans="2:7" s="62" customFormat="1" ht="17.850000000000001" customHeight="1">
      <c r="D2" s="384" t="s">
        <v>51</v>
      </c>
      <c r="E2" s="384"/>
      <c r="F2" s="384"/>
    </row>
    <row r="3" spans="2:7" s="62" customFormat="1">
      <c r="D3" s="269"/>
      <c r="E3" s="389" t="s">
        <v>19</v>
      </c>
      <c r="F3" s="389"/>
    </row>
    <row r="4" spans="2:7" s="62" customFormat="1" ht="13.65" customHeight="1">
      <c r="D4" s="269"/>
      <c r="E4" s="270"/>
      <c r="F4" s="270"/>
    </row>
    <row r="5" spans="2:7" s="62" customFormat="1" ht="13.65" customHeight="1">
      <c r="D5" s="269"/>
      <c r="E5" s="270"/>
      <c r="F5" s="270"/>
    </row>
    <row r="6" spans="2:7" s="62" customFormat="1" ht="85.65" customHeight="1">
      <c r="B6" s="390" t="s">
        <v>112</v>
      </c>
      <c r="C6" s="390"/>
      <c r="D6" s="390"/>
      <c r="E6" s="390"/>
      <c r="F6" s="390"/>
    </row>
    <row r="7" spans="2:7" s="62" customFormat="1">
      <c r="E7" s="271"/>
      <c r="F7" s="271"/>
    </row>
    <row r="8" spans="2:7" s="62" customFormat="1">
      <c r="E8" s="272"/>
      <c r="F8" s="272" t="s">
        <v>9</v>
      </c>
    </row>
    <row r="9" spans="2:7" s="62" customFormat="1" ht="55.8" customHeight="1">
      <c r="B9" s="374" t="s">
        <v>53</v>
      </c>
      <c r="C9" s="375"/>
      <c r="D9" s="376" t="s">
        <v>54</v>
      </c>
      <c r="E9" s="391" t="s">
        <v>24</v>
      </c>
      <c r="F9" s="392"/>
    </row>
    <row r="10" spans="2:7" s="62" customFormat="1" ht="79.2" customHeight="1">
      <c r="B10" s="58" t="s">
        <v>13</v>
      </c>
      <c r="C10" s="58" t="s">
        <v>14</v>
      </c>
      <c r="D10" s="377"/>
      <c r="E10" s="273" t="s">
        <v>2</v>
      </c>
      <c r="F10" s="273" t="s">
        <v>3</v>
      </c>
    </row>
    <row r="11" spans="2:7" s="62" customFormat="1" ht="54">
      <c r="B11" s="58"/>
      <c r="C11" s="58"/>
      <c r="D11" s="59" t="s">
        <v>16</v>
      </c>
      <c r="E11" s="29">
        <f>+E13+E23+E31+E34+E44+E50+E58+E66+E71+E76</f>
        <v>355865.39999999991</v>
      </c>
      <c r="F11" s="29">
        <f>+F13+F23+F31+F34+F44+F50+F58+F66+F71+F76</f>
        <v>-29017.699999999953</v>
      </c>
    </row>
    <row r="12" spans="2:7" s="62" customFormat="1" ht="18">
      <c r="B12" s="58"/>
      <c r="C12" s="58"/>
      <c r="D12" s="60" t="s">
        <v>55</v>
      </c>
      <c r="E12" s="274"/>
      <c r="F12" s="274"/>
    </row>
    <row r="13" spans="2:7" s="62" customFormat="1" ht="36">
      <c r="B13" s="61">
        <v>1045</v>
      </c>
      <c r="C13" s="61">
        <v>32005</v>
      </c>
      <c r="D13" s="33" t="s">
        <v>152</v>
      </c>
      <c r="E13" s="29">
        <f>+E15</f>
        <v>-155118.39999999999</v>
      </c>
      <c r="F13" s="29">
        <f>+F15</f>
        <v>-162800</v>
      </c>
    </row>
    <row r="14" spans="2:7" s="62" customFormat="1">
      <c r="B14" s="63"/>
      <c r="C14" s="63"/>
      <c r="D14" s="64" t="s">
        <v>15</v>
      </c>
      <c r="E14" s="65"/>
      <c r="F14" s="65"/>
      <c r="G14" s="118"/>
    </row>
    <row r="15" spans="2:7" s="62" customFormat="1" ht="18">
      <c r="B15" s="66"/>
      <c r="C15" s="66"/>
      <c r="D15" s="67" t="s">
        <v>109</v>
      </c>
      <c r="E15" s="68">
        <f>+E17+E19+E21</f>
        <v>-155118.39999999999</v>
      </c>
      <c r="F15" s="68">
        <f>+F17+F19+F21</f>
        <v>-162800</v>
      </c>
      <c r="G15" s="118"/>
    </row>
    <row r="16" spans="2:7" s="62" customFormat="1">
      <c r="B16" s="66"/>
      <c r="C16" s="66"/>
      <c r="D16" s="238" t="s">
        <v>56</v>
      </c>
      <c r="E16" s="120"/>
      <c r="F16" s="120"/>
    </row>
    <row r="17" spans="2:7" s="62" customFormat="1" ht="18">
      <c r="B17" s="66"/>
      <c r="C17" s="66"/>
      <c r="D17" s="69" t="s">
        <v>86</v>
      </c>
      <c r="E17" s="70">
        <f t="shared" ref="E17:F21" si="0">+E18</f>
        <v>-61720</v>
      </c>
      <c r="F17" s="70">
        <f t="shared" si="0"/>
        <v>-92800</v>
      </c>
    </row>
    <row r="18" spans="2:7" s="62" customFormat="1" ht="34.799999999999997">
      <c r="B18" s="58"/>
      <c r="C18" s="58"/>
      <c r="D18" s="71" t="str">
        <f>+'Հավելված N 4'!C18</f>
        <v>«Ստեփանավանի պրոֆ. Քալանթարի անվան պետական գյուղատնտեսական քոլեջ» ՊՈԱԿ</v>
      </c>
      <c r="E18" s="72">
        <f>-72520+'Հավելված N 4'!G18</f>
        <v>-61720</v>
      </c>
      <c r="F18" s="72">
        <f>+'Հավելված N 4'!D18</f>
        <v>-92800</v>
      </c>
    </row>
    <row r="19" spans="2:7" s="62" customFormat="1" ht="18">
      <c r="B19" s="66"/>
      <c r="C19" s="66"/>
      <c r="D19" s="69" t="s">
        <v>87</v>
      </c>
      <c r="E19" s="70">
        <f t="shared" si="0"/>
        <v>-20878.400000000001</v>
      </c>
      <c r="F19" s="70">
        <f t="shared" si="0"/>
        <v>-70000</v>
      </c>
    </row>
    <row r="20" spans="2:7" s="62" customFormat="1" ht="52.2">
      <c r="B20" s="58"/>
      <c r="C20" s="58"/>
      <c r="D20" s="71" t="str">
        <f>+'Հավելված N 4'!C20</f>
        <v>«Նոր Գեղիի ակադեմիկոս Գ. Աղաջանյանի անվան պետական գյուղատնտեսական քոլեջ» ՊՈԱԿ</v>
      </c>
      <c r="E20" s="72">
        <v>-20878.400000000001</v>
      </c>
      <c r="F20" s="72">
        <f>+'Հավելված N 4'!D20</f>
        <v>-70000</v>
      </c>
    </row>
    <row r="21" spans="2:7" s="62" customFormat="1" ht="18">
      <c r="B21" s="66"/>
      <c r="C21" s="66"/>
      <c r="D21" s="320" t="s">
        <v>92</v>
      </c>
      <c r="E21" s="70">
        <f>+E22</f>
        <v>-72520</v>
      </c>
      <c r="F21" s="70">
        <f t="shared" si="0"/>
        <v>0</v>
      </c>
    </row>
    <row r="22" spans="2:7" s="62" customFormat="1">
      <c r="B22" s="58"/>
      <c r="C22" s="58"/>
      <c r="D22" s="93" t="s">
        <v>329</v>
      </c>
      <c r="E22" s="72">
        <v>-72520</v>
      </c>
      <c r="F22" s="72">
        <f>+'Հավելված N 4'!D23</f>
        <v>0</v>
      </c>
    </row>
    <row r="23" spans="2:7" s="62" customFormat="1" ht="36">
      <c r="B23" s="61">
        <v>1075</v>
      </c>
      <c r="C23" s="245">
        <v>21001</v>
      </c>
      <c r="D23" s="151" t="s">
        <v>143</v>
      </c>
      <c r="E23" s="29">
        <f>+E25</f>
        <v>292.39999999999998</v>
      </c>
      <c r="F23" s="29">
        <f>+F25</f>
        <v>0</v>
      </c>
    </row>
    <row r="24" spans="2:7" s="62" customFormat="1">
      <c r="B24" s="63"/>
      <c r="C24" s="63"/>
      <c r="D24" s="64" t="s">
        <v>15</v>
      </c>
      <c r="E24" s="65"/>
      <c r="F24" s="65"/>
      <c r="G24" s="118"/>
    </row>
    <row r="25" spans="2:7" s="62" customFormat="1" ht="36">
      <c r="B25" s="66"/>
      <c r="C25" s="66"/>
      <c r="D25" s="67" t="s">
        <v>110</v>
      </c>
      <c r="E25" s="68">
        <f>+E27</f>
        <v>292.39999999999998</v>
      </c>
      <c r="F25" s="68">
        <f>+F27</f>
        <v>0</v>
      </c>
      <c r="G25" s="118"/>
    </row>
    <row r="26" spans="2:7" s="62" customFormat="1">
      <c r="B26" s="66"/>
      <c r="C26" s="66"/>
      <c r="D26" s="249" t="s">
        <v>56</v>
      </c>
      <c r="E26" s="120"/>
      <c r="F26" s="120"/>
    </row>
    <row r="27" spans="2:7" s="62" customFormat="1" ht="18">
      <c r="B27" s="66"/>
      <c r="C27" s="66"/>
      <c r="D27" s="61" t="s">
        <v>158</v>
      </c>
      <c r="E27" s="70">
        <f>+E29</f>
        <v>292.39999999999998</v>
      </c>
      <c r="F27" s="70">
        <f>+F29</f>
        <v>0</v>
      </c>
    </row>
    <row r="28" spans="2:7" s="62" customFormat="1">
      <c r="B28" s="58"/>
      <c r="C28" s="58"/>
      <c r="D28" s="83" t="s">
        <v>156</v>
      </c>
      <c r="E28" s="72"/>
      <c r="F28" s="72"/>
    </row>
    <row r="29" spans="2:7" s="62" customFormat="1" ht="18">
      <c r="B29" s="66"/>
      <c r="C29" s="66"/>
      <c r="D29" s="69" t="s">
        <v>91</v>
      </c>
      <c r="E29" s="70">
        <f t="shared" ref="E29" si="1">+E30</f>
        <v>292.39999999999998</v>
      </c>
      <c r="F29" s="70">
        <f t="shared" ref="F29" si="2">+F30</f>
        <v>0</v>
      </c>
    </row>
    <row r="30" spans="2:7" s="62" customFormat="1" ht="52.2">
      <c r="B30" s="58"/>
      <c r="C30" s="58"/>
      <c r="D30" s="71" t="s">
        <v>268</v>
      </c>
      <c r="E30" s="72">
        <v>292.39999999999998</v>
      </c>
      <c r="F30" s="72">
        <v>0</v>
      </c>
    </row>
    <row r="31" spans="2:7" s="62" customFormat="1" ht="36">
      <c r="B31" s="150">
        <v>1124</v>
      </c>
      <c r="C31" s="150">
        <v>32001</v>
      </c>
      <c r="D31" s="151" t="s">
        <v>330</v>
      </c>
      <c r="E31" s="29">
        <f>+E33</f>
        <v>1299</v>
      </c>
      <c r="F31" s="29">
        <f>+F33</f>
        <v>1299</v>
      </c>
    </row>
    <row r="32" spans="2:7" s="62" customFormat="1">
      <c r="B32" s="63"/>
      <c r="C32" s="63"/>
      <c r="D32" s="64" t="s">
        <v>15</v>
      </c>
      <c r="E32" s="65"/>
      <c r="F32" s="65"/>
      <c r="G32" s="118"/>
    </row>
    <row r="33" spans="2:7" s="62" customFormat="1" ht="36">
      <c r="B33" s="66"/>
      <c r="C33" s="66"/>
      <c r="D33" s="67" t="s">
        <v>110</v>
      </c>
      <c r="E33" s="68">
        <f>+F33</f>
        <v>1299</v>
      </c>
      <c r="F33" s="68">
        <f>+'Հավելված N 4'!D21</f>
        <v>1299</v>
      </c>
      <c r="G33" s="118"/>
    </row>
    <row r="34" spans="2:7" s="62" customFormat="1" ht="18">
      <c r="B34" s="150">
        <v>1163</v>
      </c>
      <c r="C34" s="150">
        <v>32001</v>
      </c>
      <c r="D34" s="151" t="s">
        <v>235</v>
      </c>
      <c r="E34" s="29">
        <f t="shared" ref="E34:F34" si="3">+E36</f>
        <v>350513.6</v>
      </c>
      <c r="F34" s="29">
        <f t="shared" si="3"/>
        <v>360101.8</v>
      </c>
    </row>
    <row r="35" spans="2:7" s="62" customFormat="1">
      <c r="B35" s="63"/>
      <c r="C35" s="63"/>
      <c r="D35" s="64" t="s">
        <v>15</v>
      </c>
      <c r="E35" s="65"/>
      <c r="F35" s="65"/>
      <c r="G35" s="118"/>
    </row>
    <row r="36" spans="2:7" s="62" customFormat="1" ht="18">
      <c r="B36" s="66"/>
      <c r="C36" s="66"/>
      <c r="D36" s="67" t="s">
        <v>109</v>
      </c>
      <c r="E36" s="68">
        <f>+E38+E40+E42</f>
        <v>350513.6</v>
      </c>
      <c r="F36" s="68">
        <f>+F38+F40+F42</f>
        <v>360101.8</v>
      </c>
      <c r="G36" s="118"/>
    </row>
    <row r="37" spans="2:7" s="62" customFormat="1">
      <c r="B37" s="66"/>
      <c r="C37" s="66"/>
      <c r="D37" s="238" t="s">
        <v>56</v>
      </c>
      <c r="E37" s="120"/>
      <c r="F37" s="120"/>
    </row>
    <row r="38" spans="2:7" s="62" customFormat="1" ht="18">
      <c r="B38" s="66"/>
      <c r="C38" s="66"/>
      <c r="D38" s="69" t="s">
        <v>153</v>
      </c>
      <c r="E38" s="70">
        <f t="shared" ref="E38:F42" si="4">+E39</f>
        <v>350513.6</v>
      </c>
      <c r="F38" s="70">
        <f t="shared" si="4"/>
        <v>350513.6</v>
      </c>
    </row>
    <row r="39" spans="2:7" s="62" customFormat="1">
      <c r="B39" s="58"/>
      <c r="C39" s="58"/>
      <c r="D39" s="71" t="str">
        <f>+'Հավելված N 4'!C25</f>
        <v>Արթուր Աբրահամի անվան մարզահամալիր</v>
      </c>
      <c r="E39" s="72">
        <f>+F39</f>
        <v>350513.6</v>
      </c>
      <c r="F39" s="72">
        <f>+'Հավելված N 4'!D25</f>
        <v>350513.6</v>
      </c>
    </row>
    <row r="40" spans="2:7" s="62" customFormat="1" ht="18">
      <c r="B40" s="66"/>
      <c r="C40" s="66"/>
      <c r="D40" s="69" t="s">
        <v>86</v>
      </c>
      <c r="E40" s="70">
        <f t="shared" si="4"/>
        <v>0</v>
      </c>
      <c r="F40" s="70">
        <f t="shared" si="4"/>
        <v>2485.4</v>
      </c>
    </row>
    <row r="41" spans="2:7" s="62" customFormat="1" ht="34.799999999999997">
      <c r="B41" s="58"/>
      <c r="C41" s="58"/>
      <c r="D41" s="71" t="str">
        <f>+'Հավելված N 4'!C27</f>
        <v>Ստեփան Սարգսյանի անվան ըմբշամարտի մարզադահլիճ</v>
      </c>
      <c r="E41" s="72">
        <v>0</v>
      </c>
      <c r="F41" s="72">
        <f>+'Հավելված N 4'!D27</f>
        <v>2485.4</v>
      </c>
    </row>
    <row r="42" spans="2:7" s="62" customFormat="1" ht="18">
      <c r="B42" s="66"/>
      <c r="C42" s="66"/>
      <c r="D42" s="69" t="s">
        <v>89</v>
      </c>
      <c r="E42" s="70">
        <f t="shared" si="4"/>
        <v>0</v>
      </c>
      <c r="F42" s="70">
        <f t="shared" si="4"/>
        <v>7102.8</v>
      </c>
    </row>
    <row r="43" spans="2:7" s="62" customFormat="1" ht="34.799999999999997">
      <c r="B43" s="58"/>
      <c r="C43" s="58"/>
      <c r="D43" s="71" t="str">
        <f>+'Հավելված N 4'!C29</f>
        <v>ՀՀ Շիրակի մարզի Աշոցք համայնքում նոր  մարզադպրոցի կառուցում</v>
      </c>
      <c r="E43" s="72">
        <v>0</v>
      </c>
      <c r="F43" s="72">
        <f>+'Հավելված N 4'!D29</f>
        <v>7102.8</v>
      </c>
    </row>
    <row r="44" spans="2:7" s="62" customFormat="1" ht="18">
      <c r="B44" s="150">
        <v>1163</v>
      </c>
      <c r="C44" s="150">
        <v>32002</v>
      </c>
      <c r="D44" s="151" t="s">
        <v>259</v>
      </c>
      <c r="E44" s="29">
        <f t="shared" ref="E44:F44" si="5">+E46</f>
        <v>100818.8</v>
      </c>
      <c r="F44" s="29">
        <f t="shared" si="5"/>
        <v>100818.8</v>
      </c>
    </row>
    <row r="45" spans="2:7" s="62" customFormat="1">
      <c r="B45" s="63"/>
      <c r="C45" s="63"/>
      <c r="D45" s="64" t="s">
        <v>15</v>
      </c>
      <c r="E45" s="65"/>
      <c r="F45" s="65"/>
      <c r="G45" s="118"/>
    </row>
    <row r="46" spans="2:7" s="62" customFormat="1" ht="18">
      <c r="B46" s="66"/>
      <c r="C46" s="66"/>
      <c r="D46" s="67" t="s">
        <v>109</v>
      </c>
      <c r="E46" s="68">
        <f>+E48</f>
        <v>100818.8</v>
      </c>
      <c r="F46" s="68">
        <f>+F48</f>
        <v>100818.8</v>
      </c>
      <c r="G46" s="118"/>
    </row>
    <row r="47" spans="2:7" s="62" customFormat="1">
      <c r="B47" s="66"/>
      <c r="C47" s="66"/>
      <c r="D47" s="238" t="s">
        <v>56</v>
      </c>
      <c r="E47" s="120"/>
      <c r="F47" s="120"/>
    </row>
    <row r="48" spans="2:7" s="62" customFormat="1" ht="18">
      <c r="B48" s="66"/>
      <c r="C48" s="66"/>
      <c r="D48" s="69" t="s">
        <v>153</v>
      </c>
      <c r="E48" s="70">
        <f>+E49</f>
        <v>100818.8</v>
      </c>
      <c r="F48" s="70">
        <f t="shared" ref="F48" si="6">+F49</f>
        <v>100818.8</v>
      </c>
    </row>
    <row r="49" spans="2:7" s="62" customFormat="1" ht="34.799999999999997">
      <c r="B49" s="58"/>
      <c r="C49" s="58"/>
      <c r="D49" s="71" t="str">
        <f>+'Հավելված N 4'!C33</f>
        <v>«Երևանի օլիմպիական հերթափոխի պետական մարզական քոլեջ» ՊՈԱԿ</v>
      </c>
      <c r="E49" s="72">
        <f>+F49</f>
        <v>100818.8</v>
      </c>
      <c r="F49" s="72">
        <f>+'Հավելված N 4'!D33</f>
        <v>100818.8</v>
      </c>
    </row>
    <row r="50" spans="2:7" s="62" customFormat="1" ht="54">
      <c r="B50" s="61">
        <v>1168</v>
      </c>
      <c r="C50" s="61">
        <v>32001</v>
      </c>
      <c r="D50" s="151" t="s">
        <v>145</v>
      </c>
      <c r="E50" s="29">
        <f t="shared" ref="E50:F50" si="7">+E52</f>
        <v>-166248.29999999999</v>
      </c>
      <c r="F50" s="29">
        <f t="shared" si="7"/>
        <v>-128909.59999999999</v>
      </c>
    </row>
    <row r="51" spans="2:7" s="62" customFormat="1">
      <c r="B51" s="63"/>
      <c r="C51" s="63"/>
      <c r="D51" s="64" t="s">
        <v>15</v>
      </c>
      <c r="E51" s="152"/>
      <c r="F51" s="152"/>
      <c r="G51" s="118"/>
    </row>
    <row r="52" spans="2:7" s="62" customFormat="1" ht="36">
      <c r="B52" s="66"/>
      <c r="C52" s="66"/>
      <c r="D52" s="67" t="s">
        <v>110</v>
      </c>
      <c r="E52" s="68">
        <f>+E54+E56</f>
        <v>-166248.29999999999</v>
      </c>
      <c r="F52" s="68">
        <f>+F54+F56</f>
        <v>-128909.59999999999</v>
      </c>
      <c r="G52" s="118"/>
    </row>
    <row r="53" spans="2:7" s="62" customFormat="1">
      <c r="B53" s="66"/>
      <c r="C53" s="66"/>
      <c r="D53" s="249" t="s">
        <v>56</v>
      </c>
      <c r="E53" s="120"/>
      <c r="F53" s="120"/>
    </row>
    <row r="54" spans="2:7" s="62" customFormat="1" ht="18">
      <c r="B54" s="66"/>
      <c r="C54" s="66"/>
      <c r="D54" s="69" t="s">
        <v>153</v>
      </c>
      <c r="E54" s="70">
        <f>SUM(E55:E55)</f>
        <v>-60559.3</v>
      </c>
      <c r="F54" s="70">
        <f>SUM(F55:F55)</f>
        <v>-24146.799999999999</v>
      </c>
    </row>
    <row r="55" spans="2:7" s="62" customFormat="1" ht="34.799999999999997">
      <c r="B55" s="58"/>
      <c r="C55" s="58"/>
      <c r="D55" s="71" t="str">
        <f>+'Հավելված N 4'!C37</f>
        <v>«Հայաստանի պետական սիմֆոնիկ նվագախումբ» ՊՈԱԿ</v>
      </c>
      <c r="E55" s="72">
        <v>-60559.3</v>
      </c>
      <c r="F55" s="72">
        <f>+'Հավելված N 4'!D37</f>
        <v>-24146.799999999999</v>
      </c>
    </row>
    <row r="56" spans="2:7" s="62" customFormat="1" ht="18">
      <c r="B56" s="66"/>
      <c r="C56" s="66"/>
      <c r="D56" s="69" t="s">
        <v>90</v>
      </c>
      <c r="E56" s="70">
        <f>SUM(E57:E57)</f>
        <v>-105689</v>
      </c>
      <c r="F56" s="70">
        <f>SUM(F57:F57)</f>
        <v>-104762.79999999999</v>
      </c>
    </row>
    <row r="57" spans="2:7" s="62" customFormat="1" ht="34.799999999999997">
      <c r="B57" s="58"/>
      <c r="C57" s="58"/>
      <c r="D57" s="71" t="str">
        <f>+'Հավելված N 4'!C39</f>
        <v>«Գորիսի Վ․Վաղարշյանի անվան դրամատիկական թատրոն» ՊՈԱԿ</v>
      </c>
      <c r="E57" s="72">
        <v>-105689</v>
      </c>
      <c r="F57" s="72">
        <f>+'Հավելված N 4'!D39</f>
        <v>-104762.79999999999</v>
      </c>
    </row>
    <row r="58" spans="2:7" s="62" customFormat="1" ht="54">
      <c r="B58" s="150">
        <v>1183</v>
      </c>
      <c r="C58" s="150">
        <v>32009</v>
      </c>
      <c r="D58" s="151" t="s">
        <v>248</v>
      </c>
      <c r="E58" s="29">
        <f t="shared" ref="E58:F58" si="8">+E60</f>
        <v>-76039.700000000012</v>
      </c>
      <c r="F58" s="29">
        <f t="shared" si="8"/>
        <v>-199875.7</v>
      </c>
    </row>
    <row r="59" spans="2:7" s="62" customFormat="1">
      <c r="B59" s="63"/>
      <c r="C59" s="63"/>
      <c r="D59" s="64" t="s">
        <v>15</v>
      </c>
      <c r="E59" s="65"/>
      <c r="F59" s="65"/>
      <c r="G59" s="118"/>
    </row>
    <row r="60" spans="2:7" s="62" customFormat="1" ht="18">
      <c r="B60" s="66"/>
      <c r="C60" s="66"/>
      <c r="D60" s="67" t="s">
        <v>109</v>
      </c>
      <c r="E60" s="68">
        <f>+E62+E64</f>
        <v>-76039.700000000012</v>
      </c>
      <c r="F60" s="68">
        <f>+F62+F64</f>
        <v>-199875.7</v>
      </c>
      <c r="G60" s="118"/>
    </row>
    <row r="61" spans="2:7" s="62" customFormat="1">
      <c r="B61" s="66"/>
      <c r="C61" s="66"/>
      <c r="D61" s="238" t="s">
        <v>56</v>
      </c>
      <c r="E61" s="120"/>
      <c r="F61" s="120"/>
    </row>
    <row r="62" spans="2:7" s="62" customFormat="1" ht="18">
      <c r="B62" s="66"/>
      <c r="C62" s="66"/>
      <c r="D62" s="69" t="s">
        <v>89</v>
      </c>
      <c r="E62" s="70">
        <f>SUM(E63:E63)</f>
        <v>-2778.6</v>
      </c>
      <c r="F62" s="70">
        <f>SUM(F63:F63)</f>
        <v>-77773.8</v>
      </c>
    </row>
    <row r="63" spans="2:7" s="62" customFormat="1">
      <c r="B63" s="58"/>
      <c r="C63" s="58"/>
      <c r="D63" s="71" t="str">
        <f>+'Հավելված N 4'!C43</f>
        <v>«ք. Մարալիկի թիվ 1 միջնակարգ դպրոց» ՊՈԱԿ</v>
      </c>
      <c r="E63" s="72">
        <v>-2778.6</v>
      </c>
      <c r="F63" s="72">
        <f>+'Հավելված N 4'!D43</f>
        <v>-77773.8</v>
      </c>
    </row>
    <row r="64" spans="2:7" s="62" customFormat="1" ht="18">
      <c r="B64" s="66"/>
      <c r="C64" s="66"/>
      <c r="D64" s="69" t="s">
        <v>92</v>
      </c>
      <c r="E64" s="70">
        <f>SUM(E65:E65)</f>
        <v>-73261.100000000006</v>
      </c>
      <c r="F64" s="70">
        <f>SUM(F65:F65)</f>
        <v>-122101.9</v>
      </c>
    </row>
    <row r="65" spans="2:8" s="62" customFormat="1" ht="34.799999999999997">
      <c r="B65" s="58"/>
      <c r="C65" s="58"/>
      <c r="D65" s="71" t="str">
        <f>+'Հավելված N 4'!C45</f>
        <v>«Իջևանի Գառնիկ Անանյանի անվան ավագ դպրոց» ՊՈԱԿ</v>
      </c>
      <c r="E65" s="72">
        <v>-73261.100000000006</v>
      </c>
      <c r="F65" s="72">
        <f>+'Հավելված N 4'!D45</f>
        <v>-122101.9</v>
      </c>
    </row>
    <row r="66" spans="2:8" s="62" customFormat="1" ht="36">
      <c r="B66" s="61">
        <v>1236</v>
      </c>
      <c r="C66" s="150">
        <v>32003</v>
      </c>
      <c r="D66" s="151" t="s">
        <v>280</v>
      </c>
      <c r="E66" s="29">
        <f>+E68</f>
        <v>-700000</v>
      </c>
      <c r="F66" s="29">
        <f>+F68</f>
        <v>-700000</v>
      </c>
      <c r="G66" s="308"/>
      <c r="H66" s="308"/>
    </row>
    <row r="67" spans="2:8" s="62" customFormat="1">
      <c r="B67" s="63"/>
      <c r="C67" s="63"/>
      <c r="D67" s="64" t="s">
        <v>15</v>
      </c>
      <c r="E67" s="65"/>
      <c r="F67" s="65"/>
      <c r="G67" s="308"/>
    </row>
    <row r="68" spans="2:8" s="62" customFormat="1" ht="36">
      <c r="B68" s="66"/>
      <c r="C68" s="66"/>
      <c r="D68" s="67" t="s">
        <v>12</v>
      </c>
      <c r="E68" s="68">
        <f t="shared" ref="E68:F68" si="9">+E70</f>
        <v>-700000</v>
      </c>
      <c r="F68" s="68">
        <f t="shared" si="9"/>
        <v>-700000</v>
      </c>
      <c r="G68" s="308"/>
    </row>
    <row r="69" spans="2:8" s="62" customFormat="1">
      <c r="B69" s="66"/>
      <c r="C69" s="66"/>
      <c r="D69" s="249" t="s">
        <v>56</v>
      </c>
      <c r="E69" s="120"/>
      <c r="F69" s="120"/>
      <c r="G69" s="308"/>
    </row>
    <row r="70" spans="2:8" s="62" customFormat="1" ht="108">
      <c r="B70" s="66"/>
      <c r="C70" s="66"/>
      <c r="D70" s="69" t="s">
        <v>282</v>
      </c>
      <c r="E70" s="309">
        <f>+F70</f>
        <v>-700000</v>
      </c>
      <c r="F70" s="70">
        <f>+'Հավելված N 4'!D48</f>
        <v>-700000</v>
      </c>
      <c r="G70" s="308"/>
    </row>
    <row r="71" spans="2:8" s="62" customFormat="1" ht="18">
      <c r="B71" s="61">
        <v>1236</v>
      </c>
      <c r="C71" s="61">
        <v>32005</v>
      </c>
      <c r="D71" s="252" t="s">
        <v>281</v>
      </c>
      <c r="E71" s="29">
        <f>+E73</f>
        <v>0</v>
      </c>
      <c r="F71" s="29">
        <f>+F73</f>
        <v>-300000</v>
      </c>
      <c r="G71" s="308"/>
    </row>
    <row r="72" spans="2:8" s="62" customFormat="1">
      <c r="B72" s="63"/>
      <c r="C72" s="63"/>
      <c r="D72" s="64" t="s">
        <v>15</v>
      </c>
      <c r="E72" s="65"/>
      <c r="F72" s="65"/>
      <c r="G72" s="308"/>
    </row>
    <row r="73" spans="2:8" s="62" customFormat="1" ht="18">
      <c r="B73" s="66"/>
      <c r="C73" s="66"/>
      <c r="D73" s="67" t="s">
        <v>109</v>
      </c>
      <c r="E73" s="68">
        <f t="shared" ref="E73:F73" si="10">+E75</f>
        <v>0</v>
      </c>
      <c r="F73" s="68">
        <f t="shared" si="10"/>
        <v>-300000</v>
      </c>
      <c r="G73" s="308"/>
    </row>
    <row r="74" spans="2:8" s="62" customFormat="1">
      <c r="B74" s="66"/>
      <c r="C74" s="66"/>
      <c r="D74" s="249" t="s">
        <v>56</v>
      </c>
      <c r="E74" s="120"/>
      <c r="F74" s="120"/>
      <c r="G74" s="308"/>
    </row>
    <row r="75" spans="2:8" s="62" customFormat="1" ht="18">
      <c r="B75" s="66"/>
      <c r="C75" s="66"/>
      <c r="D75" s="69" t="s">
        <v>281</v>
      </c>
      <c r="E75" s="309">
        <v>0</v>
      </c>
      <c r="F75" s="70">
        <f>+'Հավելված N 4'!D51</f>
        <v>-300000</v>
      </c>
      <c r="G75" s="308"/>
    </row>
    <row r="76" spans="2:8" s="62" customFormat="1" ht="54">
      <c r="B76" s="61">
        <v>1236</v>
      </c>
      <c r="C76" s="61">
        <v>32006</v>
      </c>
      <c r="D76" s="252" t="s">
        <v>162</v>
      </c>
      <c r="E76" s="29">
        <f>+E78+E81</f>
        <v>1000348</v>
      </c>
      <c r="F76" s="29">
        <f>+F78+F81</f>
        <v>1000348</v>
      </c>
    </row>
    <row r="77" spans="2:8" s="62" customFormat="1">
      <c r="B77" s="63"/>
      <c r="C77" s="63"/>
      <c r="D77" s="64" t="s">
        <v>15</v>
      </c>
      <c r="E77" s="65"/>
      <c r="F77" s="65"/>
    </row>
    <row r="78" spans="2:8" s="62" customFormat="1" ht="36">
      <c r="B78" s="66"/>
      <c r="C78" s="66"/>
      <c r="D78" s="67" t="s">
        <v>12</v>
      </c>
      <c r="E78" s="68">
        <f t="shared" ref="E78:F78" si="11">+E80</f>
        <v>1000000</v>
      </c>
      <c r="F78" s="68">
        <f t="shared" si="11"/>
        <v>1000000</v>
      </c>
      <c r="G78" s="118"/>
    </row>
    <row r="79" spans="2:8" s="62" customFormat="1">
      <c r="B79" s="66"/>
      <c r="C79" s="66"/>
      <c r="D79" s="249" t="s">
        <v>56</v>
      </c>
      <c r="E79" s="120"/>
      <c r="F79" s="120"/>
    </row>
    <row r="80" spans="2:8" s="62" customFormat="1" ht="54">
      <c r="B80" s="66"/>
      <c r="C80" s="66"/>
      <c r="D80" s="69" t="s">
        <v>162</v>
      </c>
      <c r="E80" s="70">
        <f>+F80</f>
        <v>1000000</v>
      </c>
      <c r="F80" s="70">
        <f>+'Հավելված N 4'!D54</f>
        <v>1000000</v>
      </c>
    </row>
    <row r="81" spans="2:7" s="62" customFormat="1" ht="18">
      <c r="B81" s="66"/>
      <c r="C81" s="66"/>
      <c r="D81" s="67" t="s">
        <v>283</v>
      </c>
      <c r="E81" s="68">
        <f t="shared" ref="E81:F81" si="12">+E83</f>
        <v>348</v>
      </c>
      <c r="F81" s="68">
        <f t="shared" si="12"/>
        <v>348</v>
      </c>
      <c r="G81" s="118"/>
    </row>
    <row r="82" spans="2:7" s="62" customFormat="1">
      <c r="B82" s="66"/>
      <c r="C82" s="66"/>
      <c r="D82" s="249" t="s">
        <v>56</v>
      </c>
      <c r="E82" s="120"/>
      <c r="F82" s="120"/>
    </row>
    <row r="83" spans="2:7" s="62" customFormat="1" ht="18">
      <c r="B83" s="66"/>
      <c r="C83" s="66"/>
      <c r="D83" s="69" t="s">
        <v>90</v>
      </c>
      <c r="E83" s="70">
        <f>SUM(E84:E86)</f>
        <v>348</v>
      </c>
      <c r="F83" s="70">
        <f>SUM(F84:F86)</f>
        <v>348</v>
      </c>
    </row>
    <row r="84" spans="2:7" s="62" customFormat="1" ht="34.799999999999997">
      <c r="B84" s="58"/>
      <c r="C84" s="58"/>
      <c r="D84" s="71" t="str">
        <f>+'Հավելված N 4'!C56</f>
        <v>Ագարակի մանկապարտեզի Ալվանք գյուղի մասնաճյուղ</v>
      </c>
      <c r="E84" s="72">
        <f>+F84</f>
        <v>116</v>
      </c>
      <c r="F84" s="72">
        <f>+'Հավելված N 4'!D56</f>
        <v>116</v>
      </c>
    </row>
    <row r="85" spans="2:7" s="62" customFormat="1">
      <c r="B85" s="58"/>
      <c r="C85" s="58"/>
      <c r="D85" s="71" t="str">
        <f>+'Հավելված N 4'!C57</f>
        <v>Կապան քաղաքի թիվ 2 մանկապարտեզ</v>
      </c>
      <c r="E85" s="72">
        <f t="shared" ref="E85:E86" si="13">+F85</f>
        <v>116</v>
      </c>
      <c r="F85" s="72">
        <f>+'Հավելված N 4'!D57</f>
        <v>116</v>
      </c>
    </row>
    <row r="86" spans="2:7" s="62" customFormat="1">
      <c r="B86" s="58"/>
      <c r="C86" s="58"/>
      <c r="D86" s="71" t="str">
        <f>+'Հավելված N 4'!C58</f>
        <v>Կապան քաղաքի թիվ 1 մանկապարտեզ</v>
      </c>
      <c r="E86" s="72">
        <f t="shared" si="13"/>
        <v>116</v>
      </c>
      <c r="F86" s="72">
        <f>+'Հավելված N 4'!D58</f>
        <v>116</v>
      </c>
    </row>
  </sheetData>
  <mergeCells count="7">
    <mergeCell ref="B9:C9"/>
    <mergeCell ref="D9:D10"/>
    <mergeCell ref="E1:F1"/>
    <mergeCell ref="E3:F3"/>
    <mergeCell ref="B6:F6"/>
    <mergeCell ref="E9:F9"/>
    <mergeCell ref="D2:F2"/>
  </mergeCells>
  <pageMargins left="0.25" right="0.25" top="0.75" bottom="0.75" header="0.3" footer="0.3"/>
  <pageSetup paperSize="9" scale="42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AC77"/>
  <sheetViews>
    <sheetView zoomScale="70" zoomScaleNormal="70" workbookViewId="0">
      <selection activeCell="M65" sqref="M65"/>
    </sheetView>
  </sheetViews>
  <sheetFormatPr defaultColWidth="8.77734375" defaultRowHeight="17.399999999999999"/>
  <cols>
    <col min="1" max="1" width="6.44140625" style="37" bestFit="1" customWidth="1"/>
    <col min="2" max="2" width="10" style="39" customWidth="1"/>
    <col min="3" max="3" width="16.88671875" style="37" customWidth="1"/>
    <col min="4" max="4" width="16.33203125" style="39" customWidth="1"/>
    <col min="5" max="5" width="15.77734375" style="37" customWidth="1"/>
    <col min="6" max="6" width="15.44140625" style="37" customWidth="1"/>
    <col min="7" max="7" width="12" style="37" customWidth="1"/>
    <col min="8" max="8" width="22.5546875" style="37" customWidth="1"/>
    <col min="9" max="9" width="46.33203125" style="37" customWidth="1"/>
    <col min="10" max="11" width="22.77734375" style="37" customWidth="1"/>
    <col min="12" max="16384" width="8.77734375" style="37"/>
  </cols>
  <sheetData>
    <row r="1" spans="1:29" ht="28.5" customHeight="1">
      <c r="D1" s="212"/>
      <c r="E1" s="17"/>
      <c r="F1" s="17"/>
      <c r="G1" s="418"/>
      <c r="H1" s="418"/>
      <c r="I1" s="268"/>
      <c r="J1" s="388" t="s">
        <v>167</v>
      </c>
      <c r="K1" s="388"/>
    </row>
    <row r="2" spans="1:29" ht="17.7" customHeight="1">
      <c r="D2" s="213"/>
      <c r="E2" s="18"/>
      <c r="F2" s="19"/>
      <c r="H2" s="27"/>
      <c r="I2" s="384" t="s">
        <v>51</v>
      </c>
      <c r="J2" s="384"/>
      <c r="K2" s="384"/>
    </row>
    <row r="3" spans="1:29">
      <c r="D3" s="213"/>
      <c r="E3" s="18"/>
      <c r="F3" s="19"/>
      <c r="G3" s="419"/>
      <c r="H3" s="419"/>
      <c r="I3" s="269"/>
      <c r="J3" s="389" t="s">
        <v>19</v>
      </c>
      <c r="K3" s="389"/>
    </row>
    <row r="4" spans="1:29">
      <c r="D4" s="213"/>
      <c r="E4" s="18"/>
      <c r="F4" s="19"/>
      <c r="G4" s="27"/>
      <c r="H4" s="27"/>
      <c r="I4" s="27"/>
    </row>
    <row r="5" spans="1:29">
      <c r="D5" s="213"/>
      <c r="E5" s="18"/>
      <c r="F5" s="19"/>
      <c r="G5" s="27"/>
      <c r="H5" s="27"/>
      <c r="I5" s="27"/>
    </row>
    <row r="6" spans="1:29" ht="33.6" customHeight="1">
      <c r="A6" s="390" t="s">
        <v>123</v>
      </c>
      <c r="B6" s="390"/>
      <c r="C6" s="390"/>
      <c r="D6" s="390"/>
      <c r="E6" s="390"/>
      <c r="F6" s="390"/>
      <c r="G6" s="390"/>
      <c r="H6" s="390"/>
      <c r="I6" s="390"/>
      <c r="J6" s="390"/>
      <c r="K6" s="390"/>
    </row>
    <row r="8" spans="1:29">
      <c r="J8" s="394" t="s">
        <v>52</v>
      </c>
      <c r="K8" s="394"/>
    </row>
    <row r="9" spans="1:29" ht="72.599999999999994" customHeight="1">
      <c r="A9" s="337" t="s">
        <v>36</v>
      </c>
      <c r="B9" s="337" t="s">
        <v>37</v>
      </c>
      <c r="C9" s="337"/>
      <c r="D9" s="337" t="s">
        <v>38</v>
      </c>
      <c r="E9" s="337"/>
      <c r="F9" s="337"/>
      <c r="G9" s="337"/>
      <c r="H9" s="337" t="s">
        <v>39</v>
      </c>
      <c r="I9" s="337" t="s">
        <v>40</v>
      </c>
      <c r="J9" s="416" t="s">
        <v>24</v>
      </c>
      <c r="K9" s="417"/>
    </row>
    <row r="10" spans="1:29" ht="51" customHeight="1">
      <c r="A10" s="337"/>
      <c r="B10" s="31" t="s">
        <v>46</v>
      </c>
      <c r="C10" s="31" t="s">
        <v>45</v>
      </c>
      <c r="D10" s="31" t="s">
        <v>41</v>
      </c>
      <c r="E10" s="31" t="s">
        <v>45</v>
      </c>
      <c r="F10" s="31" t="s">
        <v>47</v>
      </c>
      <c r="G10" s="31" t="s">
        <v>42</v>
      </c>
      <c r="H10" s="337"/>
      <c r="I10" s="337"/>
      <c r="J10" s="31" t="s">
        <v>43</v>
      </c>
      <c r="K10" s="31" t="s">
        <v>44</v>
      </c>
    </row>
    <row r="11" spans="1:29" s="43" customFormat="1" ht="48.45" customHeight="1">
      <c r="A11" s="412" t="s">
        <v>48</v>
      </c>
      <c r="B11" s="412"/>
      <c r="C11" s="412"/>
      <c r="D11" s="412"/>
      <c r="E11" s="412"/>
      <c r="F11" s="412"/>
      <c r="G11" s="412"/>
      <c r="H11" s="412"/>
      <c r="I11" s="412"/>
      <c r="J11" s="42">
        <f>+J13+J72</f>
        <v>384883.1</v>
      </c>
      <c r="K11" s="42">
        <f>+K13+K72</f>
        <v>0</v>
      </c>
      <c r="L11" s="148"/>
      <c r="M11" s="148"/>
      <c r="N11" s="148"/>
      <c r="O11" s="148"/>
      <c r="P11" s="148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</row>
    <row r="12" spans="1:29" s="40" customFormat="1" ht="18">
      <c r="A12" s="413" t="s">
        <v>30</v>
      </c>
      <c r="B12" s="413"/>
      <c r="C12" s="413"/>
      <c r="D12" s="413"/>
      <c r="E12" s="413"/>
      <c r="F12" s="413"/>
      <c r="G12" s="413"/>
      <c r="H12" s="413"/>
      <c r="I12" s="413"/>
      <c r="J12" s="16"/>
      <c r="K12" s="16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</row>
    <row r="13" spans="1:29" s="40" customFormat="1" ht="30" customHeight="1">
      <c r="A13" s="414" t="s">
        <v>49</v>
      </c>
      <c r="B13" s="414"/>
      <c r="C13" s="414"/>
      <c r="D13" s="414"/>
      <c r="E13" s="414"/>
      <c r="F13" s="414"/>
      <c r="G13" s="414"/>
      <c r="H13" s="414"/>
      <c r="I13" s="414"/>
      <c r="J13" s="41">
        <f>+J14+J22+J28+J34+J44+J50+J57</f>
        <v>355865.39999999997</v>
      </c>
      <c r="K13" s="41">
        <f>+K14+K22+K28+K34+K44+K50+K57</f>
        <v>-29017.700000000012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8">
      <c r="A14" s="421"/>
      <c r="B14" s="119">
        <v>1045</v>
      </c>
      <c r="C14" s="398" t="s">
        <v>173</v>
      </c>
      <c r="D14" s="398"/>
      <c r="E14" s="398"/>
      <c r="F14" s="398"/>
      <c r="G14" s="398"/>
      <c r="H14" s="398"/>
      <c r="I14" s="398"/>
      <c r="J14" s="29">
        <f>+J15</f>
        <v>-155118.39999999999</v>
      </c>
      <c r="K14" s="29">
        <f>+K15</f>
        <v>-162800</v>
      </c>
    </row>
    <row r="15" spans="1:29" s="38" customFormat="1" ht="18">
      <c r="A15" s="421"/>
      <c r="B15" s="415"/>
      <c r="C15" s="403"/>
      <c r="D15" s="119" t="s">
        <v>178</v>
      </c>
      <c r="E15" s="398" t="s">
        <v>179</v>
      </c>
      <c r="F15" s="398"/>
      <c r="G15" s="398"/>
      <c r="H15" s="398"/>
      <c r="I15" s="398"/>
      <c r="J15" s="204">
        <f>+'Հավելված N 2'!G17</f>
        <v>-155118.39999999999</v>
      </c>
      <c r="K15" s="204">
        <f>+'Հավելված N 2'!H17</f>
        <v>-162800</v>
      </c>
    </row>
    <row r="16" spans="1:29" ht="18">
      <c r="A16" s="421"/>
      <c r="B16" s="415"/>
      <c r="C16" s="403"/>
      <c r="D16" s="403"/>
      <c r="E16" s="403"/>
      <c r="F16" s="405" t="s">
        <v>206</v>
      </c>
      <c r="G16" s="393"/>
      <c r="H16" s="393"/>
      <c r="I16" s="393"/>
      <c r="J16" s="393"/>
      <c r="K16" s="393"/>
    </row>
    <row r="17" spans="1:11" ht="18">
      <c r="A17" s="421"/>
      <c r="B17" s="415"/>
      <c r="C17" s="403"/>
      <c r="D17" s="403"/>
      <c r="E17" s="403"/>
      <c r="F17" s="402"/>
      <c r="G17" s="405" t="s">
        <v>63</v>
      </c>
      <c r="H17" s="393"/>
      <c r="I17" s="393"/>
      <c r="J17" s="393"/>
      <c r="K17" s="393"/>
    </row>
    <row r="18" spans="1:11" ht="18">
      <c r="A18" s="421"/>
      <c r="B18" s="415"/>
      <c r="C18" s="403"/>
      <c r="D18" s="403"/>
      <c r="E18" s="403"/>
      <c r="F18" s="402"/>
      <c r="G18" s="402"/>
      <c r="H18" s="405" t="s">
        <v>205</v>
      </c>
      <c r="I18" s="393"/>
      <c r="J18" s="393"/>
      <c r="K18" s="393"/>
    </row>
    <row r="19" spans="1:11" ht="36.6" customHeight="1">
      <c r="A19" s="421"/>
      <c r="B19" s="415"/>
      <c r="C19" s="403"/>
      <c r="D19" s="403"/>
      <c r="E19" s="403"/>
      <c r="F19" s="402"/>
      <c r="G19" s="402"/>
      <c r="H19" s="205"/>
      <c r="I19" s="156" t="s">
        <v>207</v>
      </c>
      <c r="J19" s="206"/>
      <c r="K19" s="207">
        <v>-2</v>
      </c>
    </row>
    <row r="20" spans="1:11" ht="34.799999999999997">
      <c r="A20" s="421"/>
      <c r="B20" s="415"/>
      <c r="C20" s="403"/>
      <c r="D20" s="403"/>
      <c r="E20" s="403"/>
      <c r="F20" s="402"/>
      <c r="G20" s="402"/>
      <c r="H20" s="205"/>
      <c r="I20" s="156" t="s">
        <v>130</v>
      </c>
      <c r="J20" s="206"/>
      <c r="K20" s="207">
        <v>1</v>
      </c>
    </row>
    <row r="21" spans="1:11" ht="8.5500000000000007" customHeight="1">
      <c r="A21" s="421"/>
      <c r="B21" s="208"/>
      <c r="C21" s="208"/>
      <c r="D21" s="214"/>
      <c r="E21" s="208"/>
      <c r="F21" s="208"/>
      <c r="G21" s="208"/>
      <c r="H21" s="208"/>
      <c r="I21" s="208"/>
      <c r="J21" s="208"/>
      <c r="K21" s="162"/>
    </row>
    <row r="22" spans="1:11" s="209" customFormat="1" ht="18">
      <c r="A22" s="421"/>
      <c r="B22" s="57">
        <v>1075</v>
      </c>
      <c r="C22" s="404" t="s">
        <v>169</v>
      </c>
      <c r="D22" s="404"/>
      <c r="E22" s="404"/>
      <c r="F22" s="404"/>
      <c r="G22" s="404"/>
      <c r="H22" s="404"/>
      <c r="I22" s="404"/>
      <c r="J22" s="29">
        <f>+J23</f>
        <v>292.39999999999998</v>
      </c>
      <c r="K22" s="29">
        <f>+K23</f>
        <v>0</v>
      </c>
    </row>
    <row r="23" spans="1:11" s="211" customFormat="1" ht="18">
      <c r="A23" s="421"/>
      <c r="B23" s="420"/>
      <c r="C23" s="368"/>
      <c r="D23" s="46" t="s">
        <v>184</v>
      </c>
      <c r="E23" s="404" t="s">
        <v>185</v>
      </c>
      <c r="F23" s="404"/>
      <c r="G23" s="404"/>
      <c r="H23" s="404"/>
      <c r="I23" s="404"/>
      <c r="J23" s="210">
        <f>+'Հավելված N 2'!G19</f>
        <v>292.39999999999998</v>
      </c>
      <c r="K23" s="210">
        <f>+'Հավելված N 2'!H19</f>
        <v>0</v>
      </c>
    </row>
    <row r="24" spans="1:11" s="209" customFormat="1" ht="18">
      <c r="A24" s="421"/>
      <c r="B24" s="336"/>
      <c r="C24" s="368"/>
      <c r="D24" s="361"/>
      <c r="E24" s="361"/>
      <c r="F24" s="396" t="s">
        <v>208</v>
      </c>
      <c r="G24" s="396"/>
      <c r="H24" s="396"/>
      <c r="I24" s="396"/>
      <c r="J24" s="396"/>
      <c r="K24" s="397"/>
    </row>
    <row r="25" spans="1:11" s="209" customFormat="1" ht="17.7" customHeight="1">
      <c r="A25" s="421"/>
      <c r="B25" s="336"/>
      <c r="C25" s="368"/>
      <c r="D25" s="362"/>
      <c r="E25" s="362"/>
      <c r="F25" s="361"/>
      <c r="G25" s="396" t="s">
        <v>138</v>
      </c>
      <c r="H25" s="396"/>
      <c r="I25" s="396"/>
      <c r="J25" s="396"/>
      <c r="K25" s="397"/>
    </row>
    <row r="26" spans="1:11" s="209" customFormat="1" ht="18">
      <c r="A26" s="421"/>
      <c r="B26" s="336"/>
      <c r="C26" s="368"/>
      <c r="D26" s="362"/>
      <c r="E26" s="362"/>
      <c r="F26" s="362"/>
      <c r="G26" s="203"/>
      <c r="H26" s="396" t="s">
        <v>209</v>
      </c>
      <c r="I26" s="396"/>
      <c r="J26" s="396"/>
      <c r="K26" s="397"/>
    </row>
    <row r="27" spans="1:11" ht="8.5500000000000007" customHeight="1">
      <c r="A27" s="421"/>
      <c r="B27" s="208"/>
      <c r="C27" s="208"/>
      <c r="D27" s="208"/>
      <c r="E27" s="208"/>
      <c r="F27" s="208"/>
      <c r="G27" s="208"/>
      <c r="H27" s="208"/>
      <c r="I27" s="208"/>
      <c r="J27" s="208"/>
      <c r="K27" s="208"/>
    </row>
    <row r="28" spans="1:11" s="209" customFormat="1" ht="18" customHeight="1">
      <c r="A28" s="421"/>
      <c r="B28" s="287" t="s">
        <v>343</v>
      </c>
      <c r="C28" s="393" t="s">
        <v>344</v>
      </c>
      <c r="D28" s="422"/>
      <c r="E28" s="422"/>
      <c r="F28" s="422"/>
      <c r="G28" s="422"/>
      <c r="H28" s="422"/>
      <c r="I28" s="422"/>
      <c r="J28" s="217">
        <f>+J29</f>
        <v>1299</v>
      </c>
      <c r="K28" s="217">
        <f>+K29</f>
        <v>1299</v>
      </c>
    </row>
    <row r="29" spans="1:11" s="211" customFormat="1" ht="33" customHeight="1">
      <c r="A29" s="421"/>
      <c r="B29" s="423"/>
      <c r="C29" s="368"/>
      <c r="D29" s="286" t="s">
        <v>345</v>
      </c>
      <c r="E29" s="393" t="s">
        <v>330</v>
      </c>
      <c r="F29" s="393"/>
      <c r="G29" s="393"/>
      <c r="H29" s="393"/>
      <c r="I29" s="393"/>
      <c r="J29" s="155">
        <f>+'Հավելված N 2'!G21</f>
        <v>1299</v>
      </c>
      <c r="K29" s="155">
        <f>+'Հավելված N 2'!H21</f>
        <v>1299</v>
      </c>
    </row>
    <row r="30" spans="1:11" s="209" customFormat="1" ht="18" customHeight="1">
      <c r="A30" s="421"/>
      <c r="B30" s="423"/>
      <c r="C30" s="368"/>
      <c r="D30" s="399"/>
      <c r="E30" s="399"/>
      <c r="F30" s="393" t="s">
        <v>346</v>
      </c>
      <c r="G30" s="393"/>
      <c r="H30" s="393"/>
      <c r="I30" s="393"/>
      <c r="J30" s="393"/>
      <c r="K30" s="393"/>
    </row>
    <row r="31" spans="1:11" s="209" customFormat="1" ht="17.7" customHeight="1">
      <c r="A31" s="421"/>
      <c r="B31" s="423"/>
      <c r="C31" s="368"/>
      <c r="D31" s="401"/>
      <c r="E31" s="401"/>
      <c r="F31" s="399"/>
      <c r="G31" s="393" t="s">
        <v>63</v>
      </c>
      <c r="H31" s="393"/>
      <c r="I31" s="393"/>
      <c r="J31" s="393"/>
      <c r="K31" s="393"/>
    </row>
    <row r="32" spans="1:11" s="209" customFormat="1" ht="18" customHeight="1">
      <c r="A32" s="421"/>
      <c r="B32" s="423"/>
      <c r="C32" s="368"/>
      <c r="D32" s="400"/>
      <c r="E32" s="400"/>
      <c r="F32" s="400"/>
      <c r="G32" s="288"/>
      <c r="H32" s="393" t="s">
        <v>347</v>
      </c>
      <c r="I32" s="393"/>
      <c r="J32" s="393"/>
      <c r="K32" s="393"/>
    </row>
    <row r="33" spans="1:11" ht="8.5500000000000007" customHeight="1">
      <c r="A33" s="421"/>
      <c r="B33" s="208"/>
      <c r="C33" s="208"/>
      <c r="D33" s="208"/>
      <c r="E33" s="208"/>
      <c r="F33" s="208"/>
      <c r="G33" s="208"/>
      <c r="H33" s="208"/>
      <c r="I33" s="208"/>
      <c r="J33" s="208"/>
      <c r="K33" s="208"/>
    </row>
    <row r="34" spans="1:11" s="209" customFormat="1" ht="18" customHeight="1">
      <c r="A34" s="421"/>
      <c r="B34" s="57">
        <v>1163</v>
      </c>
      <c r="C34" s="393" t="s">
        <v>291</v>
      </c>
      <c r="D34" s="393"/>
      <c r="E34" s="393"/>
      <c r="F34" s="393"/>
      <c r="G34" s="393"/>
      <c r="H34" s="393"/>
      <c r="I34" s="393"/>
      <c r="J34" s="29">
        <f>+J35+J39</f>
        <v>451332.39999999997</v>
      </c>
      <c r="K34" s="29">
        <f>+K35+K39</f>
        <v>460920.6</v>
      </c>
    </row>
    <row r="35" spans="1:11" s="211" customFormat="1" ht="18">
      <c r="A35" s="421"/>
      <c r="B35" s="361"/>
      <c r="C35" s="361"/>
      <c r="D35" s="157" t="s">
        <v>311</v>
      </c>
      <c r="E35" s="406" t="s">
        <v>235</v>
      </c>
      <c r="F35" s="406"/>
      <c r="G35" s="406"/>
      <c r="H35" s="406"/>
      <c r="I35" s="406"/>
      <c r="J35" s="210">
        <f>+'Հավելված N 2'!G23</f>
        <v>350513.6</v>
      </c>
      <c r="K35" s="210">
        <f>+'Հավելված N 2'!H23</f>
        <v>360101.8</v>
      </c>
    </row>
    <row r="36" spans="1:11" s="209" customFormat="1" ht="18">
      <c r="A36" s="421"/>
      <c r="B36" s="362"/>
      <c r="C36" s="362"/>
      <c r="D36" s="410"/>
      <c r="E36" s="361"/>
      <c r="F36" s="396" t="s">
        <v>313</v>
      </c>
      <c r="G36" s="396"/>
      <c r="H36" s="396"/>
      <c r="I36" s="396"/>
      <c r="J36" s="396"/>
      <c r="K36" s="397"/>
    </row>
    <row r="37" spans="1:11" s="209" customFormat="1" ht="17.7" customHeight="1">
      <c r="A37" s="421"/>
      <c r="B37" s="362"/>
      <c r="C37" s="362"/>
      <c r="D37" s="411"/>
      <c r="E37" s="362"/>
      <c r="F37" s="361"/>
      <c r="G37" s="396" t="s">
        <v>63</v>
      </c>
      <c r="H37" s="396"/>
      <c r="I37" s="396"/>
      <c r="J37" s="396"/>
      <c r="K37" s="397"/>
    </row>
    <row r="38" spans="1:11" s="209" customFormat="1" ht="18">
      <c r="A38" s="421"/>
      <c r="B38" s="362"/>
      <c r="C38" s="362"/>
      <c r="D38" s="411"/>
      <c r="E38" s="362"/>
      <c r="F38" s="362"/>
      <c r="G38" s="248"/>
      <c r="H38" s="396" t="s">
        <v>312</v>
      </c>
      <c r="I38" s="396"/>
      <c r="J38" s="396"/>
      <c r="K38" s="397"/>
    </row>
    <row r="39" spans="1:11" s="211" customFormat="1" ht="18" customHeight="1">
      <c r="A39" s="421"/>
      <c r="B39" s="362"/>
      <c r="C39" s="362"/>
      <c r="D39" s="260" t="s">
        <v>314</v>
      </c>
      <c r="E39" s="406" t="s">
        <v>259</v>
      </c>
      <c r="F39" s="406"/>
      <c r="G39" s="406"/>
      <c r="H39" s="406"/>
      <c r="I39" s="406"/>
      <c r="J39" s="210">
        <f>+'Հավելված N 2'!G24</f>
        <v>100818.8</v>
      </c>
      <c r="K39" s="210">
        <f>+'Հավելված N 2'!H24</f>
        <v>100818.8</v>
      </c>
    </row>
    <row r="40" spans="1:11" s="209" customFormat="1" ht="18">
      <c r="A40" s="421"/>
      <c r="B40" s="362"/>
      <c r="C40" s="362"/>
      <c r="D40" s="410"/>
      <c r="E40" s="361"/>
      <c r="F40" s="396" t="s">
        <v>315</v>
      </c>
      <c r="G40" s="396"/>
      <c r="H40" s="396"/>
      <c r="I40" s="396"/>
      <c r="J40" s="396"/>
      <c r="K40" s="397"/>
    </row>
    <row r="41" spans="1:11" s="209" customFormat="1" ht="17.7" customHeight="1">
      <c r="A41" s="421"/>
      <c r="B41" s="362"/>
      <c r="C41" s="362"/>
      <c r="D41" s="411"/>
      <c r="E41" s="362"/>
      <c r="F41" s="361"/>
      <c r="G41" s="396" t="s">
        <v>63</v>
      </c>
      <c r="H41" s="396"/>
      <c r="I41" s="396"/>
      <c r="J41" s="396"/>
      <c r="K41" s="397"/>
    </row>
    <row r="42" spans="1:11" s="209" customFormat="1" ht="18">
      <c r="A42" s="421"/>
      <c r="B42" s="363"/>
      <c r="C42" s="363"/>
      <c r="D42" s="411"/>
      <c r="E42" s="362"/>
      <c r="F42" s="362"/>
      <c r="G42" s="248"/>
      <c r="H42" s="396" t="s">
        <v>312</v>
      </c>
      <c r="I42" s="396"/>
      <c r="J42" s="396"/>
      <c r="K42" s="397"/>
    </row>
    <row r="43" spans="1:11" ht="8.5500000000000007" customHeight="1">
      <c r="A43" s="421"/>
      <c r="B43" s="208"/>
      <c r="C43" s="208"/>
      <c r="D43" s="208"/>
      <c r="E43" s="208"/>
      <c r="F43" s="208"/>
      <c r="G43" s="208"/>
      <c r="H43" s="208"/>
      <c r="I43" s="208"/>
      <c r="J43" s="208"/>
      <c r="K43" s="162"/>
    </row>
    <row r="44" spans="1:11" s="209" customFormat="1" ht="18">
      <c r="A44" s="421"/>
      <c r="B44" s="57">
        <v>1168</v>
      </c>
      <c r="C44" s="404" t="s">
        <v>171</v>
      </c>
      <c r="D44" s="404"/>
      <c r="E44" s="404"/>
      <c r="F44" s="404"/>
      <c r="G44" s="404"/>
      <c r="H44" s="404"/>
      <c r="I44" s="404"/>
      <c r="J44" s="29">
        <f>+J45</f>
        <v>-166248.29999999999</v>
      </c>
      <c r="K44" s="29">
        <f>+K45</f>
        <v>-128909.59999999999</v>
      </c>
    </row>
    <row r="45" spans="1:11" s="211" customFormat="1" ht="34.950000000000003" customHeight="1">
      <c r="A45" s="421"/>
      <c r="B45" s="424"/>
      <c r="C45" s="425"/>
      <c r="D45" s="57" t="s">
        <v>189</v>
      </c>
      <c r="E45" s="404" t="s">
        <v>145</v>
      </c>
      <c r="F45" s="404"/>
      <c r="G45" s="404"/>
      <c r="H45" s="404"/>
      <c r="I45" s="404"/>
      <c r="J45" s="210">
        <f>+'Հավելված N 2'!G26</f>
        <v>-166248.29999999999</v>
      </c>
      <c r="K45" s="210">
        <f>+'Հավելված N 2'!H26</f>
        <v>-128909.59999999999</v>
      </c>
    </row>
    <row r="46" spans="1:11" s="209" customFormat="1" ht="33.9" customHeight="1">
      <c r="A46" s="421"/>
      <c r="B46" s="424"/>
      <c r="C46" s="425"/>
      <c r="D46" s="410"/>
      <c r="E46" s="361"/>
      <c r="F46" s="404" t="s">
        <v>210</v>
      </c>
      <c r="G46" s="404"/>
      <c r="H46" s="404"/>
      <c r="I46" s="404"/>
      <c r="J46" s="404"/>
      <c r="K46" s="404"/>
    </row>
    <row r="47" spans="1:11" s="209" customFormat="1" ht="17.7" customHeight="1">
      <c r="A47" s="421"/>
      <c r="B47" s="424"/>
      <c r="C47" s="425"/>
      <c r="D47" s="411"/>
      <c r="E47" s="362"/>
      <c r="F47" s="361"/>
      <c r="G47" s="404" t="s">
        <v>63</v>
      </c>
      <c r="H47" s="404"/>
      <c r="I47" s="404"/>
      <c r="J47" s="404"/>
      <c r="K47" s="404"/>
    </row>
    <row r="48" spans="1:11" s="209" customFormat="1" ht="18">
      <c r="A48" s="421"/>
      <c r="B48" s="424"/>
      <c r="C48" s="425"/>
      <c r="D48" s="411"/>
      <c r="E48" s="362"/>
      <c r="F48" s="362"/>
      <c r="G48" s="203"/>
      <c r="H48" s="395" t="s">
        <v>211</v>
      </c>
      <c r="I48" s="396"/>
      <c r="J48" s="396"/>
      <c r="K48" s="397"/>
    </row>
    <row r="49" spans="1:27" ht="8.5500000000000007" customHeight="1">
      <c r="A49" s="421"/>
      <c r="B49" s="208"/>
      <c r="C49" s="208"/>
      <c r="D49" s="208"/>
      <c r="E49" s="208"/>
      <c r="F49" s="208"/>
      <c r="G49" s="208"/>
      <c r="H49" s="208"/>
      <c r="I49" s="208"/>
      <c r="J49" s="208"/>
      <c r="K49" s="162"/>
    </row>
    <row r="50" spans="1:27" s="209" customFormat="1" ht="18">
      <c r="A50" s="421"/>
      <c r="B50" s="253">
        <v>1183</v>
      </c>
      <c r="C50" s="404" t="s">
        <v>293</v>
      </c>
      <c r="D50" s="404"/>
      <c r="E50" s="404"/>
      <c r="F50" s="404"/>
      <c r="G50" s="404"/>
      <c r="H50" s="404"/>
      <c r="I50" s="404"/>
      <c r="J50" s="29">
        <f>+J51</f>
        <v>-76039.700000000012</v>
      </c>
      <c r="K50" s="29">
        <f>+K51</f>
        <v>-199875.7</v>
      </c>
    </row>
    <row r="51" spans="1:27" s="211" customFormat="1" ht="34.950000000000003" customHeight="1">
      <c r="A51" s="421"/>
      <c r="B51" s="429"/>
      <c r="C51" s="429"/>
      <c r="D51" s="260" t="s">
        <v>322</v>
      </c>
      <c r="E51" s="406" t="s">
        <v>248</v>
      </c>
      <c r="F51" s="406"/>
      <c r="G51" s="406"/>
      <c r="H51" s="406"/>
      <c r="I51" s="406"/>
      <c r="J51" s="210">
        <f>+'Հավելված N 2'!G28</f>
        <v>-76039.700000000012</v>
      </c>
      <c r="K51" s="210">
        <f>+'Հավելված N 2'!H28</f>
        <v>-199875.7</v>
      </c>
    </row>
    <row r="52" spans="1:27" s="209" customFormat="1" ht="33.9" customHeight="1">
      <c r="A52" s="421"/>
      <c r="B52" s="430"/>
      <c r="C52" s="430"/>
      <c r="D52" s="361"/>
      <c r="E52" s="361"/>
      <c r="F52" s="404" t="s">
        <v>323</v>
      </c>
      <c r="G52" s="404"/>
      <c r="H52" s="404"/>
      <c r="I52" s="404"/>
      <c r="J52" s="404"/>
      <c r="K52" s="404"/>
    </row>
    <row r="53" spans="1:27" s="209" customFormat="1" ht="17.7" customHeight="1">
      <c r="A53" s="421"/>
      <c r="B53" s="430"/>
      <c r="C53" s="430"/>
      <c r="D53" s="362"/>
      <c r="E53" s="362"/>
      <c r="F53" s="361"/>
      <c r="G53" s="404" t="s">
        <v>63</v>
      </c>
      <c r="H53" s="404"/>
      <c r="I53" s="404"/>
      <c r="J53" s="404"/>
      <c r="K53" s="404"/>
    </row>
    <row r="54" spans="1:27" s="209" customFormat="1" ht="18">
      <c r="A54" s="421"/>
      <c r="B54" s="430"/>
      <c r="C54" s="430"/>
      <c r="D54" s="362"/>
      <c r="E54" s="362"/>
      <c r="F54" s="362"/>
      <c r="G54" s="361"/>
      <c r="H54" s="395" t="s">
        <v>324</v>
      </c>
      <c r="I54" s="396"/>
      <c r="J54" s="396"/>
      <c r="K54" s="397"/>
    </row>
    <row r="55" spans="1:27" s="40" customFormat="1" ht="34.799999999999997">
      <c r="A55" s="421"/>
      <c r="B55" s="431"/>
      <c r="C55" s="431"/>
      <c r="D55" s="363"/>
      <c r="E55" s="363"/>
      <c r="F55" s="363"/>
      <c r="G55" s="363"/>
      <c r="H55" s="258"/>
      <c r="I55" s="258" t="s">
        <v>325</v>
      </c>
      <c r="J55" s="318" t="s">
        <v>326</v>
      </c>
      <c r="K55" s="319">
        <v>-1</v>
      </c>
    </row>
    <row r="56" spans="1:27" ht="8.5500000000000007" customHeight="1">
      <c r="A56" s="421"/>
      <c r="B56" s="208"/>
      <c r="C56" s="208"/>
      <c r="D56" s="214"/>
      <c r="E56" s="208"/>
      <c r="F56" s="208"/>
      <c r="G56" s="208"/>
      <c r="H56" s="208"/>
      <c r="I56" s="208"/>
      <c r="J56" s="208"/>
      <c r="K56" s="162"/>
    </row>
    <row r="57" spans="1:27" ht="18" customHeight="1">
      <c r="A57" s="421"/>
      <c r="B57" s="119">
        <v>1236</v>
      </c>
      <c r="C57" s="432" t="s">
        <v>106</v>
      </c>
      <c r="D57" s="433"/>
      <c r="E57" s="433"/>
      <c r="F57" s="433"/>
      <c r="G57" s="433"/>
      <c r="H57" s="433"/>
      <c r="I57" s="405"/>
      <c r="J57" s="29">
        <f>+J58+J62+J66</f>
        <v>300348</v>
      </c>
      <c r="K57" s="29">
        <f>+K58+K62+K66</f>
        <v>348</v>
      </c>
    </row>
    <row r="58" spans="1:27" s="40" customFormat="1" ht="16.5" customHeight="1">
      <c r="A58" s="421"/>
      <c r="B58" s="426"/>
      <c r="C58" s="407"/>
      <c r="D58" s="254" t="s">
        <v>316</v>
      </c>
      <c r="E58" s="393" t="s">
        <v>280</v>
      </c>
      <c r="F58" s="393"/>
      <c r="G58" s="393"/>
      <c r="H58" s="393"/>
      <c r="I58" s="393"/>
      <c r="J58" s="155">
        <f>+'Հավելված N 2'!G30</f>
        <v>-700000</v>
      </c>
      <c r="K58" s="155">
        <f>+'Հավելված N 2'!H30</f>
        <v>-700000</v>
      </c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1:27" s="40" customFormat="1" ht="16.5" customHeight="1">
      <c r="A59" s="421"/>
      <c r="B59" s="427"/>
      <c r="C59" s="408"/>
      <c r="D59" s="402"/>
      <c r="E59" s="399"/>
      <c r="F59" s="393" t="s">
        <v>317</v>
      </c>
      <c r="G59" s="393"/>
      <c r="H59" s="393"/>
      <c r="I59" s="393"/>
      <c r="J59" s="393"/>
      <c r="K59" s="393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1:27" s="40" customFormat="1" ht="16.5" customHeight="1">
      <c r="A60" s="421"/>
      <c r="B60" s="427"/>
      <c r="C60" s="408"/>
      <c r="D60" s="402"/>
      <c r="E60" s="401"/>
      <c r="F60" s="399"/>
      <c r="G60" s="393" t="s">
        <v>63</v>
      </c>
      <c r="H60" s="393"/>
      <c r="I60" s="393"/>
      <c r="J60" s="393"/>
      <c r="K60" s="393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1:27" s="40" customFormat="1" ht="16.5" customHeight="1">
      <c r="A61" s="421"/>
      <c r="B61" s="427"/>
      <c r="C61" s="408"/>
      <c r="D61" s="402"/>
      <c r="E61" s="400"/>
      <c r="F61" s="400"/>
      <c r="G61" s="258"/>
      <c r="H61" s="393" t="s">
        <v>318</v>
      </c>
      <c r="I61" s="393"/>
      <c r="J61" s="393"/>
      <c r="K61" s="393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1:27" s="40" customFormat="1" ht="16.5" customHeight="1">
      <c r="A62" s="421"/>
      <c r="B62" s="427"/>
      <c r="C62" s="408"/>
      <c r="D62" s="254" t="s">
        <v>319</v>
      </c>
      <c r="E62" s="393" t="s">
        <v>320</v>
      </c>
      <c r="F62" s="393"/>
      <c r="G62" s="393"/>
      <c r="H62" s="393"/>
      <c r="I62" s="393"/>
      <c r="J62" s="155">
        <f>+'Հավելված N 2'!G31</f>
        <v>0</v>
      </c>
      <c r="K62" s="155">
        <f>+'Հավելված N 2'!H31</f>
        <v>-300000</v>
      </c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1:27" s="40" customFormat="1" ht="16.5" customHeight="1">
      <c r="A63" s="421"/>
      <c r="B63" s="427"/>
      <c r="C63" s="408"/>
      <c r="D63" s="402"/>
      <c r="E63" s="399"/>
      <c r="F63" s="393" t="s">
        <v>317</v>
      </c>
      <c r="G63" s="393"/>
      <c r="H63" s="393"/>
      <c r="I63" s="393"/>
      <c r="J63" s="393"/>
      <c r="K63" s="393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1:27" s="40" customFormat="1" ht="16.2" customHeight="1">
      <c r="A64" s="421"/>
      <c r="B64" s="427"/>
      <c r="C64" s="408"/>
      <c r="D64" s="402"/>
      <c r="E64" s="401"/>
      <c r="F64" s="399"/>
      <c r="G64" s="393" t="s">
        <v>63</v>
      </c>
      <c r="H64" s="393"/>
      <c r="I64" s="393"/>
      <c r="J64" s="393"/>
      <c r="K64" s="393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1:29" s="40" customFormat="1" ht="16.5" customHeight="1">
      <c r="A65" s="421"/>
      <c r="B65" s="427"/>
      <c r="C65" s="408"/>
      <c r="D65" s="402"/>
      <c r="E65" s="400"/>
      <c r="F65" s="400"/>
      <c r="G65" s="258"/>
      <c r="H65" s="393" t="s">
        <v>321</v>
      </c>
      <c r="I65" s="393"/>
      <c r="J65" s="393"/>
      <c r="K65" s="393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1:29" s="40" customFormat="1" ht="16.5" customHeight="1">
      <c r="A66" s="421"/>
      <c r="B66" s="427"/>
      <c r="C66" s="408"/>
      <c r="D66" s="245" t="s">
        <v>191</v>
      </c>
      <c r="E66" s="395" t="s">
        <v>162</v>
      </c>
      <c r="F66" s="396"/>
      <c r="G66" s="396"/>
      <c r="H66" s="396"/>
      <c r="I66" s="397"/>
      <c r="J66" s="210">
        <f>+'Հավելված N 2'!G32</f>
        <v>1000348</v>
      </c>
      <c r="K66" s="210">
        <f>+'Հավելված N 2'!H32</f>
        <v>1000348</v>
      </c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</row>
    <row r="67" spans="1:29" s="40" customFormat="1" ht="16.5" customHeight="1">
      <c r="A67" s="421"/>
      <c r="B67" s="427"/>
      <c r="C67" s="408"/>
      <c r="D67" s="361"/>
      <c r="E67" s="361"/>
      <c r="F67" s="395" t="s">
        <v>212</v>
      </c>
      <c r="G67" s="396"/>
      <c r="H67" s="396"/>
      <c r="I67" s="396"/>
      <c r="J67" s="396"/>
      <c r="K67" s="397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</row>
    <row r="68" spans="1:29" s="40" customFormat="1" ht="16.5" customHeight="1">
      <c r="A68" s="421"/>
      <c r="B68" s="427"/>
      <c r="C68" s="408"/>
      <c r="D68" s="362"/>
      <c r="E68" s="362"/>
      <c r="F68" s="361"/>
      <c r="G68" s="395" t="s">
        <v>63</v>
      </c>
      <c r="H68" s="396"/>
      <c r="I68" s="396"/>
      <c r="J68" s="396"/>
      <c r="K68" s="397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 spans="1:29" s="40" customFormat="1" ht="16.5" customHeight="1">
      <c r="A69" s="421"/>
      <c r="B69" s="427"/>
      <c r="C69" s="408"/>
      <c r="D69" s="362"/>
      <c r="E69" s="362"/>
      <c r="F69" s="362"/>
      <c r="G69" s="361"/>
      <c r="H69" s="395" t="s">
        <v>213</v>
      </c>
      <c r="I69" s="396"/>
      <c r="J69" s="396"/>
      <c r="K69" s="397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 spans="1:29" s="209" customFormat="1" ht="75.599999999999994" customHeight="1">
      <c r="A70" s="421"/>
      <c r="B70" s="428"/>
      <c r="C70" s="409"/>
      <c r="D70" s="363"/>
      <c r="E70" s="363"/>
      <c r="F70" s="363"/>
      <c r="G70" s="363"/>
      <c r="H70" s="261"/>
      <c r="I70" s="32" t="s">
        <v>214</v>
      </c>
      <c r="J70" s="215"/>
      <c r="K70" s="215">
        <v>3</v>
      </c>
    </row>
    <row r="71" spans="1:29">
      <c r="B71" s="37"/>
    </row>
    <row r="72" spans="1:29" s="40" customFormat="1" ht="30" customHeight="1">
      <c r="A72" s="414" t="s">
        <v>125</v>
      </c>
      <c r="B72" s="414"/>
      <c r="C72" s="414"/>
      <c r="D72" s="414"/>
      <c r="E72" s="414"/>
      <c r="F72" s="414"/>
      <c r="G72" s="414"/>
      <c r="H72" s="414"/>
      <c r="I72" s="414"/>
      <c r="J72" s="216">
        <f t="shared" ref="J72:K72" si="0">+J73</f>
        <v>29017.7</v>
      </c>
      <c r="K72" s="216">
        <f t="shared" si="0"/>
        <v>29017.7</v>
      </c>
      <c r="L72" s="9"/>
      <c r="M72" s="9"/>
      <c r="N72" s="9"/>
      <c r="O72" s="9"/>
      <c r="P72" s="9"/>
      <c r="Q72" s="9"/>
      <c r="R72" s="9"/>
    </row>
    <row r="73" spans="1:29" ht="18">
      <c r="A73" s="425"/>
      <c r="B73" s="119">
        <v>1139</v>
      </c>
      <c r="C73" s="434" t="s">
        <v>216</v>
      </c>
      <c r="D73" s="434"/>
      <c r="E73" s="434"/>
      <c r="F73" s="434"/>
      <c r="G73" s="434"/>
      <c r="H73" s="434"/>
      <c r="I73" s="434"/>
      <c r="J73" s="217">
        <f>+J74</f>
        <v>29017.7</v>
      </c>
      <c r="K73" s="217">
        <f>+K74</f>
        <v>29017.7</v>
      </c>
    </row>
    <row r="74" spans="1:29" s="38" customFormat="1" ht="18">
      <c r="A74" s="425"/>
      <c r="B74" s="403"/>
      <c r="C74" s="425"/>
      <c r="D74" s="119" t="s">
        <v>217</v>
      </c>
      <c r="E74" s="398" t="s">
        <v>199</v>
      </c>
      <c r="F74" s="398"/>
      <c r="G74" s="398"/>
      <c r="H74" s="398"/>
      <c r="I74" s="398"/>
      <c r="J74" s="204">
        <f>+'Հավելված N 2'!G36</f>
        <v>29017.7</v>
      </c>
      <c r="K74" s="204">
        <f>+'Հավելված N 2'!H36</f>
        <v>29017.7</v>
      </c>
    </row>
    <row r="75" spans="1:29" ht="18">
      <c r="A75" s="425"/>
      <c r="B75" s="403"/>
      <c r="C75" s="425"/>
      <c r="D75" s="415"/>
      <c r="E75" s="403"/>
      <c r="F75" s="398" t="s">
        <v>218</v>
      </c>
      <c r="G75" s="398"/>
      <c r="H75" s="398"/>
      <c r="I75" s="398"/>
      <c r="J75" s="398"/>
      <c r="K75" s="398"/>
    </row>
    <row r="76" spans="1:29" ht="18">
      <c r="A76" s="425"/>
      <c r="B76" s="403"/>
      <c r="C76" s="425"/>
      <c r="D76" s="415"/>
      <c r="E76" s="403"/>
      <c r="F76" s="403"/>
      <c r="G76" s="398" t="s">
        <v>122</v>
      </c>
      <c r="H76" s="398"/>
      <c r="I76" s="398"/>
      <c r="J76" s="398"/>
      <c r="K76" s="398"/>
    </row>
    <row r="77" spans="1:29" ht="18">
      <c r="A77" s="425"/>
      <c r="B77" s="403"/>
      <c r="C77" s="425"/>
      <c r="D77" s="415"/>
      <c r="E77" s="403"/>
      <c r="F77" s="403"/>
      <c r="G77" s="158"/>
      <c r="H77" s="398" t="s">
        <v>219</v>
      </c>
      <c r="I77" s="398"/>
      <c r="J77" s="398"/>
      <c r="K77" s="398"/>
    </row>
  </sheetData>
  <mergeCells count="123">
    <mergeCell ref="A72:I72"/>
    <mergeCell ref="C73:I73"/>
    <mergeCell ref="B74:B77"/>
    <mergeCell ref="C74:C77"/>
    <mergeCell ref="E74:I74"/>
    <mergeCell ref="D75:D77"/>
    <mergeCell ref="E75:E77"/>
    <mergeCell ref="F75:K75"/>
    <mergeCell ref="F76:F77"/>
    <mergeCell ref="G76:K76"/>
    <mergeCell ref="H77:K77"/>
    <mergeCell ref="A73:A77"/>
    <mergeCell ref="B58:B70"/>
    <mergeCell ref="G54:G55"/>
    <mergeCell ref="F53:F55"/>
    <mergeCell ref="E52:E55"/>
    <mergeCell ref="D52:D55"/>
    <mergeCell ref="C51:C55"/>
    <mergeCell ref="B51:B55"/>
    <mergeCell ref="F68:F70"/>
    <mergeCell ref="G69:G70"/>
    <mergeCell ref="D63:D65"/>
    <mergeCell ref="E63:E65"/>
    <mergeCell ref="F63:K63"/>
    <mergeCell ref="F64:F65"/>
    <mergeCell ref="G64:K64"/>
    <mergeCell ref="H65:K65"/>
    <mergeCell ref="C57:I57"/>
    <mergeCell ref="E58:I58"/>
    <mergeCell ref="F59:K59"/>
    <mergeCell ref="G60:K60"/>
    <mergeCell ref="H61:K61"/>
    <mergeCell ref="B45:B48"/>
    <mergeCell ref="C45:C48"/>
    <mergeCell ref="E45:I45"/>
    <mergeCell ref="D46:D48"/>
    <mergeCell ref="E46:E48"/>
    <mergeCell ref="F46:K46"/>
    <mergeCell ref="F47:F48"/>
    <mergeCell ref="G47:K47"/>
    <mergeCell ref="H48:K48"/>
    <mergeCell ref="J9:K9"/>
    <mergeCell ref="J1:K1"/>
    <mergeCell ref="A6:K6"/>
    <mergeCell ref="G1:H1"/>
    <mergeCell ref="G3:H3"/>
    <mergeCell ref="B23:B26"/>
    <mergeCell ref="D24:D26"/>
    <mergeCell ref="E24:E26"/>
    <mergeCell ref="F25:F26"/>
    <mergeCell ref="C23:C26"/>
    <mergeCell ref="A14:A70"/>
    <mergeCell ref="C28:I28"/>
    <mergeCell ref="B29:B32"/>
    <mergeCell ref="C29:C32"/>
    <mergeCell ref="E29:I29"/>
    <mergeCell ref="D30:D32"/>
    <mergeCell ref="E30:E32"/>
    <mergeCell ref="F30:K30"/>
    <mergeCell ref="F31:F32"/>
    <mergeCell ref="G31:K31"/>
    <mergeCell ref="H32:K32"/>
    <mergeCell ref="C15:C20"/>
    <mergeCell ref="G18:G20"/>
    <mergeCell ref="F17:F20"/>
    <mergeCell ref="I9:I10"/>
    <mergeCell ref="A11:I11"/>
    <mergeCell ref="A12:I12"/>
    <mergeCell ref="A13:I13"/>
    <mergeCell ref="A9:A10"/>
    <mergeCell ref="B9:C9"/>
    <mergeCell ref="D9:G9"/>
    <mergeCell ref="H9:H10"/>
    <mergeCell ref="B15:B20"/>
    <mergeCell ref="C14:I14"/>
    <mergeCell ref="H26:K26"/>
    <mergeCell ref="C44:I44"/>
    <mergeCell ref="C50:I50"/>
    <mergeCell ref="E51:I51"/>
    <mergeCell ref="F52:K52"/>
    <mergeCell ref="G53:K53"/>
    <mergeCell ref="H54:K54"/>
    <mergeCell ref="C58:C70"/>
    <mergeCell ref="B35:B42"/>
    <mergeCell ref="C34:I34"/>
    <mergeCell ref="E35:I35"/>
    <mergeCell ref="D36:D38"/>
    <mergeCell ref="E36:E38"/>
    <mergeCell ref="F36:K36"/>
    <mergeCell ref="F37:F38"/>
    <mergeCell ref="G37:K37"/>
    <mergeCell ref="H38:K38"/>
    <mergeCell ref="E39:I39"/>
    <mergeCell ref="D40:D42"/>
    <mergeCell ref="E40:E42"/>
    <mergeCell ref="F40:K40"/>
    <mergeCell ref="F41:F42"/>
    <mergeCell ref="G41:K41"/>
    <mergeCell ref="H42:K42"/>
    <mergeCell ref="I2:K2"/>
    <mergeCell ref="E62:I62"/>
    <mergeCell ref="J8:K8"/>
    <mergeCell ref="J3:K3"/>
    <mergeCell ref="C35:C42"/>
    <mergeCell ref="H69:K69"/>
    <mergeCell ref="D67:D70"/>
    <mergeCell ref="E67:E70"/>
    <mergeCell ref="E15:I15"/>
    <mergeCell ref="F60:F61"/>
    <mergeCell ref="E59:E61"/>
    <mergeCell ref="D59:D61"/>
    <mergeCell ref="E16:E20"/>
    <mergeCell ref="D16:D20"/>
    <mergeCell ref="C22:I22"/>
    <mergeCell ref="E23:I23"/>
    <mergeCell ref="F24:K24"/>
    <mergeCell ref="G25:K25"/>
    <mergeCell ref="F16:K16"/>
    <mergeCell ref="G17:K17"/>
    <mergeCell ref="H18:K18"/>
    <mergeCell ref="E66:I66"/>
    <mergeCell ref="F67:K67"/>
    <mergeCell ref="G68:K68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AFEFC-A2A7-46CF-8855-D63D5A31B4B9}">
  <sheetPr>
    <tabColor rgb="FF92D050"/>
  </sheetPr>
  <dimension ref="A1:AE87"/>
  <sheetViews>
    <sheetView topLeftCell="A5" zoomScale="70" zoomScaleNormal="70" workbookViewId="0">
      <selection activeCell="G35" sqref="G35:K35"/>
    </sheetView>
  </sheetViews>
  <sheetFormatPr defaultColWidth="8.77734375" defaultRowHeight="17.399999999999999"/>
  <cols>
    <col min="1" max="1" width="6.44140625" style="37" bestFit="1" customWidth="1"/>
    <col min="2" max="2" width="10" style="242" customWidth="1"/>
    <col min="3" max="3" width="16.88671875" style="37" customWidth="1"/>
    <col min="4" max="4" width="16.33203125" style="242" customWidth="1"/>
    <col min="5" max="5" width="15.77734375" style="37" customWidth="1"/>
    <col min="6" max="6" width="15.44140625" style="37" customWidth="1"/>
    <col min="7" max="7" width="12" style="37" customWidth="1"/>
    <col min="8" max="8" width="22.5546875" style="37" customWidth="1"/>
    <col min="9" max="9" width="46.33203125" style="37" customWidth="1"/>
    <col min="10" max="11" width="22.77734375" style="37" customWidth="1"/>
    <col min="12" max="16384" width="8.77734375" style="37"/>
  </cols>
  <sheetData>
    <row r="1" spans="1:31" ht="28.5" customHeight="1">
      <c r="D1" s="212"/>
      <c r="E1" s="17"/>
      <c r="F1" s="17"/>
      <c r="G1" s="418"/>
      <c r="H1" s="418"/>
      <c r="I1" s="268"/>
      <c r="J1" s="388" t="s">
        <v>107</v>
      </c>
      <c r="K1" s="388"/>
    </row>
    <row r="2" spans="1:31" ht="17.7" customHeight="1">
      <c r="D2" s="213"/>
      <c r="E2" s="18"/>
      <c r="F2" s="19"/>
      <c r="H2" s="27"/>
      <c r="I2" s="384" t="s">
        <v>51</v>
      </c>
      <c r="J2" s="384"/>
      <c r="K2" s="384"/>
    </row>
    <row r="3" spans="1:31">
      <c r="D3" s="213"/>
      <c r="E3" s="18"/>
      <c r="F3" s="19"/>
      <c r="G3" s="419"/>
      <c r="H3" s="419"/>
      <c r="I3" s="269"/>
      <c r="J3" s="389" t="s">
        <v>19</v>
      </c>
      <c r="K3" s="389"/>
    </row>
    <row r="4" spans="1:31">
      <c r="D4" s="213"/>
      <c r="E4" s="18"/>
      <c r="F4" s="19"/>
      <c r="G4" s="27"/>
      <c r="H4" s="27"/>
      <c r="I4" s="27"/>
    </row>
    <row r="5" spans="1:31">
      <c r="D5" s="213"/>
      <c r="E5" s="18"/>
      <c r="F5" s="19"/>
      <c r="G5" s="27"/>
      <c r="H5" s="27"/>
      <c r="I5" s="27"/>
    </row>
    <row r="6" spans="1:31" ht="34.200000000000003" customHeight="1">
      <c r="A6" s="390" t="s">
        <v>215</v>
      </c>
      <c r="B6" s="390"/>
      <c r="C6" s="390"/>
      <c r="D6" s="390"/>
      <c r="E6" s="390"/>
      <c r="F6" s="390"/>
      <c r="G6" s="390"/>
      <c r="H6" s="390"/>
      <c r="I6" s="390"/>
      <c r="J6" s="390"/>
      <c r="K6" s="390"/>
    </row>
    <row r="8" spans="1:31">
      <c r="J8" s="394" t="s">
        <v>52</v>
      </c>
      <c r="K8" s="394"/>
    </row>
    <row r="9" spans="1:31" ht="72.599999999999994" customHeight="1">
      <c r="A9" s="337" t="s">
        <v>124</v>
      </c>
      <c r="B9" s="337" t="s">
        <v>37</v>
      </c>
      <c r="C9" s="337"/>
      <c r="D9" s="337" t="s">
        <v>38</v>
      </c>
      <c r="E9" s="337"/>
      <c r="F9" s="337"/>
      <c r="G9" s="337"/>
      <c r="H9" s="337" t="s">
        <v>39</v>
      </c>
      <c r="I9" s="337" t="s">
        <v>40</v>
      </c>
      <c r="J9" s="416" t="s">
        <v>24</v>
      </c>
      <c r="K9" s="417"/>
    </row>
    <row r="10" spans="1:31" ht="51" customHeight="1">
      <c r="A10" s="337"/>
      <c r="B10" s="243" t="s">
        <v>46</v>
      </c>
      <c r="C10" s="243" t="s">
        <v>45</v>
      </c>
      <c r="D10" s="243" t="s">
        <v>41</v>
      </c>
      <c r="E10" s="243" t="s">
        <v>45</v>
      </c>
      <c r="F10" s="243" t="s">
        <v>47</v>
      </c>
      <c r="G10" s="243" t="s">
        <v>42</v>
      </c>
      <c r="H10" s="337"/>
      <c r="I10" s="337"/>
      <c r="J10" s="243" t="s">
        <v>43</v>
      </c>
      <c r="K10" s="243" t="s">
        <v>44</v>
      </c>
    </row>
    <row r="11" spans="1:31" s="43" customFormat="1" ht="48.45" customHeight="1">
      <c r="A11" s="412" t="s">
        <v>48</v>
      </c>
      <c r="B11" s="412"/>
      <c r="C11" s="412"/>
      <c r="D11" s="412"/>
      <c r="E11" s="412"/>
      <c r="F11" s="412"/>
      <c r="G11" s="412"/>
      <c r="H11" s="412"/>
      <c r="I11" s="412"/>
      <c r="J11" s="42">
        <f>+J13+J42+J74+J82</f>
        <v>384883.10000000003</v>
      </c>
      <c r="K11" s="42">
        <f>+K13+K42+K74+K82</f>
        <v>0</v>
      </c>
      <c r="L11" s="148"/>
      <c r="M11" s="148"/>
      <c r="N11" s="148"/>
      <c r="O11" s="148"/>
      <c r="P11" s="148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</row>
    <row r="12" spans="1:31" s="40" customFormat="1" ht="18">
      <c r="A12" s="413" t="s">
        <v>30</v>
      </c>
      <c r="B12" s="413"/>
      <c r="C12" s="413"/>
      <c r="D12" s="413"/>
      <c r="E12" s="413"/>
      <c r="F12" s="413"/>
      <c r="G12" s="413"/>
      <c r="H12" s="413"/>
      <c r="I12" s="413"/>
      <c r="J12" s="16"/>
      <c r="K12" s="16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</row>
    <row r="13" spans="1:31" s="40" customFormat="1" ht="30" customHeight="1">
      <c r="A13" s="414" t="s">
        <v>49</v>
      </c>
      <c r="B13" s="414"/>
      <c r="C13" s="414"/>
      <c r="D13" s="414"/>
      <c r="E13" s="414"/>
      <c r="F13" s="414"/>
      <c r="G13" s="414"/>
      <c r="H13" s="414"/>
      <c r="I13" s="414"/>
      <c r="J13" s="41">
        <f>+J14+J20+J26+J32</f>
        <v>135343.1</v>
      </c>
      <c r="K13" s="41">
        <f>+K14+K20+K26+K32</f>
        <v>172389.40000000002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</row>
    <row r="14" spans="1:31" s="209" customFormat="1" ht="18">
      <c r="A14" s="421"/>
      <c r="B14" s="253">
        <v>1075</v>
      </c>
      <c r="C14" s="404" t="s">
        <v>169</v>
      </c>
      <c r="D14" s="404"/>
      <c r="E14" s="404"/>
      <c r="F14" s="404"/>
      <c r="G14" s="404"/>
      <c r="H14" s="404"/>
      <c r="I14" s="404"/>
      <c r="J14" s="29">
        <f>+J15</f>
        <v>292.39999999999998</v>
      </c>
      <c r="K14" s="29">
        <f>+K15</f>
        <v>0</v>
      </c>
    </row>
    <row r="15" spans="1:31" s="211" customFormat="1" ht="18">
      <c r="A15" s="421"/>
      <c r="B15" s="420"/>
      <c r="C15" s="368"/>
      <c r="D15" s="245" t="s">
        <v>184</v>
      </c>
      <c r="E15" s="404" t="s">
        <v>185</v>
      </c>
      <c r="F15" s="404"/>
      <c r="G15" s="404"/>
      <c r="H15" s="404"/>
      <c r="I15" s="404"/>
      <c r="J15" s="210">
        <f>+'Հավելված N 3'!G58</f>
        <v>292.39999999999998</v>
      </c>
      <c r="K15" s="210">
        <f>+'Հավելված N 3'!H58</f>
        <v>0</v>
      </c>
    </row>
    <row r="16" spans="1:31" s="209" customFormat="1" ht="18">
      <c r="A16" s="421"/>
      <c r="B16" s="336"/>
      <c r="C16" s="368"/>
      <c r="D16" s="361"/>
      <c r="E16" s="361"/>
      <c r="F16" s="396" t="s">
        <v>208</v>
      </c>
      <c r="G16" s="396"/>
      <c r="H16" s="396"/>
      <c r="I16" s="396"/>
      <c r="J16" s="396"/>
      <c r="K16" s="397"/>
    </row>
    <row r="17" spans="1:11" s="209" customFormat="1" ht="17.7" customHeight="1">
      <c r="A17" s="421"/>
      <c r="B17" s="336"/>
      <c r="C17" s="368"/>
      <c r="D17" s="362"/>
      <c r="E17" s="362"/>
      <c r="F17" s="361"/>
      <c r="G17" s="396" t="s">
        <v>138</v>
      </c>
      <c r="H17" s="396"/>
      <c r="I17" s="396"/>
      <c r="J17" s="396"/>
      <c r="K17" s="397"/>
    </row>
    <row r="18" spans="1:11" s="209" customFormat="1" ht="18">
      <c r="A18" s="421"/>
      <c r="B18" s="336"/>
      <c r="C18" s="368"/>
      <c r="D18" s="362"/>
      <c r="E18" s="362"/>
      <c r="F18" s="362"/>
      <c r="G18" s="248"/>
      <c r="H18" s="396" t="s">
        <v>209</v>
      </c>
      <c r="I18" s="396"/>
      <c r="J18" s="396"/>
      <c r="K18" s="397"/>
    </row>
    <row r="19" spans="1:11" ht="8.5500000000000007" customHeight="1">
      <c r="A19" s="421"/>
      <c r="B19" s="208"/>
      <c r="C19" s="208"/>
      <c r="D19" s="208"/>
      <c r="E19" s="208"/>
      <c r="F19" s="208"/>
      <c r="G19" s="208"/>
      <c r="H19" s="208"/>
      <c r="I19" s="208"/>
      <c r="J19" s="208"/>
      <c r="K19" s="208"/>
    </row>
    <row r="20" spans="1:11" s="209" customFormat="1" ht="18" customHeight="1">
      <c r="A20" s="421"/>
      <c r="B20" s="287" t="s">
        <v>343</v>
      </c>
      <c r="C20" s="393" t="s">
        <v>344</v>
      </c>
      <c r="D20" s="422"/>
      <c r="E20" s="422"/>
      <c r="F20" s="422"/>
      <c r="G20" s="422"/>
      <c r="H20" s="422"/>
      <c r="I20" s="422"/>
      <c r="J20" s="217">
        <f>+J21</f>
        <v>1299</v>
      </c>
      <c r="K20" s="217">
        <f>+K21</f>
        <v>1299</v>
      </c>
    </row>
    <row r="21" spans="1:11" s="211" customFormat="1" ht="33" customHeight="1">
      <c r="A21" s="421"/>
      <c r="B21" s="423"/>
      <c r="C21" s="368"/>
      <c r="D21" s="286" t="s">
        <v>345</v>
      </c>
      <c r="E21" s="393" t="s">
        <v>330</v>
      </c>
      <c r="F21" s="393"/>
      <c r="G21" s="393"/>
      <c r="H21" s="393"/>
      <c r="I21" s="393"/>
      <c r="J21" s="155">
        <f>+'Հավելված N 3'!G28</f>
        <v>1299</v>
      </c>
      <c r="K21" s="155">
        <f>+'Հավելված N 3'!H28</f>
        <v>1299</v>
      </c>
    </row>
    <row r="22" spans="1:11" s="209" customFormat="1" ht="18" customHeight="1">
      <c r="A22" s="421"/>
      <c r="B22" s="423"/>
      <c r="C22" s="368"/>
      <c r="D22" s="399"/>
      <c r="E22" s="399"/>
      <c r="F22" s="393" t="s">
        <v>346</v>
      </c>
      <c r="G22" s="393"/>
      <c r="H22" s="393"/>
      <c r="I22" s="393"/>
      <c r="J22" s="393"/>
      <c r="K22" s="393"/>
    </row>
    <row r="23" spans="1:11" s="209" customFormat="1" ht="17.7" customHeight="1">
      <c r="A23" s="421"/>
      <c r="B23" s="423"/>
      <c r="C23" s="368"/>
      <c r="D23" s="401"/>
      <c r="E23" s="401"/>
      <c r="F23" s="399"/>
      <c r="G23" s="393" t="s">
        <v>63</v>
      </c>
      <c r="H23" s="393"/>
      <c r="I23" s="393"/>
      <c r="J23" s="393"/>
      <c r="K23" s="393"/>
    </row>
    <row r="24" spans="1:11" s="209" customFormat="1" ht="18" customHeight="1">
      <c r="A24" s="421"/>
      <c r="B24" s="423"/>
      <c r="C24" s="368"/>
      <c r="D24" s="400"/>
      <c r="E24" s="400"/>
      <c r="F24" s="400"/>
      <c r="G24" s="288"/>
      <c r="H24" s="393" t="s">
        <v>347</v>
      </c>
      <c r="I24" s="393"/>
      <c r="J24" s="393"/>
      <c r="K24" s="393"/>
    </row>
    <row r="25" spans="1:11" ht="8.5500000000000007" customHeight="1">
      <c r="A25" s="421"/>
      <c r="B25" s="208"/>
      <c r="C25" s="208"/>
      <c r="D25" s="208"/>
      <c r="E25" s="208"/>
      <c r="F25" s="208"/>
      <c r="G25" s="208"/>
      <c r="H25" s="208"/>
      <c r="I25" s="208"/>
      <c r="J25" s="208"/>
      <c r="K25" s="162"/>
    </row>
    <row r="26" spans="1:11" s="209" customFormat="1" ht="18">
      <c r="A26" s="421"/>
      <c r="B26" s="253">
        <v>1168</v>
      </c>
      <c r="C26" s="404" t="s">
        <v>171</v>
      </c>
      <c r="D26" s="404"/>
      <c r="E26" s="404"/>
      <c r="F26" s="404"/>
      <c r="G26" s="404"/>
      <c r="H26" s="404"/>
      <c r="I26" s="404"/>
      <c r="J26" s="29">
        <f>+J27</f>
        <v>-166248.29999999999</v>
      </c>
      <c r="K26" s="29">
        <f>+K27</f>
        <v>-128909.59999999999</v>
      </c>
    </row>
    <row r="27" spans="1:11" s="211" customFormat="1" ht="34.950000000000003" customHeight="1">
      <c r="A27" s="421"/>
      <c r="B27" s="424"/>
      <c r="C27" s="425"/>
      <c r="D27" s="253" t="s">
        <v>189</v>
      </c>
      <c r="E27" s="404" t="s">
        <v>145</v>
      </c>
      <c r="F27" s="404"/>
      <c r="G27" s="404"/>
      <c r="H27" s="404"/>
      <c r="I27" s="404"/>
      <c r="J27" s="210">
        <f>+'Հավելված N 3'!G43</f>
        <v>-166248.29999999999</v>
      </c>
      <c r="K27" s="210">
        <f>+'Հավելված N 3'!H43</f>
        <v>-128909.59999999999</v>
      </c>
    </row>
    <row r="28" spans="1:11" s="209" customFormat="1" ht="33.9" customHeight="1">
      <c r="A28" s="421"/>
      <c r="B28" s="424"/>
      <c r="C28" s="425"/>
      <c r="D28" s="410"/>
      <c r="E28" s="361"/>
      <c r="F28" s="404" t="s">
        <v>210</v>
      </c>
      <c r="G28" s="404"/>
      <c r="H28" s="404"/>
      <c r="I28" s="404"/>
      <c r="J28" s="404"/>
      <c r="K28" s="404"/>
    </row>
    <row r="29" spans="1:11" s="209" customFormat="1" ht="17.7" customHeight="1">
      <c r="A29" s="421"/>
      <c r="B29" s="424"/>
      <c r="C29" s="425"/>
      <c r="D29" s="411"/>
      <c r="E29" s="362"/>
      <c r="F29" s="361"/>
      <c r="G29" s="404" t="s">
        <v>63</v>
      </c>
      <c r="H29" s="404"/>
      <c r="I29" s="404"/>
      <c r="J29" s="404"/>
      <c r="K29" s="404"/>
    </row>
    <row r="30" spans="1:11" s="209" customFormat="1" ht="18">
      <c r="A30" s="421"/>
      <c r="B30" s="424"/>
      <c r="C30" s="425"/>
      <c r="D30" s="411"/>
      <c r="E30" s="362"/>
      <c r="F30" s="362"/>
      <c r="G30" s="248"/>
      <c r="H30" s="395" t="s">
        <v>211</v>
      </c>
      <c r="I30" s="396"/>
      <c r="J30" s="396"/>
      <c r="K30" s="397"/>
    </row>
    <row r="31" spans="1:11" ht="8.5500000000000007" customHeight="1">
      <c r="A31" s="421"/>
      <c r="B31" s="208"/>
      <c r="C31" s="208"/>
      <c r="D31" s="214"/>
      <c r="E31" s="208"/>
      <c r="F31" s="208"/>
      <c r="G31" s="208"/>
      <c r="H31" s="208"/>
      <c r="I31" s="208"/>
      <c r="J31" s="208"/>
      <c r="K31" s="162"/>
    </row>
    <row r="32" spans="1:11" ht="18" customHeight="1">
      <c r="A32" s="421"/>
      <c r="B32" s="259">
        <v>1236</v>
      </c>
      <c r="C32" s="432" t="s">
        <v>106</v>
      </c>
      <c r="D32" s="433"/>
      <c r="E32" s="433"/>
      <c r="F32" s="433"/>
      <c r="G32" s="433"/>
      <c r="H32" s="433"/>
      <c r="I32" s="405"/>
      <c r="J32" s="29">
        <f>+J33+J37</f>
        <v>300000</v>
      </c>
      <c r="K32" s="29">
        <f>+K33+K37</f>
        <v>300000</v>
      </c>
    </row>
    <row r="33" spans="1:31" s="40" customFormat="1" ht="16.5" customHeight="1">
      <c r="A33" s="421"/>
      <c r="B33" s="403"/>
      <c r="C33" s="421"/>
      <c r="D33" s="254" t="s">
        <v>316</v>
      </c>
      <c r="E33" s="393" t="s">
        <v>280</v>
      </c>
      <c r="F33" s="393"/>
      <c r="G33" s="393"/>
      <c r="H33" s="393"/>
      <c r="I33" s="393"/>
      <c r="J33" s="155">
        <f>+'Հավելված N 3'!G77</f>
        <v>-700000</v>
      </c>
      <c r="K33" s="155">
        <f>+'Հավելված N 3'!H77</f>
        <v>-700000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</row>
    <row r="34" spans="1:31" s="40" customFormat="1" ht="16.5" customHeight="1">
      <c r="A34" s="421"/>
      <c r="B34" s="403"/>
      <c r="C34" s="421"/>
      <c r="D34" s="402"/>
      <c r="E34" s="399"/>
      <c r="F34" s="393" t="s">
        <v>317</v>
      </c>
      <c r="G34" s="393"/>
      <c r="H34" s="393"/>
      <c r="I34" s="393"/>
      <c r="J34" s="393"/>
      <c r="K34" s="393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</row>
    <row r="35" spans="1:31" s="40" customFormat="1" ht="16.5" customHeight="1">
      <c r="A35" s="421"/>
      <c r="B35" s="403"/>
      <c r="C35" s="421"/>
      <c r="D35" s="402"/>
      <c r="E35" s="401"/>
      <c r="F35" s="399"/>
      <c r="G35" s="393" t="s">
        <v>63</v>
      </c>
      <c r="H35" s="393"/>
      <c r="I35" s="393"/>
      <c r="J35" s="393"/>
      <c r="K35" s="393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</row>
    <row r="36" spans="1:31" s="40" customFormat="1" ht="16.5" customHeight="1">
      <c r="A36" s="421"/>
      <c r="B36" s="403"/>
      <c r="C36" s="421"/>
      <c r="D36" s="402"/>
      <c r="E36" s="400"/>
      <c r="F36" s="400"/>
      <c r="G36" s="258"/>
      <c r="H36" s="393" t="s">
        <v>318</v>
      </c>
      <c r="I36" s="393"/>
      <c r="J36" s="393"/>
      <c r="K36" s="393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</row>
    <row r="37" spans="1:31" s="40" customFormat="1" ht="16.5" customHeight="1">
      <c r="A37" s="421"/>
      <c r="B37" s="403"/>
      <c r="C37" s="421"/>
      <c r="D37" s="245" t="s">
        <v>191</v>
      </c>
      <c r="E37" s="404" t="s">
        <v>162</v>
      </c>
      <c r="F37" s="404"/>
      <c r="G37" s="404"/>
      <c r="H37" s="404"/>
      <c r="I37" s="404"/>
      <c r="J37" s="210">
        <f>+'Հավելված N 3'!G95</f>
        <v>1000000</v>
      </c>
      <c r="K37" s="210">
        <f>+'Հավելված N 3'!H95</f>
        <v>1000000</v>
      </c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</row>
    <row r="38" spans="1:31" s="40" customFormat="1" ht="16.5" customHeight="1">
      <c r="A38" s="421"/>
      <c r="B38" s="403"/>
      <c r="C38" s="421"/>
      <c r="D38" s="368"/>
      <c r="E38" s="368"/>
      <c r="F38" s="397" t="s">
        <v>212</v>
      </c>
      <c r="G38" s="404"/>
      <c r="H38" s="404"/>
      <c r="I38" s="404"/>
      <c r="J38" s="404"/>
      <c r="K38" s="404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</row>
    <row r="39" spans="1:31" s="40" customFormat="1" ht="16.5" customHeight="1">
      <c r="A39" s="421"/>
      <c r="B39" s="403"/>
      <c r="C39" s="421"/>
      <c r="D39" s="368"/>
      <c r="E39" s="368"/>
      <c r="F39" s="368"/>
      <c r="G39" s="397" t="s">
        <v>63</v>
      </c>
      <c r="H39" s="404"/>
      <c r="I39" s="404"/>
      <c r="J39" s="404"/>
      <c r="K39" s="404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</row>
    <row r="40" spans="1:31" s="40" customFormat="1" ht="16.5" customHeight="1">
      <c r="A40" s="421"/>
      <c r="B40" s="403"/>
      <c r="C40" s="421"/>
      <c r="D40" s="368"/>
      <c r="E40" s="368"/>
      <c r="F40" s="368"/>
      <c r="G40" s="245"/>
      <c r="H40" s="397" t="s">
        <v>213</v>
      </c>
      <c r="I40" s="404"/>
      <c r="J40" s="404"/>
      <c r="K40" s="404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</row>
    <row r="41" spans="1:31">
      <c r="B41" s="37"/>
    </row>
    <row r="42" spans="1:31" s="40" customFormat="1" ht="30" customHeight="1">
      <c r="A42" s="414" t="s">
        <v>108</v>
      </c>
      <c r="B42" s="414"/>
      <c r="C42" s="414"/>
      <c r="D42" s="414"/>
      <c r="E42" s="414"/>
      <c r="F42" s="414"/>
      <c r="G42" s="414"/>
      <c r="H42" s="414"/>
      <c r="I42" s="414"/>
      <c r="J42" s="41">
        <f>+J43+J51+J61+J68</f>
        <v>220174.3</v>
      </c>
      <c r="K42" s="41">
        <f>+K43+K51+K61+K68</f>
        <v>-201755.10000000003</v>
      </c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</row>
    <row r="43" spans="1:31" ht="18">
      <c r="A43" s="421"/>
      <c r="B43" s="259">
        <v>1045</v>
      </c>
      <c r="C43" s="398" t="s">
        <v>173</v>
      </c>
      <c r="D43" s="398"/>
      <c r="E43" s="398"/>
      <c r="F43" s="398"/>
      <c r="G43" s="398"/>
      <c r="H43" s="398"/>
      <c r="I43" s="398"/>
      <c r="J43" s="29">
        <f>+J44</f>
        <v>-155118.39999999999</v>
      </c>
      <c r="K43" s="29">
        <f>+K44</f>
        <v>-162800</v>
      </c>
    </row>
    <row r="44" spans="1:31" s="38" customFormat="1" ht="18">
      <c r="A44" s="421"/>
      <c r="B44" s="415"/>
      <c r="C44" s="403"/>
      <c r="D44" s="259" t="s">
        <v>178</v>
      </c>
      <c r="E44" s="398" t="s">
        <v>179</v>
      </c>
      <c r="F44" s="398"/>
      <c r="G44" s="398"/>
      <c r="H44" s="398"/>
      <c r="I44" s="398"/>
      <c r="J44" s="204">
        <f>+'Հավելված N 3'!G119</f>
        <v>-155118.39999999999</v>
      </c>
      <c r="K44" s="204">
        <f>+'Հավելված N 3'!H119</f>
        <v>-162800</v>
      </c>
    </row>
    <row r="45" spans="1:31" ht="18">
      <c r="A45" s="421"/>
      <c r="B45" s="415"/>
      <c r="C45" s="403"/>
      <c r="D45" s="403"/>
      <c r="E45" s="403"/>
      <c r="F45" s="405" t="s">
        <v>206</v>
      </c>
      <c r="G45" s="393"/>
      <c r="H45" s="393"/>
      <c r="I45" s="393"/>
      <c r="J45" s="393"/>
      <c r="K45" s="393"/>
    </row>
    <row r="46" spans="1:31" ht="18">
      <c r="A46" s="421"/>
      <c r="B46" s="415"/>
      <c r="C46" s="403"/>
      <c r="D46" s="403"/>
      <c r="E46" s="403"/>
      <c r="F46" s="402"/>
      <c r="G46" s="405" t="s">
        <v>63</v>
      </c>
      <c r="H46" s="393"/>
      <c r="I46" s="393"/>
      <c r="J46" s="393"/>
      <c r="K46" s="393"/>
    </row>
    <row r="47" spans="1:31" ht="18">
      <c r="A47" s="421"/>
      <c r="B47" s="415"/>
      <c r="C47" s="403"/>
      <c r="D47" s="403"/>
      <c r="E47" s="403"/>
      <c r="F47" s="402"/>
      <c r="G47" s="402"/>
      <c r="H47" s="405" t="s">
        <v>205</v>
      </c>
      <c r="I47" s="393"/>
      <c r="J47" s="393"/>
      <c r="K47" s="393"/>
    </row>
    <row r="48" spans="1:31" ht="36.6" customHeight="1">
      <c r="A48" s="421"/>
      <c r="B48" s="415"/>
      <c r="C48" s="403"/>
      <c r="D48" s="403"/>
      <c r="E48" s="403"/>
      <c r="F48" s="402"/>
      <c r="G48" s="402"/>
      <c r="H48" s="255"/>
      <c r="I48" s="258" t="s">
        <v>207</v>
      </c>
      <c r="J48" s="206"/>
      <c r="K48" s="207">
        <v>-2</v>
      </c>
    </row>
    <row r="49" spans="1:11" ht="34.799999999999997">
      <c r="A49" s="421"/>
      <c r="B49" s="415"/>
      <c r="C49" s="403"/>
      <c r="D49" s="403"/>
      <c r="E49" s="403"/>
      <c r="F49" s="402"/>
      <c r="G49" s="402"/>
      <c r="H49" s="255"/>
      <c r="I49" s="258" t="s">
        <v>130</v>
      </c>
      <c r="J49" s="206"/>
      <c r="K49" s="207">
        <v>1</v>
      </c>
    </row>
    <row r="50" spans="1:11" ht="8.5500000000000007" customHeight="1">
      <c r="A50" s="421"/>
      <c r="B50" s="208"/>
      <c r="C50" s="208"/>
      <c r="D50" s="214"/>
      <c r="E50" s="208"/>
      <c r="F50" s="208"/>
      <c r="G50" s="208"/>
      <c r="H50" s="208"/>
      <c r="I50" s="208"/>
      <c r="J50" s="208"/>
      <c r="K50" s="162"/>
    </row>
    <row r="51" spans="1:11" s="209" customFormat="1" ht="18" customHeight="1">
      <c r="A51" s="421"/>
      <c r="B51" s="253">
        <v>1163</v>
      </c>
      <c r="C51" s="393" t="s">
        <v>291</v>
      </c>
      <c r="D51" s="393"/>
      <c r="E51" s="393"/>
      <c r="F51" s="393"/>
      <c r="G51" s="393"/>
      <c r="H51" s="393"/>
      <c r="I51" s="393"/>
      <c r="J51" s="29">
        <f>+J52+J56</f>
        <v>451332.39999999997</v>
      </c>
      <c r="K51" s="29">
        <f>+K52+K56</f>
        <v>460920.6</v>
      </c>
    </row>
    <row r="52" spans="1:11" s="211" customFormat="1" ht="18">
      <c r="A52" s="421"/>
      <c r="B52" s="361"/>
      <c r="C52" s="361"/>
      <c r="D52" s="262" t="s">
        <v>311</v>
      </c>
      <c r="E52" s="406" t="s">
        <v>235</v>
      </c>
      <c r="F52" s="406"/>
      <c r="G52" s="406"/>
      <c r="H52" s="406"/>
      <c r="I52" s="406"/>
      <c r="J52" s="210">
        <f>+'Հավելված N 3'!G132</f>
        <v>350513.6</v>
      </c>
      <c r="K52" s="210">
        <f>+'Հավելված N 3'!H132</f>
        <v>360101.8</v>
      </c>
    </row>
    <row r="53" spans="1:11" s="209" customFormat="1" ht="18">
      <c r="A53" s="421"/>
      <c r="B53" s="362"/>
      <c r="C53" s="362"/>
      <c r="D53" s="410"/>
      <c r="E53" s="361"/>
      <c r="F53" s="396" t="s">
        <v>313</v>
      </c>
      <c r="G53" s="396"/>
      <c r="H53" s="396"/>
      <c r="I53" s="396"/>
      <c r="J53" s="396"/>
      <c r="K53" s="397"/>
    </row>
    <row r="54" spans="1:11" s="209" customFormat="1" ht="17.7" customHeight="1">
      <c r="A54" s="421"/>
      <c r="B54" s="362"/>
      <c r="C54" s="362"/>
      <c r="D54" s="411"/>
      <c r="E54" s="362"/>
      <c r="F54" s="361"/>
      <c r="G54" s="396" t="s">
        <v>63</v>
      </c>
      <c r="H54" s="396"/>
      <c r="I54" s="396"/>
      <c r="J54" s="396"/>
      <c r="K54" s="397"/>
    </row>
    <row r="55" spans="1:11" s="209" customFormat="1" ht="18">
      <c r="A55" s="421"/>
      <c r="B55" s="362"/>
      <c r="C55" s="362"/>
      <c r="D55" s="411"/>
      <c r="E55" s="362"/>
      <c r="F55" s="362"/>
      <c r="G55" s="248"/>
      <c r="H55" s="396" t="s">
        <v>312</v>
      </c>
      <c r="I55" s="396"/>
      <c r="J55" s="396"/>
      <c r="K55" s="397"/>
    </row>
    <row r="56" spans="1:11" s="211" customFormat="1" ht="18" customHeight="1">
      <c r="A56" s="421"/>
      <c r="B56" s="362"/>
      <c r="C56" s="362"/>
      <c r="D56" s="260" t="s">
        <v>314</v>
      </c>
      <c r="E56" s="406" t="s">
        <v>259</v>
      </c>
      <c r="F56" s="406"/>
      <c r="G56" s="406"/>
      <c r="H56" s="406"/>
      <c r="I56" s="406"/>
      <c r="J56" s="210">
        <f>+'Հավելված N 3'!G143</f>
        <v>100818.8</v>
      </c>
      <c r="K56" s="210">
        <f>+'Հավելված N 3'!H143</f>
        <v>100818.8</v>
      </c>
    </row>
    <row r="57" spans="1:11" s="209" customFormat="1" ht="18">
      <c r="A57" s="421"/>
      <c r="B57" s="362"/>
      <c r="C57" s="362"/>
      <c r="D57" s="410"/>
      <c r="E57" s="361"/>
      <c r="F57" s="396" t="s">
        <v>315</v>
      </c>
      <c r="G57" s="396"/>
      <c r="H57" s="396"/>
      <c r="I57" s="396"/>
      <c r="J57" s="396"/>
      <c r="K57" s="397"/>
    </row>
    <row r="58" spans="1:11" s="209" customFormat="1" ht="17.7" customHeight="1">
      <c r="A58" s="421"/>
      <c r="B58" s="362"/>
      <c r="C58" s="362"/>
      <c r="D58" s="411"/>
      <c r="E58" s="362"/>
      <c r="F58" s="361"/>
      <c r="G58" s="396" t="s">
        <v>63</v>
      </c>
      <c r="H58" s="396"/>
      <c r="I58" s="396"/>
      <c r="J58" s="396"/>
      <c r="K58" s="397"/>
    </row>
    <row r="59" spans="1:11" s="209" customFormat="1" ht="18">
      <c r="A59" s="421"/>
      <c r="B59" s="363"/>
      <c r="C59" s="363"/>
      <c r="D59" s="411"/>
      <c r="E59" s="362"/>
      <c r="F59" s="362"/>
      <c r="G59" s="248"/>
      <c r="H59" s="396" t="s">
        <v>312</v>
      </c>
      <c r="I59" s="396"/>
      <c r="J59" s="396"/>
      <c r="K59" s="397"/>
    </row>
    <row r="60" spans="1:11" ht="8.5500000000000007" customHeight="1">
      <c r="A60" s="421"/>
      <c r="B60" s="208"/>
      <c r="C60" s="208"/>
      <c r="D60" s="208"/>
      <c r="E60" s="208"/>
      <c r="F60" s="208"/>
      <c r="G60" s="208"/>
      <c r="H60" s="208"/>
      <c r="I60" s="208"/>
      <c r="J60" s="208"/>
      <c r="K60" s="162"/>
    </row>
    <row r="61" spans="1:11" s="209" customFormat="1" ht="18">
      <c r="A61" s="421"/>
      <c r="B61" s="253">
        <v>1183</v>
      </c>
      <c r="C61" s="404" t="s">
        <v>293</v>
      </c>
      <c r="D61" s="404"/>
      <c r="E61" s="404"/>
      <c r="F61" s="404"/>
      <c r="G61" s="404"/>
      <c r="H61" s="404"/>
      <c r="I61" s="404"/>
      <c r="J61" s="29">
        <f>+J62</f>
        <v>-76039.700000000012</v>
      </c>
      <c r="K61" s="29">
        <f>+K62</f>
        <v>-199875.7</v>
      </c>
    </row>
    <row r="62" spans="1:11" s="211" customFormat="1" ht="34.950000000000003" customHeight="1">
      <c r="A62" s="421"/>
      <c r="B62" s="429"/>
      <c r="C62" s="429"/>
      <c r="D62" s="260" t="s">
        <v>322</v>
      </c>
      <c r="E62" s="406" t="s">
        <v>248</v>
      </c>
      <c r="F62" s="406"/>
      <c r="G62" s="406"/>
      <c r="H62" s="406"/>
      <c r="I62" s="406"/>
      <c r="J62" s="210">
        <f>+'Հավելված N 3'!G154</f>
        <v>-76039.700000000012</v>
      </c>
      <c r="K62" s="210">
        <f>+'Հավելված N 3'!H154</f>
        <v>-199875.7</v>
      </c>
    </row>
    <row r="63" spans="1:11" s="209" customFormat="1" ht="33.9" customHeight="1">
      <c r="A63" s="421"/>
      <c r="B63" s="430"/>
      <c r="C63" s="430"/>
      <c r="D63" s="361"/>
      <c r="E63" s="361"/>
      <c r="F63" s="404" t="s">
        <v>323</v>
      </c>
      <c r="G63" s="404"/>
      <c r="H63" s="404"/>
      <c r="I63" s="404"/>
      <c r="J63" s="404"/>
      <c r="K63" s="404"/>
    </row>
    <row r="64" spans="1:11" s="209" customFormat="1" ht="17.7" customHeight="1">
      <c r="A64" s="421"/>
      <c r="B64" s="430"/>
      <c r="C64" s="430"/>
      <c r="D64" s="362"/>
      <c r="E64" s="362"/>
      <c r="F64" s="361"/>
      <c r="G64" s="404" t="s">
        <v>63</v>
      </c>
      <c r="H64" s="404"/>
      <c r="I64" s="404"/>
      <c r="J64" s="404"/>
      <c r="K64" s="404"/>
    </row>
    <row r="65" spans="1:31" s="209" customFormat="1" ht="18">
      <c r="A65" s="421"/>
      <c r="B65" s="430"/>
      <c r="C65" s="430"/>
      <c r="D65" s="362"/>
      <c r="E65" s="362"/>
      <c r="F65" s="362"/>
      <c r="G65" s="361"/>
      <c r="H65" s="395" t="s">
        <v>324</v>
      </c>
      <c r="I65" s="396"/>
      <c r="J65" s="396"/>
      <c r="K65" s="397"/>
    </row>
    <row r="66" spans="1:31" s="40" customFormat="1" ht="34.799999999999997">
      <c r="A66" s="421"/>
      <c r="B66" s="431"/>
      <c r="C66" s="431"/>
      <c r="D66" s="363"/>
      <c r="E66" s="363"/>
      <c r="F66" s="363"/>
      <c r="G66" s="363"/>
      <c r="H66" s="258"/>
      <c r="I66" s="258" t="s">
        <v>325</v>
      </c>
      <c r="J66" s="318" t="s">
        <v>326</v>
      </c>
      <c r="K66" s="319">
        <v>-1</v>
      </c>
    </row>
    <row r="67" spans="1:31" ht="8.5500000000000007" customHeight="1">
      <c r="A67" s="421"/>
      <c r="B67" s="208"/>
      <c r="C67" s="208"/>
      <c r="D67" s="214"/>
      <c r="E67" s="208"/>
      <c r="F67" s="208"/>
      <c r="G67" s="208"/>
      <c r="H67" s="208"/>
      <c r="I67" s="208"/>
      <c r="J67" s="208"/>
      <c r="K67" s="162"/>
    </row>
    <row r="68" spans="1:31" ht="18" customHeight="1">
      <c r="A68" s="421"/>
      <c r="B68" s="259">
        <v>1236</v>
      </c>
      <c r="C68" s="432" t="s">
        <v>106</v>
      </c>
      <c r="D68" s="433"/>
      <c r="E68" s="433"/>
      <c r="F68" s="433"/>
      <c r="G68" s="433"/>
      <c r="H68" s="433"/>
      <c r="I68" s="405"/>
      <c r="J68" s="29">
        <f>+J69</f>
        <v>0</v>
      </c>
      <c r="K68" s="29">
        <f>+K69</f>
        <v>-300000</v>
      </c>
    </row>
    <row r="69" spans="1:31" s="40" customFormat="1" ht="16.5" customHeight="1">
      <c r="A69" s="421"/>
      <c r="B69" s="403"/>
      <c r="C69" s="421"/>
      <c r="D69" s="254" t="s">
        <v>319</v>
      </c>
      <c r="E69" s="393" t="s">
        <v>320</v>
      </c>
      <c r="F69" s="393"/>
      <c r="G69" s="393"/>
      <c r="H69" s="393"/>
      <c r="I69" s="393"/>
      <c r="J69" s="155">
        <f>+'Հավելված N 3'!G86</f>
        <v>0</v>
      </c>
      <c r="K69" s="155">
        <f>+'Հավելված N 3'!H86</f>
        <v>-300000</v>
      </c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 spans="1:31" s="40" customFormat="1" ht="16.5" customHeight="1">
      <c r="A70" s="421"/>
      <c r="B70" s="403"/>
      <c r="C70" s="421"/>
      <c r="D70" s="402"/>
      <c r="E70" s="399"/>
      <c r="F70" s="393" t="s">
        <v>317</v>
      </c>
      <c r="G70" s="393"/>
      <c r="H70" s="393"/>
      <c r="I70" s="393"/>
      <c r="J70" s="393"/>
      <c r="K70" s="393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 spans="1:31" s="40" customFormat="1" ht="16.2" customHeight="1">
      <c r="A71" s="421"/>
      <c r="B71" s="403"/>
      <c r="C71" s="421"/>
      <c r="D71" s="402"/>
      <c r="E71" s="401"/>
      <c r="F71" s="399"/>
      <c r="G71" s="393" t="s">
        <v>63</v>
      </c>
      <c r="H71" s="393"/>
      <c r="I71" s="393"/>
      <c r="J71" s="393"/>
      <c r="K71" s="393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</row>
    <row r="72" spans="1:31" s="40" customFormat="1" ht="16.5" customHeight="1">
      <c r="A72" s="421"/>
      <c r="B72" s="403"/>
      <c r="C72" s="421"/>
      <c r="D72" s="402"/>
      <c r="E72" s="400"/>
      <c r="F72" s="400"/>
      <c r="G72" s="258"/>
      <c r="H72" s="393" t="s">
        <v>321</v>
      </c>
      <c r="I72" s="393"/>
      <c r="J72" s="393"/>
      <c r="K72" s="393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</row>
    <row r="73" spans="1:31">
      <c r="B73" s="37"/>
    </row>
    <row r="74" spans="1:31" s="40" customFormat="1" ht="30" customHeight="1">
      <c r="A74" s="414" t="s">
        <v>327</v>
      </c>
      <c r="B74" s="414"/>
      <c r="C74" s="414"/>
      <c r="D74" s="414"/>
      <c r="E74" s="414"/>
      <c r="F74" s="414"/>
      <c r="G74" s="414"/>
      <c r="H74" s="414"/>
      <c r="I74" s="414"/>
      <c r="J74" s="41">
        <f>+J75</f>
        <v>348</v>
      </c>
      <c r="K74" s="41">
        <f>+K75</f>
        <v>348</v>
      </c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</row>
    <row r="75" spans="1:31" ht="18" customHeight="1">
      <c r="A75" s="435"/>
      <c r="B75" s="259">
        <v>1236</v>
      </c>
      <c r="C75" s="432" t="s">
        <v>106</v>
      </c>
      <c r="D75" s="433"/>
      <c r="E75" s="433"/>
      <c r="F75" s="433"/>
      <c r="G75" s="433"/>
      <c r="H75" s="433"/>
      <c r="I75" s="405"/>
      <c r="J75" s="29">
        <f>+J76</f>
        <v>348</v>
      </c>
      <c r="K75" s="29">
        <f>+K76</f>
        <v>348</v>
      </c>
    </row>
    <row r="76" spans="1:31" s="38" customFormat="1" ht="18" customHeight="1">
      <c r="A76" s="436"/>
      <c r="B76" s="426"/>
      <c r="C76" s="435"/>
      <c r="D76" s="245" t="s">
        <v>191</v>
      </c>
      <c r="E76" s="395" t="s">
        <v>162</v>
      </c>
      <c r="F76" s="396"/>
      <c r="G76" s="396"/>
      <c r="H76" s="396"/>
      <c r="I76" s="397"/>
      <c r="J76" s="210">
        <f>+'Հավելված N 3'!G102</f>
        <v>348</v>
      </c>
      <c r="K76" s="210">
        <f>+'Հավելված N 3'!H102</f>
        <v>348</v>
      </c>
    </row>
    <row r="77" spans="1:31" ht="18" customHeight="1">
      <c r="A77" s="436"/>
      <c r="B77" s="427"/>
      <c r="C77" s="436"/>
      <c r="D77" s="361"/>
      <c r="E77" s="361"/>
      <c r="F77" s="395" t="s">
        <v>212</v>
      </c>
      <c r="G77" s="396"/>
      <c r="H77" s="396"/>
      <c r="I77" s="396"/>
      <c r="J77" s="396"/>
      <c r="K77" s="397"/>
    </row>
    <row r="78" spans="1:31" ht="18" customHeight="1">
      <c r="A78" s="436"/>
      <c r="B78" s="427"/>
      <c r="C78" s="436"/>
      <c r="D78" s="362"/>
      <c r="E78" s="362"/>
      <c r="F78" s="361"/>
      <c r="G78" s="395" t="s">
        <v>63</v>
      </c>
      <c r="H78" s="396"/>
      <c r="I78" s="396"/>
      <c r="J78" s="396"/>
      <c r="K78" s="397"/>
    </row>
    <row r="79" spans="1:31" ht="18" customHeight="1">
      <c r="A79" s="436"/>
      <c r="B79" s="427"/>
      <c r="C79" s="436"/>
      <c r="D79" s="362"/>
      <c r="E79" s="362"/>
      <c r="F79" s="362"/>
      <c r="G79" s="361"/>
      <c r="H79" s="395" t="s">
        <v>213</v>
      </c>
      <c r="I79" s="396"/>
      <c r="J79" s="396"/>
      <c r="K79" s="397"/>
    </row>
    <row r="80" spans="1:31" ht="87">
      <c r="A80" s="437"/>
      <c r="B80" s="428"/>
      <c r="C80" s="437"/>
      <c r="D80" s="363"/>
      <c r="E80" s="363"/>
      <c r="F80" s="363"/>
      <c r="G80" s="363"/>
      <c r="H80" s="261"/>
      <c r="I80" s="32" t="s">
        <v>214</v>
      </c>
      <c r="J80" s="215"/>
      <c r="K80" s="215">
        <v>3</v>
      </c>
    </row>
    <row r="81" spans="1:20">
      <c r="B81" s="37"/>
    </row>
    <row r="82" spans="1:20" s="40" customFormat="1" ht="30" customHeight="1">
      <c r="A82" s="414" t="s">
        <v>125</v>
      </c>
      <c r="B82" s="414"/>
      <c r="C82" s="414"/>
      <c r="D82" s="414"/>
      <c r="E82" s="414"/>
      <c r="F82" s="414"/>
      <c r="G82" s="414"/>
      <c r="H82" s="414"/>
      <c r="I82" s="414"/>
      <c r="J82" s="216">
        <f t="shared" ref="J82:K82" si="0">+J83</f>
        <v>29017.7</v>
      </c>
      <c r="K82" s="216">
        <f t="shared" si="0"/>
        <v>29017.7</v>
      </c>
      <c r="L82" s="9"/>
      <c r="M82" s="9"/>
      <c r="N82" s="9"/>
      <c r="O82" s="9"/>
      <c r="P82" s="9"/>
      <c r="Q82" s="9"/>
      <c r="R82" s="9"/>
      <c r="S82" s="9"/>
      <c r="T82" s="9"/>
    </row>
    <row r="83" spans="1:20" ht="18">
      <c r="A83" s="425"/>
      <c r="B83" s="259">
        <v>1139</v>
      </c>
      <c r="C83" s="434" t="s">
        <v>216</v>
      </c>
      <c r="D83" s="434"/>
      <c r="E83" s="434"/>
      <c r="F83" s="434"/>
      <c r="G83" s="434"/>
      <c r="H83" s="434"/>
      <c r="I83" s="434"/>
      <c r="J83" s="217">
        <f>+J84</f>
        <v>29017.7</v>
      </c>
      <c r="K83" s="217">
        <f>+K84</f>
        <v>29017.7</v>
      </c>
    </row>
    <row r="84" spans="1:20" s="38" customFormat="1" ht="18">
      <c r="A84" s="425"/>
      <c r="B84" s="403"/>
      <c r="C84" s="425"/>
      <c r="D84" s="259" t="s">
        <v>217</v>
      </c>
      <c r="E84" s="398" t="s">
        <v>199</v>
      </c>
      <c r="F84" s="398"/>
      <c r="G84" s="398"/>
      <c r="H84" s="398"/>
      <c r="I84" s="398"/>
      <c r="J84" s="204">
        <f>+'Հավելված N 3'!G175</f>
        <v>29017.7</v>
      </c>
      <c r="K84" s="204">
        <f>+'Հավելված N 3'!H175</f>
        <v>29017.7</v>
      </c>
    </row>
    <row r="85" spans="1:20" ht="18">
      <c r="A85" s="425"/>
      <c r="B85" s="403"/>
      <c r="C85" s="425"/>
      <c r="D85" s="415"/>
      <c r="E85" s="403"/>
      <c r="F85" s="398" t="s">
        <v>218</v>
      </c>
      <c r="G85" s="398"/>
      <c r="H85" s="398"/>
      <c r="I85" s="398"/>
      <c r="J85" s="398"/>
      <c r="K85" s="398"/>
    </row>
    <row r="86" spans="1:20" ht="18">
      <c r="A86" s="425"/>
      <c r="B86" s="403"/>
      <c r="C86" s="425"/>
      <c r="D86" s="415"/>
      <c r="E86" s="403"/>
      <c r="F86" s="403"/>
      <c r="G86" s="398" t="s">
        <v>122</v>
      </c>
      <c r="H86" s="398"/>
      <c r="I86" s="398"/>
      <c r="J86" s="398"/>
      <c r="K86" s="398"/>
    </row>
    <row r="87" spans="1:20" ht="18">
      <c r="A87" s="425"/>
      <c r="B87" s="403"/>
      <c r="C87" s="425"/>
      <c r="D87" s="415"/>
      <c r="E87" s="403"/>
      <c r="F87" s="403"/>
      <c r="G87" s="256"/>
      <c r="H87" s="398" t="s">
        <v>219</v>
      </c>
      <c r="I87" s="398"/>
      <c r="J87" s="398"/>
      <c r="K87" s="398"/>
    </row>
  </sheetData>
  <mergeCells count="140">
    <mergeCell ref="G1:H1"/>
    <mergeCell ref="J1:K1"/>
    <mergeCell ref="I2:K2"/>
    <mergeCell ref="G3:H3"/>
    <mergeCell ref="J3:K3"/>
    <mergeCell ref="A6:K6"/>
    <mergeCell ref="C20:I20"/>
    <mergeCell ref="B21:B24"/>
    <mergeCell ref="C21:C24"/>
    <mergeCell ref="E21:I21"/>
    <mergeCell ref="D22:D24"/>
    <mergeCell ref="E22:E24"/>
    <mergeCell ref="F22:K22"/>
    <mergeCell ref="F23:F24"/>
    <mergeCell ref="G23:K23"/>
    <mergeCell ref="H24:K24"/>
    <mergeCell ref="C14:I14"/>
    <mergeCell ref="A11:I11"/>
    <mergeCell ref="A12:I12"/>
    <mergeCell ref="A13:I13"/>
    <mergeCell ref="A14:A40"/>
    <mergeCell ref="J8:K8"/>
    <mergeCell ref="A9:A10"/>
    <mergeCell ref="B9:C9"/>
    <mergeCell ref="D9:G9"/>
    <mergeCell ref="H9:H10"/>
    <mergeCell ref="I9:I10"/>
    <mergeCell ref="J9:K9"/>
    <mergeCell ref="B15:B18"/>
    <mergeCell ref="C15:C18"/>
    <mergeCell ref="E15:I15"/>
    <mergeCell ref="D16:D18"/>
    <mergeCell ref="E16:E18"/>
    <mergeCell ref="F16:K16"/>
    <mergeCell ref="F17:F18"/>
    <mergeCell ref="G17:K17"/>
    <mergeCell ref="H18:K18"/>
    <mergeCell ref="C26:I26"/>
    <mergeCell ref="B27:B30"/>
    <mergeCell ref="C27:C30"/>
    <mergeCell ref="E27:I27"/>
    <mergeCell ref="D28:D30"/>
    <mergeCell ref="E28:E30"/>
    <mergeCell ref="F28:K28"/>
    <mergeCell ref="F29:F30"/>
    <mergeCell ref="G29:K29"/>
    <mergeCell ref="H30:K30"/>
    <mergeCell ref="C32:I32"/>
    <mergeCell ref="B33:B40"/>
    <mergeCell ref="C33:C40"/>
    <mergeCell ref="E33:I33"/>
    <mergeCell ref="D34:D36"/>
    <mergeCell ref="E34:E36"/>
    <mergeCell ref="F34:K34"/>
    <mergeCell ref="F35:F36"/>
    <mergeCell ref="G35:K35"/>
    <mergeCell ref="E37:I37"/>
    <mergeCell ref="D38:D40"/>
    <mergeCell ref="E38:E40"/>
    <mergeCell ref="F38:K38"/>
    <mergeCell ref="F39:F40"/>
    <mergeCell ref="G39:K39"/>
    <mergeCell ref="H40:K40"/>
    <mergeCell ref="H36:K36"/>
    <mergeCell ref="F45:K45"/>
    <mergeCell ref="A42:I42"/>
    <mergeCell ref="A82:I82"/>
    <mergeCell ref="A83:A87"/>
    <mergeCell ref="C83:I83"/>
    <mergeCell ref="B84:B87"/>
    <mergeCell ref="C84:C87"/>
    <mergeCell ref="E84:I84"/>
    <mergeCell ref="D85:D87"/>
    <mergeCell ref="E85:E87"/>
    <mergeCell ref="F85:K85"/>
    <mergeCell ref="F86:F87"/>
    <mergeCell ref="G86:K86"/>
    <mergeCell ref="H87:K87"/>
    <mergeCell ref="B52:B59"/>
    <mergeCell ref="C52:C59"/>
    <mergeCell ref="E52:I52"/>
    <mergeCell ref="D53:D55"/>
    <mergeCell ref="E53:E55"/>
    <mergeCell ref="F53:K53"/>
    <mergeCell ref="F54:F55"/>
    <mergeCell ref="G54:K54"/>
    <mergeCell ref="H55:K55"/>
    <mergeCell ref="E56:I56"/>
    <mergeCell ref="F58:F59"/>
    <mergeCell ref="G58:K58"/>
    <mergeCell ref="H59:K59"/>
    <mergeCell ref="H65:K65"/>
    <mergeCell ref="C68:I68"/>
    <mergeCell ref="B69:B72"/>
    <mergeCell ref="C69:C72"/>
    <mergeCell ref="C61:I61"/>
    <mergeCell ref="B62:B66"/>
    <mergeCell ref="C62:C66"/>
    <mergeCell ref="E62:I62"/>
    <mergeCell ref="D63:D66"/>
    <mergeCell ref="E63:E66"/>
    <mergeCell ref="F63:K63"/>
    <mergeCell ref="F64:F66"/>
    <mergeCell ref="G64:K64"/>
    <mergeCell ref="G65:G66"/>
    <mergeCell ref="A74:I74"/>
    <mergeCell ref="C75:I75"/>
    <mergeCell ref="E69:I69"/>
    <mergeCell ref="D70:D72"/>
    <mergeCell ref="E70:E72"/>
    <mergeCell ref="F70:K70"/>
    <mergeCell ref="F71:F72"/>
    <mergeCell ref="G71:K71"/>
    <mergeCell ref="H72:K72"/>
    <mergeCell ref="A43:A72"/>
    <mergeCell ref="C43:I43"/>
    <mergeCell ref="B44:B49"/>
    <mergeCell ref="C44:C49"/>
    <mergeCell ref="E44:I44"/>
    <mergeCell ref="D45:D49"/>
    <mergeCell ref="E45:E49"/>
    <mergeCell ref="C51:I51"/>
    <mergeCell ref="F46:F49"/>
    <mergeCell ref="G46:K46"/>
    <mergeCell ref="G47:G49"/>
    <mergeCell ref="H47:K47"/>
    <mergeCell ref="D57:D59"/>
    <mergeCell ref="E57:E59"/>
    <mergeCell ref="F57:K57"/>
    <mergeCell ref="C76:C80"/>
    <mergeCell ref="B76:B80"/>
    <mergeCell ref="A75:A80"/>
    <mergeCell ref="F77:K77"/>
    <mergeCell ref="G78:K78"/>
    <mergeCell ref="H79:K79"/>
    <mergeCell ref="D77:D80"/>
    <mergeCell ref="E77:E80"/>
    <mergeCell ref="F78:F80"/>
    <mergeCell ref="G79:G80"/>
    <mergeCell ref="E76:I76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53211-AC63-47C1-AF5D-3AE37DBB0341}">
  <sheetPr>
    <tabColor rgb="FF92D050"/>
  </sheetPr>
  <dimension ref="A1:AL70"/>
  <sheetViews>
    <sheetView tabSelected="1" topLeftCell="A25" zoomScale="82" zoomScaleNormal="100" workbookViewId="0">
      <selection activeCell="A41" sqref="A41"/>
    </sheetView>
  </sheetViews>
  <sheetFormatPr defaultColWidth="9.109375" defaultRowHeight="15.6"/>
  <cols>
    <col min="1" max="4" width="18.21875" style="117" customWidth="1"/>
    <col min="5" max="6" width="14.44140625" style="117" customWidth="1"/>
    <col min="7" max="7" width="18.33203125" style="117" customWidth="1"/>
    <col min="8" max="8" width="14.44140625" style="117" customWidth="1"/>
    <col min="9" max="9" width="30.21875" style="117" customWidth="1"/>
    <col min="10" max="10" width="40" style="186" customWidth="1"/>
    <col min="11" max="11" width="14.77734375" style="117" bestFit="1" customWidth="1"/>
    <col min="12" max="12" width="11.109375" style="117" bestFit="1" customWidth="1"/>
    <col min="13" max="16384" width="9.109375" style="117"/>
  </cols>
  <sheetData>
    <row r="1" spans="1:10" s="78" customFormat="1" ht="33.450000000000003" customHeight="1">
      <c r="A1" s="97"/>
      <c r="B1" s="97"/>
      <c r="C1" s="97"/>
      <c r="D1" s="97"/>
      <c r="E1" s="98"/>
      <c r="F1" s="98"/>
      <c r="G1" s="99"/>
      <c r="H1" s="454" t="s">
        <v>328</v>
      </c>
      <c r="I1" s="454"/>
      <c r="J1" s="267"/>
    </row>
    <row r="2" spans="1:10" s="78" customFormat="1" ht="17.399999999999999">
      <c r="A2" s="97"/>
      <c r="B2" s="97"/>
      <c r="C2" s="97"/>
      <c r="D2" s="97"/>
      <c r="E2" s="98"/>
      <c r="F2" s="98"/>
      <c r="G2" s="99"/>
      <c r="H2" s="455" t="s">
        <v>50</v>
      </c>
      <c r="I2" s="455"/>
      <c r="J2" s="267"/>
    </row>
    <row r="3" spans="1:10" s="78" customFormat="1" ht="17.399999999999999">
      <c r="A3" s="97"/>
      <c r="B3" s="97"/>
      <c r="C3" s="97"/>
      <c r="D3" s="97"/>
      <c r="E3" s="98"/>
      <c r="F3" s="98"/>
      <c r="G3" s="99"/>
      <c r="H3" s="455" t="s">
        <v>0</v>
      </c>
      <c r="I3" s="455"/>
      <c r="J3" s="267"/>
    </row>
    <row r="4" spans="1:10" s="78" customFormat="1" ht="17.399999999999999">
      <c r="A4" s="97"/>
      <c r="B4" s="97"/>
      <c r="C4" s="97"/>
      <c r="D4" s="97"/>
      <c r="E4" s="98"/>
      <c r="F4" s="98"/>
      <c r="G4" s="99"/>
      <c r="H4" s="99"/>
      <c r="I4" s="240"/>
      <c r="J4" s="267"/>
    </row>
    <row r="5" spans="1:10" s="78" customFormat="1" ht="17.399999999999999">
      <c r="A5" s="97"/>
      <c r="B5" s="97"/>
      <c r="C5" s="97"/>
      <c r="D5" s="97"/>
      <c r="E5" s="98"/>
      <c r="F5" s="98"/>
      <c r="G5" s="99"/>
      <c r="H5" s="99"/>
      <c r="I5" s="240"/>
      <c r="J5" s="267"/>
    </row>
    <row r="6" spans="1:10" s="78" customFormat="1" ht="32.25" customHeight="1">
      <c r="A6" s="456" t="s">
        <v>140</v>
      </c>
      <c r="B6" s="456"/>
      <c r="C6" s="456"/>
      <c r="D6" s="456"/>
      <c r="E6" s="456"/>
      <c r="F6" s="456"/>
      <c r="G6" s="456"/>
      <c r="H6" s="456"/>
      <c r="I6" s="456"/>
      <c r="J6" s="267"/>
    </row>
    <row r="7" spans="1:10" s="78" customFormat="1" ht="21" customHeight="1">
      <c r="A7" s="456"/>
      <c r="B7" s="456"/>
      <c r="C7" s="456"/>
      <c r="D7" s="456"/>
      <c r="E7" s="456"/>
      <c r="F7" s="456"/>
      <c r="G7" s="456"/>
      <c r="H7" s="456"/>
      <c r="I7" s="456"/>
      <c r="J7" s="267"/>
    </row>
    <row r="8" spans="1:10" s="78" customFormat="1" ht="21" customHeight="1">
      <c r="A8" s="100"/>
      <c r="B8" s="100"/>
      <c r="C8" s="100"/>
      <c r="D8" s="100"/>
      <c r="E8" s="100"/>
      <c r="F8" s="100"/>
      <c r="G8" s="100"/>
      <c r="H8" s="100"/>
      <c r="I8" s="100"/>
      <c r="J8" s="267"/>
    </row>
    <row r="9" spans="1:10" s="78" customFormat="1" ht="21" customHeight="1">
      <c r="A9" s="100"/>
      <c r="B9" s="100"/>
      <c r="C9" s="100"/>
      <c r="D9" s="100"/>
      <c r="E9" s="100"/>
      <c r="F9" s="100"/>
      <c r="G9" s="100"/>
      <c r="H9" s="100"/>
      <c r="I9" s="100"/>
      <c r="J9" s="267"/>
    </row>
    <row r="10" spans="1:10" s="78" customFormat="1" ht="73.8" customHeight="1">
      <c r="A10" s="457" t="s">
        <v>64</v>
      </c>
      <c r="B10" s="457" t="s">
        <v>65</v>
      </c>
      <c r="C10" s="457"/>
      <c r="D10" s="457"/>
      <c r="E10" s="457" t="s">
        <v>66</v>
      </c>
      <c r="F10" s="457" t="s">
        <v>67</v>
      </c>
      <c r="G10" s="457" t="s">
        <v>68</v>
      </c>
      <c r="H10" s="458" t="s">
        <v>141</v>
      </c>
      <c r="I10" s="458"/>
      <c r="J10" s="267"/>
    </row>
    <row r="11" spans="1:10" s="78" customFormat="1" ht="21" customHeight="1">
      <c r="A11" s="457"/>
      <c r="B11" s="457"/>
      <c r="C11" s="457"/>
      <c r="D11" s="457"/>
      <c r="E11" s="457"/>
      <c r="F11" s="457"/>
      <c r="G11" s="457"/>
      <c r="H11" s="241" t="s">
        <v>69</v>
      </c>
      <c r="I11" s="101" t="s">
        <v>70</v>
      </c>
      <c r="J11" s="280"/>
    </row>
    <row r="12" spans="1:10" s="78" customFormat="1" ht="17.399999999999999">
      <c r="A12" s="102">
        <v>1</v>
      </c>
      <c r="B12" s="459">
        <v>2</v>
      </c>
      <c r="C12" s="460"/>
      <c r="D12" s="461"/>
      <c r="E12" s="241">
        <v>3</v>
      </c>
      <c r="F12" s="241">
        <v>4</v>
      </c>
      <c r="G12" s="241">
        <v>5</v>
      </c>
      <c r="H12" s="241">
        <v>6</v>
      </c>
      <c r="I12" s="241">
        <v>7</v>
      </c>
      <c r="J12" s="280"/>
    </row>
    <row r="13" spans="1:10" s="78" customFormat="1" ht="44.85" customHeight="1">
      <c r="A13" s="440" t="s">
        <v>12</v>
      </c>
      <c r="B13" s="440"/>
      <c r="C13" s="440"/>
      <c r="D13" s="440"/>
      <c r="E13" s="440"/>
      <c r="F13" s="440"/>
      <c r="G13" s="440"/>
      <c r="H13" s="440"/>
      <c r="I13" s="103">
        <f>I14+I18</f>
        <v>-127610.59999999999</v>
      </c>
      <c r="J13" s="280"/>
    </row>
    <row r="14" spans="1:10" s="106" customFormat="1" ht="17.399999999999999">
      <c r="A14" s="321" t="s">
        <v>132</v>
      </c>
      <c r="B14" s="321" t="s">
        <v>131</v>
      </c>
      <c r="C14" s="321" t="s">
        <v>71</v>
      </c>
      <c r="D14" s="462" t="s">
        <v>331</v>
      </c>
      <c r="E14" s="463"/>
      <c r="F14" s="463"/>
      <c r="G14" s="463"/>
      <c r="H14" s="464"/>
      <c r="I14" s="105">
        <f>+I15</f>
        <v>1299</v>
      </c>
      <c r="J14" s="322"/>
    </row>
    <row r="15" spans="1:10" s="78" customFormat="1" ht="54.75" customHeight="1">
      <c r="A15" s="107" t="s">
        <v>332</v>
      </c>
      <c r="B15" s="444" t="s">
        <v>333</v>
      </c>
      <c r="C15" s="445"/>
      <c r="D15" s="445"/>
      <c r="E15" s="445"/>
      <c r="F15" s="445"/>
      <c r="G15" s="445"/>
      <c r="H15" s="446"/>
      <c r="I15" s="108">
        <f>+I16</f>
        <v>1299</v>
      </c>
      <c r="J15" s="323"/>
    </row>
    <row r="16" spans="1:10" s="78" customFormat="1" ht="16.5" customHeight="1">
      <c r="A16" s="109"/>
      <c r="B16" s="447" t="s">
        <v>334</v>
      </c>
      <c r="C16" s="448"/>
      <c r="D16" s="449"/>
      <c r="E16" s="110"/>
      <c r="F16" s="110"/>
      <c r="G16" s="111"/>
      <c r="H16" s="111"/>
      <c r="I16" s="112">
        <f>SUM(I17:I17)</f>
        <v>1299</v>
      </c>
      <c r="J16" s="324"/>
    </row>
    <row r="17" spans="1:10" s="116" customFormat="1" ht="18.3" customHeight="1">
      <c r="A17" s="288">
        <v>30191200</v>
      </c>
      <c r="B17" s="413" t="s">
        <v>335</v>
      </c>
      <c r="C17" s="413"/>
      <c r="D17" s="413"/>
      <c r="E17" s="289" t="s">
        <v>276</v>
      </c>
      <c r="F17" s="289" t="s">
        <v>277</v>
      </c>
      <c r="G17" s="114">
        <v>259800</v>
      </c>
      <c r="H17" s="292">
        <v>5</v>
      </c>
      <c r="I17" s="115">
        <f>+ROUNDUP(G17*H17/1000,1)</f>
        <v>1299</v>
      </c>
      <c r="J17" s="325"/>
    </row>
    <row r="18" spans="1:10" s="106" customFormat="1" ht="17.399999999999999" customHeight="1">
      <c r="A18" s="104" t="s">
        <v>132</v>
      </c>
      <c r="B18" s="104" t="s">
        <v>131</v>
      </c>
      <c r="C18" s="104" t="s">
        <v>163</v>
      </c>
      <c r="D18" s="462" t="s">
        <v>164</v>
      </c>
      <c r="E18" s="463"/>
      <c r="F18" s="463"/>
      <c r="G18" s="463"/>
      <c r="H18" s="464"/>
      <c r="I18" s="105">
        <f>+I19</f>
        <v>-128909.59999999999</v>
      </c>
      <c r="J18" s="182"/>
    </row>
    <row r="19" spans="1:10" s="78" customFormat="1" ht="54.75" customHeight="1">
      <c r="A19" s="107" t="s">
        <v>165</v>
      </c>
      <c r="B19" s="444" t="s">
        <v>166</v>
      </c>
      <c r="C19" s="445"/>
      <c r="D19" s="445"/>
      <c r="E19" s="445"/>
      <c r="F19" s="445"/>
      <c r="G19" s="445"/>
      <c r="H19" s="446"/>
      <c r="I19" s="108">
        <f>+I20+I23</f>
        <v>-128909.59999999999</v>
      </c>
      <c r="J19" s="181"/>
    </row>
    <row r="20" spans="1:10" s="78" customFormat="1" ht="16.5" customHeight="1">
      <c r="A20" s="109"/>
      <c r="B20" s="447" t="s">
        <v>147</v>
      </c>
      <c r="C20" s="448"/>
      <c r="D20" s="449"/>
      <c r="E20" s="110"/>
      <c r="F20" s="110"/>
      <c r="G20" s="111"/>
      <c r="H20" s="111"/>
      <c r="I20" s="112">
        <f>SUM(I21:I22)</f>
        <v>-126891.4</v>
      </c>
      <c r="J20" s="181"/>
    </row>
    <row r="21" spans="1:10" s="116" customFormat="1" ht="17.399999999999999">
      <c r="A21" s="291" t="s">
        <v>159</v>
      </c>
      <c r="B21" s="450" t="s">
        <v>160</v>
      </c>
      <c r="C21" s="450"/>
      <c r="D21" s="450"/>
      <c r="E21" s="113" t="s">
        <v>161</v>
      </c>
      <c r="F21" s="113" t="s">
        <v>73</v>
      </c>
      <c r="G21" s="114"/>
      <c r="H21" s="292"/>
      <c r="I21" s="115">
        <v>-23728.7</v>
      </c>
      <c r="J21" s="183" t="s">
        <v>271</v>
      </c>
    </row>
    <row r="22" spans="1:10" s="116" customFormat="1" ht="17.399999999999999" customHeight="1">
      <c r="A22" s="291" t="s">
        <v>273</v>
      </c>
      <c r="B22" s="450" t="s">
        <v>160</v>
      </c>
      <c r="C22" s="450"/>
      <c r="D22" s="450"/>
      <c r="E22" s="113" t="s">
        <v>161</v>
      </c>
      <c r="F22" s="113" t="s">
        <v>73</v>
      </c>
      <c r="G22" s="114"/>
      <c r="H22" s="292"/>
      <c r="I22" s="295">
        <f>-29017.7-74145</f>
        <v>-103162.7</v>
      </c>
      <c r="J22" s="183" t="s">
        <v>270</v>
      </c>
    </row>
    <row r="23" spans="1:10" s="78" customFormat="1" ht="16.5" customHeight="1">
      <c r="A23" s="109"/>
      <c r="B23" s="447" t="s">
        <v>72</v>
      </c>
      <c r="C23" s="448"/>
      <c r="D23" s="449"/>
      <c r="E23" s="110"/>
      <c r="F23" s="110"/>
      <c r="G23" s="111"/>
      <c r="H23" s="111"/>
      <c r="I23" s="112">
        <f>SUM(I24:I27)</f>
        <v>-2018.2</v>
      </c>
      <c r="J23" s="267"/>
    </row>
    <row r="24" spans="1:10" s="294" customFormat="1" ht="17.399999999999999">
      <c r="A24" s="291" t="s">
        <v>239</v>
      </c>
      <c r="B24" s="451" t="s">
        <v>149</v>
      </c>
      <c r="C24" s="451"/>
      <c r="D24" s="451"/>
      <c r="E24" s="293" t="s">
        <v>88</v>
      </c>
      <c r="F24" s="293" t="s">
        <v>73</v>
      </c>
      <c r="G24" s="114"/>
      <c r="H24" s="292"/>
      <c r="I24" s="115">
        <v>-286.10000000000002</v>
      </c>
      <c r="J24" s="184" t="s">
        <v>271</v>
      </c>
    </row>
    <row r="25" spans="1:10" s="116" customFormat="1" ht="17.399999999999999">
      <c r="A25" s="244" t="s">
        <v>222</v>
      </c>
      <c r="B25" s="441" t="s">
        <v>223</v>
      </c>
      <c r="C25" s="442"/>
      <c r="D25" s="443"/>
      <c r="E25" s="113" t="s">
        <v>88</v>
      </c>
      <c r="F25" s="113" t="s">
        <v>73</v>
      </c>
      <c r="G25" s="114"/>
      <c r="H25" s="177"/>
      <c r="I25" s="115">
        <v>-579.9</v>
      </c>
      <c r="J25" s="183" t="s">
        <v>270</v>
      </c>
    </row>
    <row r="26" spans="1:10" s="294" customFormat="1" ht="17.399999999999999">
      <c r="A26" s="291" t="s">
        <v>240</v>
      </c>
      <c r="B26" s="451" t="s">
        <v>150</v>
      </c>
      <c r="C26" s="451"/>
      <c r="D26" s="451"/>
      <c r="E26" s="293" t="s">
        <v>151</v>
      </c>
      <c r="F26" s="293" t="s">
        <v>73</v>
      </c>
      <c r="G26" s="114"/>
      <c r="H26" s="292"/>
      <c r="I26" s="115">
        <v>-132</v>
      </c>
      <c r="J26" s="184" t="s">
        <v>271</v>
      </c>
    </row>
    <row r="27" spans="1:10" s="116" customFormat="1" ht="17.399999999999999">
      <c r="A27" s="244" t="s">
        <v>224</v>
      </c>
      <c r="B27" s="441" t="s">
        <v>150</v>
      </c>
      <c r="C27" s="442"/>
      <c r="D27" s="443"/>
      <c r="E27" s="113" t="s">
        <v>75</v>
      </c>
      <c r="F27" s="113" t="s">
        <v>73</v>
      </c>
      <c r="G27" s="114">
        <v>1020200</v>
      </c>
      <c r="H27" s="177">
        <v>-1</v>
      </c>
      <c r="I27" s="115">
        <f t="shared" ref="I27" si="0">+ROUNDDOWN(G27*H27/1000,1)</f>
        <v>-1020.2</v>
      </c>
      <c r="J27" s="183" t="s">
        <v>270</v>
      </c>
    </row>
    <row r="28" spans="1:10" s="173" customFormat="1">
      <c r="J28" s="185"/>
    </row>
    <row r="29" spans="1:10" s="78" customFormat="1" ht="44.85" customHeight="1">
      <c r="A29" s="440" t="s">
        <v>109</v>
      </c>
      <c r="B29" s="440"/>
      <c r="C29" s="440"/>
      <c r="D29" s="440"/>
      <c r="E29" s="440"/>
      <c r="F29" s="440"/>
      <c r="G29" s="440"/>
      <c r="H29" s="440"/>
      <c r="I29" s="103">
        <f>+I30</f>
        <v>98244.899999999965</v>
      </c>
      <c r="J29" s="267"/>
    </row>
    <row r="30" spans="1:10" s="106" customFormat="1" ht="17.399999999999999">
      <c r="A30" s="104" t="s">
        <v>74</v>
      </c>
      <c r="B30" s="104" t="s">
        <v>146</v>
      </c>
      <c r="C30" s="104" t="s">
        <v>71</v>
      </c>
      <c r="D30" s="462" t="s">
        <v>115</v>
      </c>
      <c r="E30" s="463"/>
      <c r="F30" s="463"/>
      <c r="G30" s="463"/>
      <c r="H30" s="464"/>
      <c r="I30" s="105">
        <f>+I31+I42+I51+I57</f>
        <v>98244.899999999965</v>
      </c>
      <c r="J30" s="266"/>
    </row>
    <row r="31" spans="1:10" s="78" customFormat="1" ht="54.75" customHeight="1">
      <c r="A31" s="107" t="s">
        <v>154</v>
      </c>
      <c r="B31" s="444" t="s">
        <v>155</v>
      </c>
      <c r="C31" s="445"/>
      <c r="D31" s="445"/>
      <c r="E31" s="445"/>
      <c r="F31" s="445"/>
      <c r="G31" s="445"/>
      <c r="H31" s="446"/>
      <c r="I31" s="108">
        <f>+I32+I35</f>
        <v>-162800</v>
      </c>
      <c r="J31" s="267"/>
    </row>
    <row r="32" spans="1:10" s="78" customFormat="1" ht="16.5" customHeight="1">
      <c r="A32" s="109"/>
      <c r="B32" s="447" t="s">
        <v>226</v>
      </c>
      <c r="C32" s="448"/>
      <c r="D32" s="449"/>
      <c r="E32" s="110"/>
      <c r="F32" s="110"/>
      <c r="G32" s="111"/>
      <c r="H32" s="111"/>
      <c r="I32" s="112">
        <f>SUM(I33:I34)</f>
        <v>-167567.6</v>
      </c>
      <c r="J32" s="267"/>
    </row>
    <row r="33" spans="1:10" s="116" customFormat="1" ht="17.399999999999999">
      <c r="A33" s="236" t="s">
        <v>227</v>
      </c>
      <c r="B33" s="441" t="s">
        <v>228</v>
      </c>
      <c r="C33" s="442"/>
      <c r="D33" s="443"/>
      <c r="E33" s="113" t="s">
        <v>161</v>
      </c>
      <c r="F33" s="113" t="s">
        <v>73</v>
      </c>
      <c r="G33" s="114">
        <v>100000000</v>
      </c>
      <c r="H33" s="177">
        <v>-1</v>
      </c>
      <c r="I33" s="115">
        <f>+ROUNDDOWN(G33*H33/1000,1)</f>
        <v>-100000</v>
      </c>
      <c r="J33" s="183" t="s">
        <v>225</v>
      </c>
    </row>
    <row r="34" spans="1:10" s="116" customFormat="1" ht="17.399999999999999">
      <c r="A34" s="236" t="s">
        <v>229</v>
      </c>
      <c r="B34" s="441" t="s">
        <v>228</v>
      </c>
      <c r="C34" s="442"/>
      <c r="D34" s="443"/>
      <c r="E34" s="113" t="s">
        <v>161</v>
      </c>
      <c r="F34" s="113" t="s">
        <v>73</v>
      </c>
      <c r="G34" s="114">
        <v>67567600</v>
      </c>
      <c r="H34" s="177">
        <v>-1</v>
      </c>
      <c r="I34" s="115">
        <f>+ROUNDDOWN(G34*H34/1000,1)</f>
        <v>-67567.600000000006</v>
      </c>
      <c r="J34" s="183" t="s">
        <v>230</v>
      </c>
    </row>
    <row r="35" spans="1:10" s="78" customFormat="1" ht="16.5" customHeight="1">
      <c r="A35" s="109"/>
      <c r="B35" s="447" t="s">
        <v>72</v>
      </c>
      <c r="C35" s="448"/>
      <c r="D35" s="449"/>
      <c r="E35" s="110"/>
      <c r="F35" s="110"/>
      <c r="G35" s="111"/>
      <c r="H35" s="111"/>
      <c r="I35" s="112">
        <f>SUM(I36:I41)</f>
        <v>4767.6000000000004</v>
      </c>
      <c r="J35" s="267"/>
    </row>
    <row r="36" spans="1:10" s="116" customFormat="1" ht="17.399999999999999">
      <c r="A36" s="236" t="s">
        <v>222</v>
      </c>
      <c r="B36" s="441" t="s">
        <v>223</v>
      </c>
      <c r="C36" s="442"/>
      <c r="D36" s="443"/>
      <c r="E36" s="113" t="s">
        <v>88</v>
      </c>
      <c r="F36" s="113" t="s">
        <v>73</v>
      </c>
      <c r="G36" s="114">
        <v>3000000</v>
      </c>
      <c r="H36" s="177">
        <v>-1</v>
      </c>
      <c r="I36" s="115">
        <f t="shared" ref="I36:I40" si="1">+ROUNDDOWN(G36*H36/1000,1)</f>
        <v>-3000</v>
      </c>
      <c r="J36" s="183" t="s">
        <v>225</v>
      </c>
    </row>
    <row r="37" spans="1:10" s="116" customFormat="1" ht="17.399999999999999">
      <c r="A37" s="236" t="s">
        <v>231</v>
      </c>
      <c r="B37" s="441" t="s">
        <v>223</v>
      </c>
      <c r="C37" s="442"/>
      <c r="D37" s="443"/>
      <c r="E37" s="113" t="s">
        <v>88</v>
      </c>
      <c r="F37" s="113" t="s">
        <v>73</v>
      </c>
      <c r="G37" s="114">
        <v>2027000</v>
      </c>
      <c r="H37" s="177">
        <v>-1</v>
      </c>
      <c r="I37" s="115">
        <f t="shared" si="1"/>
        <v>-2027</v>
      </c>
      <c r="J37" s="183" t="s">
        <v>230</v>
      </c>
    </row>
    <row r="38" spans="1:10" s="116" customFormat="1" ht="17.399999999999999">
      <c r="A38" s="236" t="s">
        <v>224</v>
      </c>
      <c r="B38" s="441" t="s">
        <v>150</v>
      </c>
      <c r="C38" s="442"/>
      <c r="D38" s="443"/>
      <c r="E38" s="113" t="s">
        <v>75</v>
      </c>
      <c r="F38" s="113" t="s">
        <v>73</v>
      </c>
      <c r="G38" s="114">
        <v>600000</v>
      </c>
      <c r="H38" s="177">
        <v>-1</v>
      </c>
      <c r="I38" s="115">
        <f t="shared" si="1"/>
        <v>-600</v>
      </c>
      <c r="J38" s="183" t="s">
        <v>225</v>
      </c>
    </row>
    <row r="39" spans="1:10" s="116" customFormat="1" ht="17.399999999999999">
      <c r="A39" s="236" t="s">
        <v>232</v>
      </c>
      <c r="B39" s="441" t="s">
        <v>150</v>
      </c>
      <c r="C39" s="442"/>
      <c r="D39" s="443"/>
      <c r="E39" s="113" t="s">
        <v>75</v>
      </c>
      <c r="F39" s="113" t="s">
        <v>73</v>
      </c>
      <c r="G39" s="114">
        <v>405400</v>
      </c>
      <c r="H39" s="177">
        <v>-1</v>
      </c>
      <c r="I39" s="115">
        <f t="shared" si="1"/>
        <v>-405.4</v>
      </c>
      <c r="J39" s="183" t="s">
        <v>230</v>
      </c>
    </row>
    <row r="40" spans="1:10" s="116" customFormat="1" ht="17.399999999999999">
      <c r="A40" s="236">
        <v>71241200</v>
      </c>
      <c r="B40" s="441" t="s">
        <v>234</v>
      </c>
      <c r="C40" s="442"/>
      <c r="D40" s="443"/>
      <c r="E40" s="113" t="s">
        <v>88</v>
      </c>
      <c r="F40" s="113" t="s">
        <v>73</v>
      </c>
      <c r="G40" s="114">
        <v>10000000</v>
      </c>
      <c r="H40" s="177">
        <v>1</v>
      </c>
      <c r="I40" s="115">
        <f t="shared" si="1"/>
        <v>10000</v>
      </c>
      <c r="J40" s="183" t="s">
        <v>225</v>
      </c>
    </row>
    <row r="41" spans="1:10" s="116" customFormat="1" ht="17.399999999999999">
      <c r="A41" s="244">
        <v>50531140</v>
      </c>
      <c r="B41" s="441" t="s">
        <v>127</v>
      </c>
      <c r="C41" s="442"/>
      <c r="D41" s="443"/>
      <c r="E41" s="113" t="s">
        <v>88</v>
      </c>
      <c r="F41" s="113" t="s">
        <v>73</v>
      </c>
      <c r="G41" s="114">
        <v>800000</v>
      </c>
      <c r="H41" s="177">
        <v>1</v>
      </c>
      <c r="I41" s="115">
        <f t="shared" ref="I41" si="2">+ROUNDDOWN(G41*H41/1000,1)</f>
        <v>800</v>
      </c>
      <c r="J41" s="183" t="s">
        <v>225</v>
      </c>
    </row>
    <row r="42" spans="1:10" s="78" customFormat="1" ht="54.75" customHeight="1">
      <c r="A42" s="107" t="s">
        <v>241</v>
      </c>
      <c r="B42" s="444" t="s">
        <v>242</v>
      </c>
      <c r="C42" s="445"/>
      <c r="D42" s="445"/>
      <c r="E42" s="445"/>
      <c r="F42" s="445"/>
      <c r="G42" s="445"/>
      <c r="H42" s="446"/>
      <c r="I42" s="108">
        <f>+I43+I45</f>
        <v>360101.8</v>
      </c>
      <c r="J42" s="267"/>
    </row>
    <row r="43" spans="1:10" s="78" customFormat="1" ht="16.5" customHeight="1">
      <c r="A43" s="109"/>
      <c r="B43" s="447" t="s">
        <v>226</v>
      </c>
      <c r="C43" s="448"/>
      <c r="D43" s="449"/>
      <c r="E43" s="110"/>
      <c r="F43" s="110"/>
      <c r="G43" s="111"/>
      <c r="H43" s="111"/>
      <c r="I43" s="112">
        <f>+I44</f>
        <v>350000</v>
      </c>
      <c r="J43" s="267"/>
    </row>
    <row r="44" spans="1:10" s="116" customFormat="1" ht="17.399999999999999">
      <c r="A44" s="236" t="s">
        <v>237</v>
      </c>
      <c r="B44" s="441" t="s">
        <v>228</v>
      </c>
      <c r="C44" s="442"/>
      <c r="D44" s="443"/>
      <c r="E44" s="113" t="s">
        <v>148</v>
      </c>
      <c r="F44" s="113" t="s">
        <v>73</v>
      </c>
      <c r="G44" s="114"/>
      <c r="H44" s="177"/>
      <c r="I44" s="115">
        <v>350000</v>
      </c>
      <c r="J44" s="183" t="s">
        <v>238</v>
      </c>
    </row>
    <row r="45" spans="1:10" s="78" customFormat="1" ht="16.5" customHeight="1">
      <c r="A45" s="109"/>
      <c r="B45" s="447" t="s">
        <v>72</v>
      </c>
      <c r="C45" s="448"/>
      <c r="D45" s="449"/>
      <c r="E45" s="110"/>
      <c r="F45" s="110"/>
      <c r="G45" s="111"/>
      <c r="H45" s="111"/>
      <c r="I45" s="112">
        <f>SUM(I46:I50)</f>
        <v>10101.800000000001</v>
      </c>
      <c r="J45" s="267"/>
    </row>
    <row r="46" spans="1:10" s="116" customFormat="1" ht="17.399999999999999">
      <c r="A46" s="236" t="s">
        <v>239</v>
      </c>
      <c r="B46" s="441" t="s">
        <v>149</v>
      </c>
      <c r="C46" s="442"/>
      <c r="D46" s="443"/>
      <c r="E46" s="113" t="s">
        <v>88</v>
      </c>
      <c r="F46" s="113" t="s">
        <v>73</v>
      </c>
      <c r="G46" s="114"/>
      <c r="H46" s="177"/>
      <c r="I46" s="115">
        <v>-2597.6999999999998</v>
      </c>
      <c r="J46" s="183" t="s">
        <v>238</v>
      </c>
    </row>
    <row r="47" spans="1:10" s="116" customFormat="1" ht="17.399999999999999">
      <c r="A47" s="236" t="s">
        <v>240</v>
      </c>
      <c r="B47" s="441" t="s">
        <v>150</v>
      </c>
      <c r="C47" s="442"/>
      <c r="D47" s="443"/>
      <c r="E47" s="113" t="s">
        <v>75</v>
      </c>
      <c r="F47" s="113" t="s">
        <v>73</v>
      </c>
      <c r="G47" s="114"/>
      <c r="H47" s="177"/>
      <c r="I47" s="115">
        <v>3111.3</v>
      </c>
      <c r="J47" s="183" t="s">
        <v>238</v>
      </c>
    </row>
    <row r="48" spans="1:10" s="116" customFormat="1" ht="17.399999999999999">
      <c r="A48" s="236" t="s">
        <v>264</v>
      </c>
      <c r="B48" s="441" t="s">
        <v>234</v>
      </c>
      <c r="C48" s="442"/>
      <c r="D48" s="443"/>
      <c r="E48" s="113" t="s">
        <v>88</v>
      </c>
      <c r="F48" s="113" t="s">
        <v>73</v>
      </c>
      <c r="G48" s="114"/>
      <c r="H48" s="177"/>
      <c r="I48" s="115">
        <v>2285.4</v>
      </c>
      <c r="J48" s="183" t="s">
        <v>265</v>
      </c>
    </row>
    <row r="49" spans="1:10" s="116" customFormat="1" ht="17.399999999999999">
      <c r="A49" s="236" t="s">
        <v>261</v>
      </c>
      <c r="B49" s="441" t="s">
        <v>234</v>
      </c>
      <c r="C49" s="442"/>
      <c r="D49" s="443"/>
      <c r="E49" s="113" t="s">
        <v>161</v>
      </c>
      <c r="F49" s="113" t="s">
        <v>73</v>
      </c>
      <c r="G49" s="114">
        <v>7102800</v>
      </c>
      <c r="H49" s="177">
        <v>1</v>
      </c>
      <c r="I49" s="115">
        <f>+ROUNDDOWN(G49*H49/1000,1)</f>
        <v>7102.8</v>
      </c>
      <c r="J49" s="183" t="s">
        <v>262</v>
      </c>
    </row>
    <row r="50" spans="1:10" s="116" customFormat="1" ht="17.399999999999999">
      <c r="A50" s="236" t="s">
        <v>266</v>
      </c>
      <c r="B50" s="441" t="s">
        <v>127</v>
      </c>
      <c r="C50" s="442"/>
      <c r="D50" s="443"/>
      <c r="E50" s="113" t="s">
        <v>88</v>
      </c>
      <c r="F50" s="113" t="s">
        <v>73</v>
      </c>
      <c r="G50" s="114"/>
      <c r="H50" s="177"/>
      <c r="I50" s="115">
        <v>200</v>
      </c>
      <c r="J50" s="183" t="s">
        <v>265</v>
      </c>
    </row>
    <row r="51" spans="1:10" s="78" customFormat="1" ht="54.75" customHeight="1">
      <c r="A51" s="107" t="s">
        <v>257</v>
      </c>
      <c r="B51" s="444" t="s">
        <v>258</v>
      </c>
      <c r="C51" s="445"/>
      <c r="D51" s="445"/>
      <c r="E51" s="445"/>
      <c r="F51" s="445"/>
      <c r="G51" s="445"/>
      <c r="H51" s="446"/>
      <c r="I51" s="108">
        <f>+I52+I54</f>
        <v>100818.8</v>
      </c>
      <c r="J51" s="267"/>
    </row>
    <row r="52" spans="1:10" s="78" customFormat="1" ht="16.5" customHeight="1">
      <c r="A52" s="109"/>
      <c r="B52" s="447" t="s">
        <v>226</v>
      </c>
      <c r="C52" s="448"/>
      <c r="D52" s="449"/>
      <c r="E52" s="110"/>
      <c r="F52" s="110"/>
      <c r="G52" s="111"/>
      <c r="H52" s="111"/>
      <c r="I52" s="112">
        <f>+I53</f>
        <v>96737.8</v>
      </c>
      <c r="J52" s="267"/>
    </row>
    <row r="53" spans="1:10" s="116" customFormat="1" ht="17.399999999999999">
      <c r="A53" s="236" t="s">
        <v>254</v>
      </c>
      <c r="B53" s="441" t="s">
        <v>255</v>
      </c>
      <c r="C53" s="442"/>
      <c r="D53" s="443"/>
      <c r="E53" s="113" t="s">
        <v>256</v>
      </c>
      <c r="F53" s="113" t="s">
        <v>73</v>
      </c>
      <c r="G53" s="114"/>
      <c r="H53" s="177"/>
      <c r="I53" s="115">
        <v>96737.8</v>
      </c>
      <c r="J53" s="183" t="s">
        <v>253</v>
      </c>
    </row>
    <row r="54" spans="1:10" s="78" customFormat="1" ht="16.5" customHeight="1">
      <c r="A54" s="109"/>
      <c r="B54" s="447" t="s">
        <v>72</v>
      </c>
      <c r="C54" s="448"/>
      <c r="D54" s="449"/>
      <c r="E54" s="110"/>
      <c r="F54" s="110"/>
      <c r="G54" s="111"/>
      <c r="H54" s="111"/>
      <c r="I54" s="112">
        <f>SUM(I55:I56)</f>
        <v>4081</v>
      </c>
      <c r="J54" s="267"/>
    </row>
    <row r="55" spans="1:10" s="116" customFormat="1" ht="17.399999999999999">
      <c r="A55" s="236" t="s">
        <v>239</v>
      </c>
      <c r="B55" s="441" t="s">
        <v>149</v>
      </c>
      <c r="C55" s="442"/>
      <c r="D55" s="443"/>
      <c r="E55" s="113" t="s">
        <v>88</v>
      </c>
      <c r="F55" s="113" t="s">
        <v>73</v>
      </c>
      <c r="G55" s="114"/>
      <c r="H55" s="177"/>
      <c r="I55" s="115">
        <v>3669.1</v>
      </c>
      <c r="J55" s="183" t="s">
        <v>253</v>
      </c>
    </row>
    <row r="56" spans="1:10" s="116" customFormat="1" ht="17.399999999999999">
      <c r="A56" s="236" t="s">
        <v>240</v>
      </c>
      <c r="B56" s="441" t="s">
        <v>150</v>
      </c>
      <c r="C56" s="442"/>
      <c r="D56" s="443"/>
      <c r="E56" s="113" t="s">
        <v>75</v>
      </c>
      <c r="F56" s="113" t="s">
        <v>73</v>
      </c>
      <c r="G56" s="114"/>
      <c r="H56" s="177"/>
      <c r="I56" s="115">
        <v>411.9</v>
      </c>
      <c r="J56" s="183" t="s">
        <v>253</v>
      </c>
    </row>
    <row r="57" spans="1:10" s="78" customFormat="1" ht="54.75" customHeight="1">
      <c r="A57" s="107" t="s">
        <v>245</v>
      </c>
      <c r="B57" s="444" t="s">
        <v>244</v>
      </c>
      <c r="C57" s="445"/>
      <c r="D57" s="445"/>
      <c r="E57" s="445"/>
      <c r="F57" s="445"/>
      <c r="G57" s="445"/>
      <c r="H57" s="446"/>
      <c r="I57" s="108">
        <f>+I58+I61</f>
        <v>-199875.7</v>
      </c>
      <c r="J57" s="267"/>
    </row>
    <row r="58" spans="1:10" s="78" customFormat="1" ht="16.5" customHeight="1">
      <c r="A58" s="109"/>
      <c r="B58" s="447" t="s">
        <v>226</v>
      </c>
      <c r="C58" s="448"/>
      <c r="D58" s="449"/>
      <c r="E58" s="110"/>
      <c r="F58" s="110"/>
      <c r="G58" s="111"/>
      <c r="H58" s="111"/>
      <c r="I58" s="112">
        <f>SUM(I59:I60)</f>
        <v>-188809.2</v>
      </c>
      <c r="J58" s="267"/>
    </row>
    <row r="59" spans="1:10" s="116" customFormat="1" ht="17.399999999999999">
      <c r="A59" s="236" t="s">
        <v>246</v>
      </c>
      <c r="B59" s="441" t="s">
        <v>247</v>
      </c>
      <c r="C59" s="442"/>
      <c r="D59" s="443"/>
      <c r="E59" s="113" t="s">
        <v>148</v>
      </c>
      <c r="F59" s="113" t="s">
        <v>73</v>
      </c>
      <c r="G59" s="114"/>
      <c r="H59" s="177"/>
      <c r="I59" s="115">
        <v>-72077</v>
      </c>
      <c r="J59" s="183" t="s">
        <v>243</v>
      </c>
    </row>
    <row r="60" spans="1:10" s="116" customFormat="1" ht="17.399999999999999">
      <c r="A60" s="236" t="s">
        <v>250</v>
      </c>
      <c r="B60" s="441" t="s">
        <v>247</v>
      </c>
      <c r="C60" s="442"/>
      <c r="D60" s="443"/>
      <c r="E60" s="113" t="s">
        <v>148</v>
      </c>
      <c r="F60" s="113" t="s">
        <v>73</v>
      </c>
      <c r="G60" s="114">
        <v>116732200</v>
      </c>
      <c r="H60" s="177">
        <v>-1</v>
      </c>
      <c r="I60" s="115">
        <f>+ROUNDDOWN(G60*H60/1000,1)</f>
        <v>-116732.2</v>
      </c>
      <c r="J60" s="183" t="s">
        <v>251</v>
      </c>
    </row>
    <row r="61" spans="1:10" s="78" customFormat="1" ht="16.5" customHeight="1">
      <c r="A61" s="109"/>
      <c r="B61" s="447" t="s">
        <v>72</v>
      </c>
      <c r="C61" s="448"/>
      <c r="D61" s="449"/>
      <c r="E61" s="110"/>
      <c r="F61" s="110"/>
      <c r="G61" s="111"/>
      <c r="H61" s="111"/>
      <c r="I61" s="112">
        <f>SUM(I62:I64)</f>
        <v>-11066.5</v>
      </c>
      <c r="J61" s="267"/>
    </row>
    <row r="62" spans="1:10" s="116" customFormat="1" ht="17.399999999999999">
      <c r="A62" s="236" t="s">
        <v>239</v>
      </c>
      <c r="B62" s="441" t="s">
        <v>223</v>
      </c>
      <c r="C62" s="442"/>
      <c r="D62" s="443"/>
      <c r="E62" s="113" t="s">
        <v>88</v>
      </c>
      <c r="F62" s="113" t="s">
        <v>73</v>
      </c>
      <c r="G62" s="114"/>
      <c r="H62" s="177"/>
      <c r="I62" s="115">
        <v>-5696.8</v>
      </c>
      <c r="J62" s="183" t="s">
        <v>243</v>
      </c>
    </row>
    <row r="63" spans="1:10" s="116" customFormat="1" ht="17.399999999999999">
      <c r="A63" s="236" t="s">
        <v>231</v>
      </c>
      <c r="B63" s="441" t="s">
        <v>223</v>
      </c>
      <c r="C63" s="442"/>
      <c r="D63" s="443"/>
      <c r="E63" s="113" t="s">
        <v>88</v>
      </c>
      <c r="F63" s="113" t="s">
        <v>73</v>
      </c>
      <c r="G63" s="114">
        <v>4669300</v>
      </c>
      <c r="H63" s="177">
        <v>-1</v>
      </c>
      <c r="I63" s="115">
        <f>+ROUNDDOWN(G63*H63/1000,1)</f>
        <v>-4669.3</v>
      </c>
      <c r="J63" s="183" t="s">
        <v>251</v>
      </c>
    </row>
    <row r="64" spans="1:10" s="116" customFormat="1" ht="17.399999999999999">
      <c r="A64" s="236" t="s">
        <v>232</v>
      </c>
      <c r="B64" s="441" t="s">
        <v>150</v>
      </c>
      <c r="C64" s="442"/>
      <c r="D64" s="443"/>
      <c r="E64" s="113" t="s">
        <v>75</v>
      </c>
      <c r="F64" s="113" t="s">
        <v>73</v>
      </c>
      <c r="G64" s="114">
        <v>700400</v>
      </c>
      <c r="H64" s="177">
        <v>-1</v>
      </c>
      <c r="I64" s="115">
        <f>+ROUNDDOWN(G64*H64/1000,1)</f>
        <v>-700.4</v>
      </c>
      <c r="J64" s="183" t="s">
        <v>251</v>
      </c>
    </row>
    <row r="65" spans="1:38" s="173" customFormat="1">
      <c r="J65" s="185"/>
    </row>
    <row r="66" spans="1:38" s="78" customFormat="1" ht="44.85" customHeight="1">
      <c r="A66" s="440" t="s">
        <v>283</v>
      </c>
      <c r="B66" s="440"/>
      <c r="C66" s="440"/>
      <c r="D66" s="440"/>
      <c r="E66" s="440"/>
      <c r="F66" s="440"/>
      <c r="G66" s="440"/>
      <c r="H66" s="440"/>
      <c r="I66" s="103">
        <f>+I67</f>
        <v>348</v>
      </c>
      <c r="J66" s="280"/>
    </row>
    <row r="67" spans="1:38" s="2" customFormat="1" ht="17.7" customHeight="1">
      <c r="A67" s="104" t="s">
        <v>74</v>
      </c>
      <c r="B67" s="104" t="s">
        <v>131</v>
      </c>
      <c r="C67" s="104" t="s">
        <v>71</v>
      </c>
      <c r="D67" s="452" t="s">
        <v>119</v>
      </c>
      <c r="E67" s="452"/>
      <c r="F67" s="452"/>
      <c r="G67" s="452"/>
      <c r="H67" s="452"/>
      <c r="I67" s="296">
        <f>+I68</f>
        <v>348</v>
      </c>
    </row>
    <row r="68" spans="1:38" s="161" customFormat="1" ht="54.9" customHeight="1">
      <c r="A68" s="297" t="s">
        <v>279</v>
      </c>
      <c r="B68" s="438" t="s">
        <v>278</v>
      </c>
      <c r="C68" s="438"/>
      <c r="D68" s="438"/>
      <c r="E68" s="438"/>
      <c r="F68" s="438"/>
      <c r="G68" s="438"/>
      <c r="H68" s="438"/>
      <c r="I68" s="299">
        <f>+I69</f>
        <v>348</v>
      </c>
    </row>
    <row r="69" spans="1:38" s="15" customFormat="1" ht="21" customHeight="1">
      <c r="A69" s="300"/>
      <c r="B69" s="439" t="s">
        <v>274</v>
      </c>
      <c r="C69" s="439"/>
      <c r="D69" s="439"/>
      <c r="E69" s="300"/>
      <c r="F69" s="300"/>
      <c r="G69" s="300"/>
      <c r="H69" s="300"/>
      <c r="I69" s="301">
        <f>+I70</f>
        <v>348</v>
      </c>
    </row>
    <row r="70" spans="1:38" s="201" customFormat="1" ht="17.7" customHeight="1">
      <c r="A70" s="244" t="s">
        <v>284</v>
      </c>
      <c r="B70" s="453" t="s">
        <v>285</v>
      </c>
      <c r="C70" s="453" t="s">
        <v>275</v>
      </c>
      <c r="D70" s="453" t="s">
        <v>275</v>
      </c>
      <c r="E70" s="302" t="s">
        <v>276</v>
      </c>
      <c r="F70" s="302" t="s">
        <v>277</v>
      </c>
      <c r="G70" s="303">
        <v>116000</v>
      </c>
      <c r="H70" s="292">
        <v>3</v>
      </c>
      <c r="I70" s="115">
        <f>+ROUNDUP(G70*H70/1000,1)</f>
        <v>348</v>
      </c>
      <c r="J70" s="200"/>
      <c r="K70" s="200"/>
      <c r="L70" s="200"/>
      <c r="M70" s="200"/>
      <c r="N70" s="200"/>
      <c r="O70" s="200"/>
      <c r="P70" s="200"/>
      <c r="Q70" s="200"/>
      <c r="R70" s="200"/>
      <c r="S70" s="200"/>
      <c r="T70" s="200"/>
      <c r="U70" s="200"/>
      <c r="V70" s="200"/>
      <c r="W70" s="200"/>
      <c r="X70" s="200"/>
      <c r="Y70" s="200"/>
      <c r="Z70" s="200"/>
      <c r="AA70" s="200"/>
      <c r="AB70" s="200"/>
      <c r="AC70" s="200"/>
      <c r="AD70" s="200"/>
      <c r="AE70" s="200"/>
      <c r="AF70" s="200"/>
      <c r="AG70" s="200"/>
      <c r="AH70" s="200"/>
      <c r="AI70" s="200"/>
      <c r="AJ70" s="200"/>
      <c r="AK70" s="200"/>
      <c r="AL70" s="200"/>
    </row>
  </sheetData>
  <mergeCells count="67">
    <mergeCell ref="B12:D12"/>
    <mergeCell ref="A29:H29"/>
    <mergeCell ref="D30:H30"/>
    <mergeCell ref="B38:D38"/>
    <mergeCell ref="B27:D27"/>
    <mergeCell ref="A13:H13"/>
    <mergeCell ref="B22:D22"/>
    <mergeCell ref="B36:D36"/>
    <mergeCell ref="B32:D32"/>
    <mergeCell ref="B34:D34"/>
    <mergeCell ref="B33:D33"/>
    <mergeCell ref="D14:H14"/>
    <mergeCell ref="B15:H15"/>
    <mergeCell ref="B16:D16"/>
    <mergeCell ref="B17:D17"/>
    <mergeCell ref="D18:H18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9:H19"/>
    <mergeCell ref="B26:D26"/>
    <mergeCell ref="B40:D40"/>
    <mergeCell ref="B70:D70"/>
    <mergeCell ref="B31:H31"/>
    <mergeCell ref="B35:D35"/>
    <mergeCell ref="B42:H42"/>
    <mergeCell ref="B41:D41"/>
    <mergeCell ref="B37:D37"/>
    <mergeCell ref="B39:D39"/>
    <mergeCell ref="B43:D43"/>
    <mergeCell ref="B44:D44"/>
    <mergeCell ref="B45:D45"/>
    <mergeCell ref="B46:D46"/>
    <mergeCell ref="B49:D49"/>
    <mergeCell ref="B20:D20"/>
    <mergeCell ref="B21:D21"/>
    <mergeCell ref="B23:D23"/>
    <mergeCell ref="B25:D25"/>
    <mergeCell ref="B24:D24"/>
    <mergeCell ref="D67:H67"/>
    <mergeCell ref="B60:D60"/>
    <mergeCell ref="B63:D63"/>
    <mergeCell ref="B64:D64"/>
    <mergeCell ref="B51:H51"/>
    <mergeCell ref="B52:D52"/>
    <mergeCell ref="B53:D53"/>
    <mergeCell ref="B54:D54"/>
    <mergeCell ref="B55:D55"/>
    <mergeCell ref="B68:H68"/>
    <mergeCell ref="B69:D69"/>
    <mergeCell ref="A66:H66"/>
    <mergeCell ref="B47:D47"/>
    <mergeCell ref="B57:H57"/>
    <mergeCell ref="B58:D58"/>
    <mergeCell ref="B48:D48"/>
    <mergeCell ref="B50:D50"/>
    <mergeCell ref="B59:D59"/>
    <mergeCell ref="B61:D61"/>
    <mergeCell ref="B62:D62"/>
    <mergeCell ref="B56:D56"/>
  </mergeCells>
  <phoneticPr fontId="94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https://mul2.gov.am/tasks/1379531/oneclick?token=a362b3d81bb4b2975cff2ecf57cee1fe</cp:keywords>
  <cp:lastModifiedBy>Սոֆյա Սարգսյան</cp:lastModifiedBy>
  <cp:lastPrinted>2026-08-28T05:38:35Z</cp:lastPrinted>
  <dcterms:created xsi:type="dcterms:W3CDTF">2022-01-04T07:12:58Z</dcterms:created>
  <dcterms:modified xsi:type="dcterms:W3CDTF">2026-09-02T12:02:16Z</dcterms:modified>
</cp:coreProperties>
</file>