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er 2\Desktop\"/>
    </mc:Choice>
  </mc:AlternateContent>
  <bookViews>
    <workbookView xWindow="0" yWindow="0" windowWidth="28800" windowHeight="12435" tabRatio="820" activeTab="6"/>
  </bookViews>
  <sheets>
    <sheet name="Հավելված N 1 " sheetId="65" r:id="rId1"/>
    <sheet name="Հավելված N 2 " sheetId="62" r:id="rId2"/>
    <sheet name="Հավելված N 3" sheetId="32" r:id="rId3"/>
    <sheet name="Հավելված N 4" sheetId="55" r:id="rId4"/>
    <sheet name="Հավելված N 5" sheetId="56" r:id="rId5"/>
    <sheet name="Հավելված N 6" sheetId="63" r:id="rId6"/>
    <sheet name="Հավելված N 7" sheetId="64" r:id="rId7"/>
    <sheet name="Հավելված N 8" sheetId="61" r:id="rId8"/>
  </sheets>
  <definedNames>
    <definedName name="a" localSheetId="0">#REF!</definedName>
    <definedName name="a" localSheetId="1">#REF!</definedName>
    <definedName name="a" localSheetId="7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7">#REF!</definedName>
    <definedName name="AgencyCode">#REF!</definedName>
    <definedName name="AgencyName" localSheetId="0">#REF!</definedName>
    <definedName name="AgencyName" localSheetId="2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BOP" localSheetId="0">#REF!</definedName>
    <definedName name="BOP" localSheetId="1">#REF!</definedName>
    <definedName name="BOP" localSheetId="5">#REF!</definedName>
    <definedName name="BOP" localSheetId="6">#REF!</definedName>
    <definedName name="BOP">#REF!</definedName>
    <definedName name="BOPfoot" localSheetId="0">#REF!</definedName>
    <definedName name="BOPfoot" localSheetId="1">#REF!</definedName>
    <definedName name="BOPfoot" localSheetId="5">#REF!</definedName>
    <definedName name="BOPfoot" localSheetId="6">#REF!</definedName>
    <definedName name="BOPfoot">#REF!</definedName>
    <definedName name="davit" localSheetId="0">#REF!</definedName>
    <definedName name="davit" localSheetId="7">#REF!</definedName>
    <definedName name="davit">#REF!</definedName>
    <definedName name="DebtCG" localSheetId="0">#REF!</definedName>
    <definedName name="DebtCG" localSheetId="1">#REF!</definedName>
    <definedName name="DebtCG" localSheetId="5">#REF!</definedName>
    <definedName name="DebtCG" localSheetId="6">#REF!</definedName>
    <definedName name="DebtCG">#REF!</definedName>
    <definedName name="DebtGG" localSheetId="0">#REF!</definedName>
    <definedName name="DebtGG" localSheetId="1">#REF!</definedName>
    <definedName name="DebtGG" localSheetId="5">#REF!</definedName>
    <definedName name="DebtGG" localSheetId="6">#REF!</definedName>
    <definedName name="DebtGG">#REF!</definedName>
    <definedName name="Functional1" localSheetId="0">#REF!</definedName>
    <definedName name="Functional1" localSheetId="2">#REF!</definedName>
    <definedName name="Functional1" localSheetId="7">#REF!</definedName>
    <definedName name="Functional1">#REF!</definedName>
    <definedName name="ggg" localSheetId="0">#REF!</definedName>
    <definedName name="ggg" localSheetId="7">#REF!</definedName>
    <definedName name="ggg">#REF!</definedName>
    <definedName name="hav" localSheetId="0">#REF!</definedName>
    <definedName name="hav" localSheetId="1">#REF!</definedName>
    <definedName name="hav" localSheetId="5">#REF!</definedName>
    <definedName name="hav" localSheetId="6">#REF!</definedName>
    <definedName name="hav">#REF!</definedName>
    <definedName name="mas" localSheetId="7">#REF!</definedName>
    <definedName name="mas">#REF!</definedName>
    <definedName name="mass" localSheetId="7">#REF!</definedName>
    <definedName name="mass">#REF!</definedName>
    <definedName name="MonExo" localSheetId="0">#REF!</definedName>
    <definedName name="MonExo" localSheetId="1">#REF!</definedName>
    <definedName name="MonExo" localSheetId="5">#REF!</definedName>
    <definedName name="MonExo" localSheetId="6">#REF!</definedName>
    <definedName name="MonExo">#REF!</definedName>
    <definedName name="MonGrow" localSheetId="0">#REF!</definedName>
    <definedName name="MonGrow" localSheetId="1">#REF!</definedName>
    <definedName name="MonGrow" localSheetId="5">#REF!</definedName>
    <definedName name="MonGrow" localSheetId="6">#REF!</definedName>
    <definedName name="MonGrow">#REF!</definedName>
    <definedName name="PANature" localSheetId="0">#REF!</definedName>
    <definedName name="PANature" localSheetId="2">#REF!</definedName>
    <definedName name="PANature" localSheetId="7">#REF!</definedName>
    <definedName name="PANature">#REF!</definedName>
    <definedName name="PAType" localSheetId="0">#REF!</definedName>
    <definedName name="PAType" localSheetId="2">#REF!</definedName>
    <definedName name="PAType" localSheetId="7">#REF!</definedName>
    <definedName name="PAType">#REF!</definedName>
    <definedName name="Performance2" localSheetId="0">#REF!</definedName>
    <definedName name="Performance2" localSheetId="2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7">#REF!</definedName>
    <definedName name="PerformanceType">#REF!</definedName>
    <definedName name="RealExo" localSheetId="0">#REF!</definedName>
    <definedName name="RealExo" localSheetId="1">#REF!</definedName>
    <definedName name="RealExo" localSheetId="5">#REF!</definedName>
    <definedName name="RealExo" localSheetId="6">#REF!</definedName>
    <definedName name="RealExo">#REF!</definedName>
    <definedName name="RealPercent" localSheetId="0">#REF!</definedName>
    <definedName name="RealPercent" localSheetId="1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0">#REF!</definedName>
    <definedName name="Table_2._Turkey__Exogenous_assumptions" localSheetId="1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vlom" localSheetId="0">#REF!</definedName>
    <definedName name="vlom" localSheetId="1">#REF!</definedName>
    <definedName name="vlom" localSheetId="5">#REF!</definedName>
    <definedName name="vlom" localSheetId="6">#REF!</definedName>
    <definedName name="vlom">#REF!</definedName>
    <definedName name="x" localSheetId="7">#REF!</definedName>
    <definedName name="x">#REF!</definedName>
    <definedName name="Z_248BE2BA_E445_11D3_BFE0_00003960F508_.wvu.Cols" localSheetId="0">#REF!</definedName>
    <definedName name="Z_248BE2BA_E445_11D3_BFE0_00003960F508_.wvu.Cols" localSheetId="1">#REF!</definedName>
    <definedName name="Z_248BE2BA_E445_11D3_BFE0_00003960F508_.wvu.Cols" localSheetId="5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0">#REF!</definedName>
    <definedName name="Հավելված" localSheetId="7">#REF!</definedName>
    <definedName name="Հավելված">#REF!</definedName>
    <definedName name="Հավելված10" localSheetId="0">#REF!</definedName>
    <definedName name="Հավելված10" localSheetId="1">#REF!</definedName>
    <definedName name="Հավելված10" localSheetId="5">#REF!</definedName>
    <definedName name="Հավելված10" localSheetId="6">#REF!</definedName>
    <definedName name="Հավելված10">#REF!</definedName>
    <definedName name="Հավելված11" localSheetId="0">#REF!</definedName>
    <definedName name="Հավելված11" localSheetId="1">#REF!</definedName>
    <definedName name="Հավելված11" localSheetId="5">#REF!</definedName>
    <definedName name="Հավելված11" localSheetId="6">#REF!</definedName>
    <definedName name="Հավելված11">#REF!</definedName>
    <definedName name="Հավելված20" localSheetId="0">#REF!</definedName>
    <definedName name="Հավելված20" localSheetId="1">#REF!</definedName>
    <definedName name="Հավելված20" localSheetId="5">#REF!</definedName>
    <definedName name="Հավելված20" localSheetId="6">#REF!</definedName>
    <definedName name="Հավելված20">#REF!</definedName>
    <definedName name="Հավելված9" localSheetId="0">#REF!</definedName>
    <definedName name="Հավելված9" localSheetId="1">#REF!</definedName>
    <definedName name="Հավելված9" localSheetId="5">#REF!</definedName>
    <definedName name="Հավելված9" localSheetId="6">#REF!</definedName>
    <definedName name="Հավելված9">#REF!</definedName>
    <definedName name="Մաս" localSheetId="0">#REF!</definedName>
    <definedName name="Մաս" localSheetId="7">#REF!</definedName>
    <definedName name="Մաս">#REF!</definedName>
    <definedName name="շախմատիստ" localSheetId="0">#REF!</definedName>
    <definedName name="շախմատիստ" localSheetId="7">#REF!</definedName>
    <definedName name="շախմատիստ">#REF!</definedName>
    <definedName name="վֆյգյգ" localSheetId="0">#REF!</definedName>
    <definedName name="վֆյգյգ" localSheetId="1">#REF!</definedName>
    <definedName name="վֆյգյգ" localSheetId="5">#REF!</definedName>
    <definedName name="վֆյգյգ" localSheetId="6">#REF!</definedName>
    <definedName name="վֆյգյգ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4" i="64" l="1"/>
  <c r="K23" i="64" s="1"/>
  <c r="K22" i="64" s="1"/>
  <c r="J24" i="64"/>
  <c r="J23" i="64" s="1"/>
  <c r="J22" i="64" s="1"/>
  <c r="K15" i="64"/>
  <c r="J15" i="64"/>
  <c r="J14" i="64" s="1"/>
  <c r="J13" i="64" s="1"/>
  <c r="J11" i="64" s="1"/>
  <c r="K14" i="63"/>
  <c r="K13" i="63" s="1"/>
  <c r="K11" i="63" s="1"/>
  <c r="J11" i="63"/>
  <c r="J13" i="63"/>
  <c r="J14" i="63"/>
  <c r="K15" i="63"/>
  <c r="J15" i="63"/>
  <c r="K19" i="63"/>
  <c r="J19" i="63"/>
  <c r="H15" i="62"/>
  <c r="H13" i="62" s="1"/>
  <c r="G13" i="62"/>
  <c r="G15" i="62"/>
  <c r="G16" i="62"/>
  <c r="H18" i="62"/>
  <c r="G18" i="62"/>
  <c r="H17" i="62"/>
  <c r="G17" i="62"/>
  <c r="H31" i="32"/>
  <c r="G31" i="32"/>
  <c r="H30" i="32" l="1"/>
  <c r="H29" i="32" s="1"/>
  <c r="H28" i="32" s="1"/>
  <c r="H27" i="32" s="1"/>
  <c r="H25" i="32" s="1"/>
  <c r="H23" i="32" s="1"/>
  <c r="G30" i="32"/>
  <c r="G29" i="32" s="1"/>
  <c r="G28" i="32" s="1"/>
  <c r="G27" i="32" s="1"/>
  <c r="G25" i="32" s="1"/>
  <c r="G23" i="32" s="1"/>
  <c r="H40" i="32"/>
  <c r="G40" i="32"/>
  <c r="F10" i="56"/>
  <c r="E10" i="56"/>
  <c r="E19" i="56"/>
  <c r="E17" i="56"/>
  <c r="E21" i="56"/>
  <c r="F21" i="56"/>
  <c r="D21" i="56"/>
  <c r="E14" i="56"/>
  <c r="E12" i="56" s="1"/>
  <c r="F16" i="56"/>
  <c r="F14" i="56" s="1"/>
  <c r="F12" i="56" s="1"/>
  <c r="G13" i="55"/>
  <c r="H13" i="55"/>
  <c r="F15" i="55"/>
  <c r="F13" i="55" s="1"/>
  <c r="G15" i="55"/>
  <c r="H15" i="55"/>
  <c r="E13" i="55"/>
  <c r="E15" i="55"/>
  <c r="F17" i="55"/>
  <c r="H20" i="55" l="1"/>
  <c r="D20" i="55" s="1"/>
  <c r="I17" i="61" l="1"/>
  <c r="I16" i="61" s="1"/>
  <c r="I15" i="61" s="1"/>
  <c r="E11" i="55"/>
  <c r="G18" i="55"/>
  <c r="F18" i="55"/>
  <c r="E18" i="55"/>
  <c r="H18" i="55"/>
  <c r="F19" i="56"/>
  <c r="G39" i="32" l="1"/>
  <c r="G38" i="32" s="1"/>
  <c r="G37" i="32" s="1"/>
  <c r="G36" i="32" s="1"/>
  <c r="G34" i="32" s="1"/>
  <c r="H11" i="55"/>
  <c r="F17" i="56"/>
  <c r="D18" i="55"/>
  <c r="G11" i="55"/>
  <c r="G32" i="32" l="1"/>
  <c r="G21" i="32" s="1"/>
  <c r="I14" i="61"/>
  <c r="I13" i="61" s="1"/>
  <c r="G19" i="32" l="1"/>
  <c r="G17" i="32" s="1"/>
  <c r="G15" i="32" s="1"/>
  <c r="G13" i="32" s="1"/>
  <c r="G12" i="32" s="1"/>
  <c r="G10" i="32" s="1"/>
  <c r="D17" i="55"/>
  <c r="K14" i="64" l="1"/>
  <c r="K13" i="64" s="1"/>
  <c r="K11" i="64" s="1"/>
  <c r="H16" i="62"/>
  <c r="H39" i="32" l="1"/>
  <c r="H38" i="32" s="1"/>
  <c r="H37" i="32" s="1"/>
  <c r="H36" i="32" s="1"/>
  <c r="H34" i="32" s="1"/>
  <c r="D15" i="55"/>
  <c r="H32" i="32" l="1"/>
  <c r="H21" i="32" s="1"/>
  <c r="B18" i="65"/>
  <c r="B16" i="65" s="1"/>
  <c r="B14" i="65" s="1"/>
  <c r="B12" i="65" s="1"/>
  <c r="B10" i="65" s="1"/>
  <c r="D13" i="55" l="1"/>
  <c r="F11" i="55"/>
  <c r="D11" i="55" s="1"/>
  <c r="H19" i="32"/>
  <c r="H17" i="32" s="1"/>
  <c r="H15" i="32" s="1"/>
  <c r="H13" i="32" s="1"/>
  <c r="H12" i="32" s="1"/>
  <c r="H10" i="32" s="1"/>
  <c r="C18" i="65" l="1"/>
  <c r="C16" i="65" s="1"/>
  <c r="C14" i="65" s="1"/>
  <c r="C12" i="65" s="1"/>
  <c r="C10" i="65" s="1"/>
</calcChain>
</file>

<file path=xl/sharedStrings.xml><?xml version="1.0" encoding="utf-8"?>
<sst xmlns="http://schemas.openxmlformats.org/spreadsheetml/2006/main" count="240" uniqueCount="139">
  <si>
    <t>______________ ի    ___Ն որոշման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</si>
  <si>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</si>
  <si>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</si>
  <si>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</si>
  <si>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</si>
  <si>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</si>
  <si>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</si>
  <si>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</si>
  <si>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</si>
  <si>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</si>
  <si>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</si>
  <si>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</si>
  <si>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</si>
  <si>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>այդ թվում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</si>
  <si>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</si>
  <si>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</si>
  <si>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</si>
  <si>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</si>
  <si>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</si>
  <si>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</si>
  <si>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</si>
  <si>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</si>
  <si>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</si>
  <si>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</si>
  <si>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</si>
  <si>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</si>
  <si>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</si>
  <si>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</si>
  <si>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</si>
  <si>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</si>
  <si>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</si>
  <si>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</si>
  <si>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</si>
  <si>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</si>
  <si>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</si>
  <si>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</si>
  <si>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</si>
  <si>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</si>
  <si>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</si>
  <si>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</si>
  <si>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Տարի</t>
  </si>
  <si>
    <t>այդ  թվում՝</t>
  </si>
  <si>
    <t xml:space="preserve"> այդ թվում՝ ըստ ուղղությունների</t>
  </si>
  <si>
    <t>Հավելված N 7</t>
  </si>
  <si>
    <t>ՀՀ կառավարության  2026 թվականի</t>
  </si>
  <si>
    <t>Ինն ամիս</t>
  </si>
  <si>
    <t xml:space="preserve">ՀՀ կառավարության  2026 թվականի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</si>
  <si>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</si>
  <si>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</si>
  <si>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</si>
  <si>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</si>
  <si>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</si>
  <si>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</si>
  <si>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</si>
  <si>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դրամ)</t>
  </si>
  <si>
    <t>Խումբ N 02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</si>
  <si>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</si>
  <si>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</si>
  <si>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</si>
  <si>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</si>
  <si>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</si>
  <si>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</si>
  <si>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</si>
  <si>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</si>
  <si>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</si>
  <si>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</si>
  <si>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այդ թվում՝</t>
  </si>
  <si>
    <t>Այլ պետական կազմակերպությունների կողմից օգտագործվող ոչ ֆինանսական ակտիվների հետ գործառնություններ</t>
  </si>
  <si>
    <t>հազար դրամներոով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</si>
  <si>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</si>
  <si>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</si>
  <si>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</si>
  <si>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</si>
  <si>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</si>
  <si>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</si>
  <si>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</si>
  <si>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</si>
  <si>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</si>
  <si>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</si>
  <si>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</si>
  <si>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>ՀՀ ԿՐԹՈՒԹՅԱՆ, ԳԻՏՈՒԹՅԱՆ, ՄՇԱԿՈԻՅԹԻ ԵՎ ՍՊՈՐՏԻ ՆԱԽԱՐԱՐՈՒԹՅՈՒՆ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</si>
  <si>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</si>
  <si>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5</t>
  </si>
  <si>
    <t xml:space="preserve"> ԲՍԿ</t>
  </si>
  <si>
    <t>Հավելված N 8</t>
  </si>
  <si>
    <t>ՀՀ կառավարության 2026 թվականի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</si>
  <si>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</si>
  <si>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</si>
  <si>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</si>
  <si>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</si>
  <si>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</si>
  <si>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</si>
  <si>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</si>
  <si>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</si>
  <si>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</si>
  <si>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>01</t>
  </si>
  <si>
    <t>Բաժին N 09</t>
  </si>
  <si>
    <t>Դաս N 01</t>
  </si>
  <si>
    <t xml:space="preserve"> Հիմնական ընդհանուր կրթություն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</si>
  <si>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</si>
  <si>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</si>
  <si>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ՄԱՍ I.  ԱՊՐԱՆՔՆԵՐ</t>
  </si>
  <si>
    <t xml:space="preserve"> ավտոբուսներ և միջքաղաքային ավտոբուսներ</t>
  </si>
  <si>
    <t>ՀՄԱ</t>
  </si>
  <si>
    <t>հատ</t>
  </si>
  <si>
    <t xml:space="preserve">ՀԱՅԱՍՏԱՆԻ ՀԱՆՐԱՊԵՏՈՒԹՅԱՆ ԿԱՌԱՎԱՐՈՒԹՅԱՆ 2025 ԹՎԱԿԱՆԻ ԴԵԿՏԵՄԲԵՐԻ 25-Ի N 1910-Ն N 10 ՀԱՎԵԼՎԱԾՈՒՄ ԿԱՏԱՐՎՈՂ ԼՐԱՑՈՒՄԸ
</t>
  </si>
  <si>
    <t>Հանրակրթական դպրոցների, մանկապարտեզների և կրթահամալիրների գույքով և տեխնիկայով ապահովում</t>
  </si>
  <si>
    <t>Հանրակրթական դպրոցների շենքերի վերակառուցում, հիմնանորոգում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</si>
  <si>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ՓՈՓՈԽՈՒԹՅՈՒՆԸ ԵՎ ԼՐԱՑՈՒՄԸ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</si>
  <si>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ԼՐԱՑՈՒՄԸ</t>
  </si>
  <si>
    <t>ՀՀ քաղաքաշինության կոմիտե</t>
  </si>
  <si>
    <t xml:space="preserve"> ԿՐԹՈՒԹՅՈՒՆ</t>
  </si>
  <si>
    <t>09</t>
  </si>
  <si>
    <t xml:space="preserve"> Միջնակարգ ընդհանուր կրթություն</t>
  </si>
  <si>
    <t xml:space="preserve"> Հանրակրթական և նախադպրոցական հաստատությունների հիմնում, կառուցում, բարելավում</t>
  </si>
  <si>
    <t xml:space="preserve"> ՄԵՔԵՆԱՆԵՐ  ԵՎ  ՍԱՐՔԱՎՈՐՈՒՄՆԵՐ</t>
  </si>
  <si>
    <t xml:space="preserve"> - Այլ մեքենաներ և սարքավորումներ</t>
  </si>
  <si>
    <t xml:space="preserve"> Հանրակրթական դպրոցների շենքերի վերակառուցում, հիմնանորոգում</t>
  </si>
  <si>
    <t>ՀԱՅԱՍՏԱՆԻ ՀԱՆՐԱՊԵՏՈՒԹՅԱՆ ԿԱՌԱՎԱՐՈՒԹՅԱՆ 2025 ԹՎԱԿԱՆԻ ԴԵԿՏԵՄԲԵՐԻ 29-Ի N1910-Ն ՈՐՈՇՄԱՆ N 3 ԵՎ N 4 ՀԱՎԵԼՎԱԾՆԵՐՈՒՄ ԿԱՏԱՐՎՈՂ  ՓՈՓՈԽՈՒԹՅՈՒՆԸ ԵՎ ԼՐԱՑՈՒՄԸ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</si>
  <si>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</si>
  <si>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</si>
  <si>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</si>
  <si>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</si>
  <si>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</si>
  <si>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</si>
  <si>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</si>
  <si>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ԼՐԱՑՈՒՄՆԸ</t>
  </si>
  <si>
    <t xml:space="preserve"> Հանրակրթական և նախադպրոցական հաստատությունների հիմնում, կառուցում, բարելավում </t>
  </si>
  <si>
    <t xml:space="preserve"> 1236 - 32004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</si>
  <si>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</si>
  <si>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կազմակերպության անվանումը` Հանրակրթական դպրոցներ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</si>
  <si>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</si>
  <si>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</si>
  <si>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Ձեռքբերվող ավտոբուսների քանակ, հատ</t>
  </si>
  <si>
    <t>ՀԱՅԱՍՏԱՆԻ ՀԱՆՐԱՊԵՏՈՒԹՅԱՆ ԿԱՌԱՎԱՐՈՒԹՅԱՆ 2025 ԹՎԱԿԱՆԻ ԴԵԿՏԵՄԲԵՐԻ 25-Ի N 1910-Ն ՈՐՈՇՄԱՆ N 9 ՀԱՎԵԼՎԱԾՆՈՒՄ ԿԱՏԱՐՎՈՂ ՓՈՓՈԽՈՒԹՅՈՒՆԸ ԵՎ ԼՐԱՑՈՒՄԸ</t>
  </si>
  <si>
    <t>ՀԱՅԱՍՏԱՆԻ ՀԱՆՐԱՊԵՏՈՒԹՅԱՆ ԿԱՌԱՎԱՐՈՒԹՅԱՆ 2025 ԹՎԱԿԱՆԻ ԴԵԿՏԵՄԲԵՐԻ 25-Ի N 1910-Ն ՈՐՈՇՄԱՆ N 9.1 ՀԱՎԵԼՎԱԾՆՈՒՄ ԿԱՏԱՐՎՈՂ ՓՈՓՈԽՈՒԹՅՈՒՆԸ ԵՎ ԼՐԱՑՈՒՄԸ</t>
  </si>
  <si>
    <t>ՀՀ ՔԱՂԱՔԱՇԻՆՈՒԹՅԱՆ ԿՈՄԻՏԵ</t>
  </si>
  <si>
    <t>Դպրոցական կլաստերների աշակերտների տեղափոխման նպատակով ավտոբուսների ձեռքբերում և հարմարեցում դպրոցական ավտոբուսների չափանիշներին</t>
  </si>
  <si>
    <t>Ձեռքբերվող ավտոբուսների շահառուների թիվ, մարդ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</si>
</sst>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.000%"/>
    <numFmt numFmtId="175" formatCode="0_);\(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9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035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5">
      <protection locked="0"/>
    </xf>
    <xf numFmtId="171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0" fontId="11" fillId="0" borderId="0"/>
    <xf numFmtId="0" fontId="1" fillId="0" borderId="0"/>
    <xf numFmtId="0" fontId="91" fillId="0" borderId="0"/>
    <xf numFmtId="0" fontId="16" fillId="0" borderId="0"/>
    <xf numFmtId="165" fontId="96" fillId="0" borderId="0" applyFill="0" applyBorder="0" applyProtection="0">
      <alignment horizontal="right" vertical="top"/>
    </xf>
  </cellStyleXfs>
  <cellXfs count="292">
    <xf numFmtId="0" fontId="0" fillId="0" borderId="0" xfId="0"/>
    <xf numFmtId="0" fontId="74" fillId="2" borderId="0" xfId="0" applyFont="1" applyFill="1"/>
    <xf numFmtId="169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9" fontId="73" fillId="2" borderId="21" xfId="7" applyNumberFormat="1" applyFont="1" applyFill="1" applyBorder="1" applyAlignment="1">
      <alignment horizontal="center" vertical="center" wrapText="1"/>
    </xf>
    <xf numFmtId="169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5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top" wrapText="1"/>
    </xf>
    <xf numFmtId="0" fontId="74" fillId="2" borderId="26" xfId="0" applyFont="1" applyFill="1" applyBorder="1"/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4" fillId="2" borderId="0" xfId="299" applyFont="1" applyFill="1"/>
    <xf numFmtId="172" fontId="74" fillId="2" borderId="0" xfId="299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26" xfId="96" applyNumberFormat="1" applyFont="1" applyFill="1" applyBorder="1" applyAlignment="1">
      <alignment horizontal="center" vertical="center" textRotation="90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9" fontId="17" fillId="2" borderId="26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26" xfId="96" applyFont="1" applyFill="1" applyBorder="1" applyAlignment="1">
      <alignment horizontal="center" vertical="center" wrapText="1"/>
    </xf>
    <xf numFmtId="0" fontId="87" fillId="2" borderId="26" xfId="96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vertical="center" wrapText="1"/>
    </xf>
    <xf numFmtId="174" fontId="74" fillId="2" borderId="26" xfId="2029" applyNumberFormat="1" applyFont="1" applyFill="1" applyBorder="1"/>
    <xf numFmtId="0" fontId="88" fillId="2" borderId="29" xfId="96" applyFont="1" applyFill="1" applyBorder="1" applyAlignment="1">
      <alignment horizontal="left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4" fillId="2" borderId="0" xfId="253" applyFont="1" applyFill="1" applyAlignment="1">
      <alignment horizontal="center"/>
    </xf>
    <xf numFmtId="168" fontId="90" fillId="2" borderId="22" xfId="96" applyNumberFormat="1" applyFont="1" applyFill="1" applyBorder="1" applyAlignment="1">
      <alignment horizontal="center" vertical="center" wrapText="1"/>
    </xf>
    <xf numFmtId="0" fontId="87" fillId="2" borderId="26" xfId="253" applyFont="1" applyFill="1" applyBorder="1" applyAlignment="1">
      <alignment horizontal="center" vertical="center" wrapText="1"/>
    </xf>
    <xf numFmtId="168" fontId="90" fillId="2" borderId="26" xfId="96" applyNumberFormat="1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165" fontId="88" fillId="2" borderId="26" xfId="6" applyFont="1" applyFill="1" applyBorder="1" applyAlignment="1">
      <alignment horizontal="center" vertical="center"/>
    </xf>
    <xf numFmtId="0" fontId="74" fillId="2" borderId="26" xfId="0" applyFont="1" applyFill="1" applyBorder="1" applyAlignment="1">
      <alignment horizontal="center"/>
    </xf>
    <xf numFmtId="166" fontId="74" fillId="2" borderId="26" xfId="0" applyNumberFormat="1" applyFont="1" applyFill="1" applyBorder="1"/>
    <xf numFmtId="166" fontId="89" fillId="2" borderId="0" xfId="0" applyNumberFormat="1" applyFont="1" applyFill="1"/>
    <xf numFmtId="0" fontId="89" fillId="2" borderId="0" xfId="0" applyFont="1" applyFill="1"/>
    <xf numFmtId="0" fontId="74" fillId="2" borderId="26" xfId="253" applyFont="1" applyFill="1" applyBorder="1"/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88" fillId="2" borderId="23" xfId="96" applyFont="1" applyFill="1" applyBorder="1" applyAlignment="1">
      <alignment horizontal="center" vertical="center" wrapText="1"/>
    </xf>
    <xf numFmtId="0" fontId="74" fillId="2" borderId="23" xfId="299" applyFont="1" applyFill="1" applyBorder="1" applyAlignment="1">
      <alignment horizontal="center"/>
    </xf>
    <xf numFmtId="0" fontId="74" fillId="2" borderId="23" xfId="0" applyFont="1" applyFill="1" applyBorder="1" applyAlignment="1">
      <alignment horizontal="center"/>
    </xf>
    <xf numFmtId="0" fontId="88" fillId="2" borderId="23" xfId="96" applyFont="1" applyFill="1" applyBorder="1" applyAlignment="1">
      <alignment horizontal="left" vertical="center" wrapText="1"/>
    </xf>
    <xf numFmtId="0" fontId="17" fillId="2" borderId="30" xfId="96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49" fontId="17" fillId="2" borderId="30" xfId="96" applyNumberFormat="1" applyFont="1" applyFill="1" applyBorder="1" applyAlignment="1">
      <alignment vertical="center" textRotation="90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0" xfId="1735" applyFont="1" applyFill="1" applyBorder="1" applyAlignment="1">
      <alignment horizontal="center" vertical="center" wrapText="1"/>
    </xf>
    <xf numFmtId="0" fontId="73" fillId="2" borderId="30" xfId="1736" applyFont="1" applyFill="1" applyBorder="1" applyAlignment="1">
      <alignment horizontal="center" vertical="center"/>
    </xf>
    <xf numFmtId="0" fontId="73" fillId="2" borderId="30" xfId="1735" applyFont="1" applyFill="1" applyBorder="1" applyAlignment="1">
      <alignment horizontal="center"/>
    </xf>
    <xf numFmtId="169" fontId="17" fillId="57" borderId="30" xfId="7" applyNumberFormat="1" applyFont="1" applyFill="1" applyBorder="1" applyAlignment="1">
      <alignment horizontal="center" vertical="center" wrapText="1"/>
    </xf>
    <xf numFmtId="0" fontId="73" fillId="58" borderId="30" xfId="0" applyFont="1" applyFill="1" applyBorder="1" applyAlignment="1">
      <alignment wrapText="1"/>
    </xf>
    <xf numFmtId="169" fontId="73" fillId="58" borderId="23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30" xfId="299" applyFont="1" applyFill="1" applyBorder="1" applyAlignment="1">
      <alignment vertical="top"/>
    </xf>
    <xf numFmtId="169" fontId="73" fillId="2" borderId="30" xfId="7" applyNumberFormat="1" applyFont="1" applyFill="1" applyBorder="1" applyAlignment="1">
      <alignment horizontal="right" vertical="top" wrapText="1"/>
    </xf>
    <xf numFmtId="0" fontId="73" fillId="2" borderId="31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9" fontId="73" fillId="2" borderId="23" xfId="1737" applyNumberFormat="1" applyFont="1" applyFill="1" applyBorder="1" applyAlignment="1">
      <alignment vertical="center"/>
    </xf>
    <xf numFmtId="0" fontId="73" fillId="2" borderId="30" xfId="299" applyFont="1" applyFill="1" applyBorder="1" applyAlignment="1">
      <alignment horizontal="center" vertical="center" wrapText="1"/>
    </xf>
    <xf numFmtId="165" fontId="73" fillId="2" borderId="30" xfId="6" applyFont="1" applyFill="1" applyBorder="1" applyAlignment="1">
      <alignment horizontal="center" vertical="center"/>
    </xf>
    <xf numFmtId="175" fontId="73" fillId="0" borderId="30" xfId="0" applyNumberFormat="1" applyFont="1" applyBorder="1" applyAlignment="1">
      <alignment horizontal="center" vertical="center"/>
    </xf>
    <xf numFmtId="169" fontId="73" fillId="0" borderId="30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2" borderId="30" xfId="299" applyFont="1" applyFill="1" applyBorder="1" applyAlignment="1">
      <alignment horizontal="left" vertical="center" wrapText="1"/>
    </xf>
    <xf numFmtId="0" fontId="93" fillId="0" borderId="0" xfId="0" applyFont="1"/>
    <xf numFmtId="0" fontId="73" fillId="2" borderId="30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center" wrapText="1"/>
    </xf>
    <xf numFmtId="0" fontId="85" fillId="2" borderId="30" xfId="165" applyFont="1" applyFill="1" applyBorder="1">
      <alignment horizontal="left" vertical="top" wrapText="1"/>
    </xf>
    <xf numFmtId="0" fontId="73" fillId="2" borderId="30" xfId="0" applyFont="1" applyFill="1" applyBorder="1" applyAlignment="1">
      <alignment horizontal="center" vertical="top" wrapText="1"/>
    </xf>
    <xf numFmtId="166" fontId="73" fillId="2" borderId="30" xfId="7" applyNumberFormat="1" applyFont="1" applyFill="1" applyBorder="1" applyAlignment="1">
      <alignment horizontal="right" vertical="center" wrapText="1"/>
    </xf>
    <xf numFmtId="0" fontId="17" fillId="0" borderId="30" xfId="96" applyFont="1" applyBorder="1" applyAlignment="1">
      <alignment horizontal="left" vertical="center" wrapText="1"/>
    </xf>
    <xf numFmtId="165" fontId="17" fillId="0" borderId="30" xfId="6" applyFont="1" applyBorder="1" applyAlignment="1">
      <alignment horizontal="center" vertical="center"/>
    </xf>
    <xf numFmtId="43" fontId="73" fillId="2" borderId="0" xfId="299" applyNumberFormat="1" applyFont="1" applyFill="1" applyAlignment="1">
      <alignment horizontal="center"/>
    </xf>
    <xf numFmtId="0" fontId="73" fillId="2" borderId="0" xfId="299" applyFont="1" applyFill="1" applyAlignment="1">
      <alignment horizontal="center"/>
    </xf>
    <xf numFmtId="43" fontId="73" fillId="2" borderId="0" xfId="7" applyFont="1" applyFill="1" applyAlignment="1">
      <alignment horizontal="center"/>
    </xf>
    <xf numFmtId="0" fontId="17" fillId="2" borderId="30" xfId="96" applyFont="1" applyFill="1" applyBorder="1" applyAlignment="1">
      <alignment vertical="center" wrapText="1"/>
    </xf>
    <xf numFmtId="0" fontId="73" fillId="2" borderId="30" xfId="0" applyFont="1" applyFill="1" applyBorder="1" applyAlignment="1">
      <alignment horizontal="center"/>
    </xf>
    <xf numFmtId="165" fontId="73" fillId="2" borderId="30" xfId="0" applyNumberFormat="1" applyFont="1" applyFill="1" applyBorder="1"/>
    <xf numFmtId="174" fontId="73" fillId="2" borderId="30" xfId="2029" applyNumberFormat="1" applyFont="1" applyFill="1" applyBorder="1"/>
    <xf numFmtId="166" fontId="73" fillId="2" borderId="30" xfId="0" applyNumberFormat="1" applyFont="1" applyFill="1" applyBorder="1"/>
    <xf numFmtId="0" fontId="73" fillId="2" borderId="30" xfId="0" applyFont="1" applyFill="1" applyBorder="1"/>
    <xf numFmtId="0" fontId="73" fillId="2" borderId="0" xfId="0" applyFont="1" applyFill="1" applyAlignment="1">
      <alignment horizontal="center"/>
    </xf>
    <xf numFmtId="0" fontId="73" fillId="2" borderId="22" xfId="0" applyFont="1" applyFill="1" applyBorder="1"/>
    <xf numFmtId="0" fontId="17" fillId="0" borderId="30" xfId="96" applyFont="1" applyBorder="1" applyAlignment="1">
      <alignment horizontal="center" vertical="center" wrapText="1"/>
    </xf>
    <xf numFmtId="166" fontId="88" fillId="2" borderId="30" xfId="223" applyNumberFormat="1" applyFont="1" applyFill="1" applyBorder="1" applyAlignment="1">
      <alignment vertical="center"/>
    </xf>
    <xf numFmtId="166" fontId="89" fillId="2" borderId="0" xfId="0" applyNumberFormat="1" applyFont="1" applyFill="1" applyAlignment="1">
      <alignment horizontal="center"/>
    </xf>
    <xf numFmtId="0" fontId="89" fillId="2" borderId="0" xfId="0" applyFont="1" applyFill="1" applyAlignment="1">
      <alignment horizontal="center"/>
    </xf>
    <xf numFmtId="43" fontId="89" fillId="2" borderId="0" xfId="7" applyFont="1" applyFill="1" applyAlignment="1">
      <alignment horizontal="center"/>
    </xf>
    <xf numFmtId="0" fontId="88" fillId="0" borderId="30" xfId="96" applyFont="1" applyBorder="1" applyAlignment="1">
      <alignment horizontal="left" vertical="center" wrapText="1"/>
    </xf>
    <xf numFmtId="166" fontId="88" fillId="2" borderId="30" xfId="223" applyNumberFormat="1" applyFont="1" applyFill="1" applyBorder="1"/>
    <xf numFmtId="0" fontId="73" fillId="2" borderId="0" xfId="253" applyFont="1" applyFill="1"/>
    <xf numFmtId="169" fontId="17" fillId="2" borderId="30" xfId="96" applyNumberFormat="1" applyFont="1" applyFill="1" applyBorder="1" applyAlignment="1">
      <alignment horizontal="center" vertical="center" wrapText="1"/>
    </xf>
    <xf numFmtId="0" fontId="94" fillId="2" borderId="1" xfId="0" applyFont="1" applyFill="1" applyBorder="1"/>
    <xf numFmtId="0" fontId="73" fillId="2" borderId="30" xfId="299" applyFont="1" applyFill="1" applyBorder="1" applyAlignment="1">
      <alignment horizontal="center"/>
    </xf>
    <xf numFmtId="166" fontId="95" fillId="2" borderId="30" xfId="96" applyNumberFormat="1" applyFont="1" applyFill="1" applyBorder="1" applyAlignment="1">
      <alignment vertical="center" wrapText="1"/>
    </xf>
    <xf numFmtId="43" fontId="73" fillId="2" borderId="0" xfId="253" applyNumberFormat="1" applyFont="1" applyFill="1"/>
    <xf numFmtId="0" fontId="94" fillId="2" borderId="30" xfId="0" applyFont="1" applyFill="1" applyBorder="1"/>
    <xf numFmtId="166" fontId="88" fillId="2" borderId="30" xfId="6" applyNumberFormat="1" applyFont="1" applyFill="1" applyBorder="1" applyAlignment="1">
      <alignment horizontal="center" vertical="center"/>
    </xf>
    <xf numFmtId="166" fontId="73" fillId="0" borderId="30" xfId="253" applyNumberFormat="1" applyFont="1" applyBorder="1"/>
    <xf numFmtId="166" fontId="17" fillId="2" borderId="30" xfId="253" applyNumberFormat="1" applyFont="1" applyFill="1" applyBorder="1" applyAlignment="1">
      <alignment vertical="center"/>
    </xf>
    <xf numFmtId="169" fontId="17" fillId="2" borderId="30" xfId="7" applyNumberFormat="1" applyFont="1" applyFill="1" applyBorder="1" applyAlignment="1">
      <alignment horizontal="right" vertical="center" wrapText="1"/>
    </xf>
    <xf numFmtId="0" fontId="17" fillId="2" borderId="30" xfId="0" applyFont="1" applyFill="1" applyBorder="1"/>
    <xf numFmtId="166" fontId="73" fillId="2" borderId="30" xfId="7" applyNumberFormat="1" applyFont="1" applyFill="1" applyBorder="1" applyAlignment="1">
      <alignment horizontal="center" vertical="center" wrapText="1"/>
    </xf>
    <xf numFmtId="169" fontId="73" fillId="2" borderId="30" xfId="7" applyNumberFormat="1" applyFont="1" applyFill="1" applyBorder="1" applyAlignment="1">
      <alignment horizontal="center" vertical="center" wrapText="1"/>
    </xf>
    <xf numFmtId="169" fontId="85" fillId="2" borderId="30" xfId="7" applyNumberFormat="1" applyFont="1" applyFill="1" applyBorder="1" applyAlignment="1">
      <alignment horizontal="right" vertical="center" wrapText="1"/>
    </xf>
    <xf numFmtId="169" fontId="73" fillId="2" borderId="30" xfId="7" applyNumberFormat="1" applyFont="1" applyFill="1" applyBorder="1" applyAlignment="1">
      <alignment horizontal="right" vertical="center" wrapText="1"/>
    </xf>
    <xf numFmtId="49" fontId="73" fillId="2" borderId="30" xfId="0" applyNumberFormat="1" applyFont="1" applyFill="1" applyBorder="1" applyAlignment="1">
      <alignment horizontal="left" vertical="top" wrapText="1"/>
    </xf>
    <xf numFmtId="43" fontId="73" fillId="2" borderId="30" xfId="7" applyFont="1" applyFill="1" applyBorder="1" applyAlignment="1">
      <alignment horizontal="center" vertical="center" wrapText="1"/>
    </xf>
    <xf numFmtId="169" fontId="17" fillId="2" borderId="30" xfId="7" applyNumberFormat="1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/>
    </xf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0" fontId="17" fillId="0" borderId="30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3" fillId="2" borderId="30" xfId="0" applyFont="1" applyFill="1" applyBorder="1" applyAlignment="1">
      <alignment vertical="center" wrapText="1"/>
    </xf>
    <xf numFmtId="0" fontId="17" fillId="2" borderId="30" xfId="0" applyFont="1" applyFill="1" applyBorder="1" applyAlignment="1">
      <alignment vertical="center" wrapText="1"/>
    </xf>
    <xf numFmtId="169" fontId="17" fillId="2" borderId="30" xfId="7" applyNumberFormat="1" applyFont="1" applyFill="1" applyBorder="1" applyAlignment="1">
      <alignment vertical="center" wrapText="1"/>
    </xf>
    <xf numFmtId="169" fontId="73" fillId="2" borderId="30" xfId="7" applyNumberFormat="1" applyFont="1" applyFill="1" applyBorder="1" applyAlignment="1">
      <alignment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4" fillId="2" borderId="0" xfId="253" applyFont="1" applyFill="1" applyAlignment="1">
      <alignment horizontal="center" vertical="top"/>
    </xf>
    <xf numFmtId="166" fontId="74" fillId="2" borderId="0" xfId="253" applyNumberFormat="1" applyFont="1" applyFill="1" applyAlignment="1">
      <alignment wrapText="1"/>
    </xf>
    <xf numFmtId="169" fontId="17" fillId="59" borderId="30" xfId="96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3" fillId="0" borderId="0" xfId="0" applyFont="1" applyAlignment="1">
      <alignment horizontal="left" vertical="top" wrapText="1"/>
    </xf>
    <xf numFmtId="169" fontId="17" fillId="58" borderId="30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43" fontId="17" fillId="2" borderId="30" xfId="7" applyFont="1" applyFill="1" applyBorder="1" applyAlignment="1">
      <alignment vertical="center" wrapText="1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2033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30" xfId="2022" applyFont="1" applyFill="1" applyBorder="1" applyAlignment="1">
      <alignment wrapText="1"/>
    </xf>
    <xf numFmtId="169" fontId="17" fillId="2" borderId="30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30" xfId="2022" applyFont="1" applyFill="1" applyBorder="1" applyAlignment="1">
      <alignment vertical="center" wrapText="1"/>
    </xf>
    <xf numFmtId="166" fontId="73" fillId="2" borderId="30" xfId="2022" applyNumberFormat="1" applyFont="1" applyFill="1" applyBorder="1" applyAlignment="1">
      <alignment horizontal="center" vertical="center"/>
    </xf>
    <xf numFmtId="43" fontId="17" fillId="2" borderId="30" xfId="2022" applyFont="1" applyFill="1" applyBorder="1" applyAlignment="1">
      <alignment vertical="center" wrapText="1"/>
    </xf>
    <xf numFmtId="166" fontId="17" fillId="2" borderId="30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30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30" xfId="2022" applyFont="1" applyFill="1" applyBorder="1" applyAlignment="1">
      <alignment vertical="center" wrapText="1"/>
    </xf>
    <xf numFmtId="166" fontId="85" fillId="2" borderId="30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43" fontId="74" fillId="2" borderId="0" xfId="2025" applyNumberFormat="1" applyFont="1" applyFill="1"/>
    <xf numFmtId="0" fontId="17" fillId="2" borderId="30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top" wrapText="1"/>
    </xf>
    <xf numFmtId="0" fontId="74" fillId="0" borderId="0" xfId="0" applyFont="1" applyAlignment="1">
      <alignment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/>
    </xf>
    <xf numFmtId="43" fontId="14" fillId="2" borderId="26" xfId="253" applyNumberFormat="1" applyFont="1" applyFill="1" applyBorder="1" applyAlignment="1">
      <alignment vertical="center"/>
    </xf>
    <xf numFmtId="166" fontId="88" fillId="2" borderId="26" xfId="223" applyNumberFormat="1" applyFont="1" applyFill="1" applyBorder="1" applyAlignment="1">
      <alignment vertical="center"/>
    </xf>
    <xf numFmtId="167" fontId="17" fillId="2" borderId="26" xfId="6" applyNumberFormat="1" applyFont="1" applyFill="1" applyBorder="1" applyAlignment="1">
      <alignment horizontal="center" vertical="center"/>
    </xf>
    <xf numFmtId="0" fontId="17" fillId="0" borderId="29" xfId="0" applyFont="1" applyBorder="1" applyAlignment="1">
      <alignment horizontal="left" vertical="top" wrapText="1"/>
    </xf>
    <xf numFmtId="165" fontId="17" fillId="0" borderId="30" xfId="2034" applyFont="1" applyBorder="1">
      <alignment horizontal="right" vertical="top"/>
    </xf>
    <xf numFmtId="0" fontId="74" fillId="2" borderId="29" xfId="0" applyFont="1" applyFill="1" applyBorder="1" applyAlignment="1">
      <alignment vertical="center" wrapText="1"/>
    </xf>
    <xf numFmtId="0" fontId="74" fillId="2" borderId="30" xfId="0" applyFont="1" applyFill="1" applyBorder="1" applyAlignment="1">
      <alignment vertical="center" wrapText="1"/>
    </xf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31" xfId="2022" applyFont="1" applyFill="1" applyBorder="1" applyAlignment="1">
      <alignment horizontal="center" vertical="center" wrapText="1"/>
    </xf>
    <xf numFmtId="43" fontId="73" fillId="2" borderId="23" xfId="2022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top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0" xfId="2028" applyFont="1" applyFill="1" applyAlignment="1">
      <alignment horizontal="center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wrapText="1"/>
    </xf>
    <xf numFmtId="0" fontId="74" fillId="2" borderId="0" xfId="253" applyFont="1" applyFill="1" applyAlignment="1">
      <alignment horizontal="right" vertical="top" wrapText="1"/>
    </xf>
    <xf numFmtId="0" fontId="17" fillId="2" borderId="0" xfId="299" applyFont="1" applyFill="1" applyAlignment="1">
      <alignment horizontal="center" vertical="center" wrapText="1"/>
    </xf>
    <xf numFmtId="168" fontId="92" fillId="2" borderId="31" xfId="96" applyNumberFormat="1" applyFont="1" applyFill="1" applyBorder="1" applyAlignment="1">
      <alignment horizontal="center" vertical="center" wrapText="1"/>
    </xf>
    <xf numFmtId="168" fontId="92" fillId="2" borderId="23" xfId="96" applyNumberFormat="1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top" wrapText="1"/>
    </xf>
    <xf numFmtId="0" fontId="73" fillId="0" borderId="34" xfId="0" applyFont="1" applyBorder="1" applyAlignment="1">
      <alignment horizontal="center" vertical="top" wrapText="1"/>
    </xf>
    <xf numFmtId="0" fontId="73" fillId="0" borderId="36" xfId="0" applyFont="1" applyBorder="1" applyAlignment="1">
      <alignment horizontal="center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4" fillId="2" borderId="35" xfId="0" applyFont="1" applyFill="1" applyBorder="1" applyAlignment="1">
      <alignment horizontal="right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23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top" wrapText="1"/>
    </xf>
    <xf numFmtId="0" fontId="17" fillId="59" borderId="30" xfId="0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left" vertical="top" wrapText="1"/>
    </xf>
    <xf numFmtId="0" fontId="17" fillId="58" borderId="30" xfId="0" applyFont="1" applyFill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0" xfId="1734" applyFont="1" applyFill="1" applyBorder="1" applyAlignment="1">
      <alignment horizontal="center" vertical="center" wrapText="1"/>
    </xf>
    <xf numFmtId="0" fontId="73" fillId="2" borderId="30" xfId="1735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0" xfId="299" applyFont="1" applyFill="1" applyBorder="1" applyAlignment="1">
      <alignment horizontal="left" vertical="center" wrapText="1"/>
    </xf>
    <xf numFmtId="0" fontId="73" fillId="2" borderId="31" xfId="1735" applyFont="1" applyFill="1" applyBorder="1" applyAlignment="1">
      <alignment horizontal="center" wrapText="1"/>
    </xf>
    <xf numFmtId="0" fontId="73" fillId="2" borderId="32" xfId="1735" applyFont="1" applyFill="1" applyBorder="1" applyAlignment="1">
      <alignment horizontal="center" wrapText="1"/>
    </xf>
    <xf numFmtId="0" fontId="73" fillId="2" borderId="23" xfId="1735" applyFont="1" applyFill="1" applyBorder="1" applyAlignment="1">
      <alignment horizontal="center" wrapText="1"/>
    </xf>
    <xf numFmtId="0" fontId="17" fillId="57" borderId="30" xfId="0" applyFont="1" applyFill="1" applyBorder="1" applyAlignment="1">
      <alignment vertical="top" wrapText="1"/>
    </xf>
    <xf numFmtId="0" fontId="73" fillId="58" borderId="31" xfId="0" applyFont="1" applyFill="1" applyBorder="1" applyAlignment="1">
      <alignment horizontal="left" vertical="center" wrapText="1"/>
    </xf>
    <xf numFmtId="0" fontId="73" fillId="58" borderId="32" xfId="0" applyFont="1" applyFill="1" applyBorder="1" applyAlignment="1">
      <alignment horizontal="left" vertical="center" wrapText="1"/>
    </xf>
    <xf numFmtId="0" fontId="73" fillId="58" borderId="29" xfId="0" applyFont="1" applyFill="1" applyBorder="1" applyAlignment="1">
      <alignment horizontal="left" vertical="center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3" xfId="299" applyFont="1" applyFill="1" applyBorder="1" applyAlignment="1">
      <alignment horizontal="left" vertical="top" wrapText="1"/>
    </xf>
    <xf numFmtId="0" fontId="73" fillId="2" borderId="31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3" xfId="299" applyFont="1" applyFill="1" applyBorder="1" applyAlignment="1">
      <alignment horizontal="center" vertical="top" wrapText="1"/>
    </xf>
  </cellXfs>
  <cellStyles count="2035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 2 3" xfId="2031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3 2" xfId="203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2030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General 17.02.04" xfId="2033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2034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9"/>
  <sheetViews>
    <sheetView workbookViewId="0">
      <selection activeCell="B12" sqref="B12"/>
    </sheetView>
  </sheetViews>
  <sheetFormatPr defaultColWidth="9.140625" defaultRowHeight="17.25"/>
  <cols>
    <col min="1" max="1" width="64" style="1" customWidth="1"/>
    <col min="2" max="2" width="22.7109375" style="186" customWidth="1"/>
    <col min="3" max="3" width="23.85546875" style="1" customWidth="1"/>
    <col min="4" max="4" width="15.85546875" style="1" customWidth="1"/>
    <col min="5" max="5" width="18.28515625" style="1" customWidth="1"/>
    <col min="6" max="6" width="17.5703125" style="1" customWidth="1"/>
    <col min="7" max="8" width="15.85546875" style="1" customWidth="1"/>
    <col min="9" max="16384" width="9.140625" style="1"/>
  </cols>
  <sheetData>
    <row r="1" spans="1:6" ht="31.15" customHeight="1">
      <c r="B1" s="1"/>
      <c r="C1" s="166" t="s">
        <v>19</v>
      </c>
    </row>
    <row r="2" spans="1:6">
      <c r="B2" s="1"/>
      <c r="C2" s="167" t="s">
        <v>85</v>
      </c>
    </row>
    <row r="3" spans="1:6">
      <c r="B3" s="1"/>
      <c r="C3" s="167" t="s">
        <v>0</v>
      </c>
    </row>
    <row r="4" spans="1:6">
      <c r="B4" s="3"/>
      <c r="C4" s="168"/>
    </row>
    <row r="5" spans="1:6" ht="99.4" customHeight="1">
      <c r="A5" s="203" t="s">
        <v>94</v>
      </c>
      <c r="B5" s="203"/>
      <c r="C5" s="203"/>
    </row>
    <row r="6" spans="1:6">
      <c r="B6" s="169"/>
    </row>
    <row r="7" spans="1:6">
      <c r="A7" s="170"/>
      <c r="B7" s="170"/>
      <c r="C7" s="171" t="s">
        <v>86</v>
      </c>
    </row>
    <row r="8" spans="1:6" ht="37.15" customHeight="1">
      <c r="A8" s="204" t="s">
        <v>87</v>
      </c>
      <c r="B8" s="206" t="s">
        <v>88</v>
      </c>
      <c r="C8" s="207"/>
    </row>
    <row r="9" spans="1:6">
      <c r="A9" s="205"/>
      <c r="B9" s="96" t="s">
        <v>64</v>
      </c>
      <c r="C9" s="96" t="s">
        <v>3</v>
      </c>
    </row>
    <row r="10" spans="1:6" s="174" customFormat="1">
      <c r="A10" s="172" t="s">
        <v>8</v>
      </c>
      <c r="B10" s="173">
        <f t="shared" ref="B10:C10" si="0">+B12</f>
        <v>107677.5</v>
      </c>
      <c r="C10" s="173">
        <f t="shared" si="0"/>
        <v>0</v>
      </c>
      <c r="F10" s="175"/>
    </row>
    <row r="11" spans="1:6">
      <c r="A11" s="176" t="s">
        <v>66</v>
      </c>
      <c r="B11" s="177"/>
      <c r="C11" s="177"/>
    </row>
    <row r="12" spans="1:6" s="180" customFormat="1">
      <c r="A12" s="178" t="s">
        <v>89</v>
      </c>
      <c r="B12" s="179">
        <f t="shared" ref="B12:C12" si="1">+B14</f>
        <v>107677.5</v>
      </c>
      <c r="C12" s="179">
        <f t="shared" si="1"/>
        <v>0</v>
      </c>
    </row>
    <row r="13" spans="1:6" s="182" customFormat="1">
      <c r="A13" s="176" t="s">
        <v>66</v>
      </c>
      <c r="B13" s="181"/>
      <c r="C13" s="181"/>
    </row>
    <row r="14" spans="1:6" s="182" customFormat="1">
      <c r="A14" s="176" t="s">
        <v>90</v>
      </c>
      <c r="B14" s="181">
        <f t="shared" ref="B14:C14" si="2">+B16</f>
        <v>107677.5</v>
      </c>
      <c r="C14" s="181">
        <f t="shared" si="2"/>
        <v>0</v>
      </c>
    </row>
    <row r="15" spans="1:6" s="182" customFormat="1">
      <c r="A15" s="176" t="s">
        <v>66</v>
      </c>
      <c r="B15" s="181"/>
      <c r="C15" s="181"/>
    </row>
    <row r="16" spans="1:6" s="182" customFormat="1">
      <c r="A16" s="176" t="s">
        <v>91</v>
      </c>
      <c r="B16" s="181">
        <f t="shared" ref="B16:C16" si="3">+B18</f>
        <v>107677.5</v>
      </c>
      <c r="C16" s="181">
        <f t="shared" si="3"/>
        <v>0</v>
      </c>
    </row>
    <row r="17" spans="1:3" s="182" customFormat="1">
      <c r="A17" s="176" t="s">
        <v>92</v>
      </c>
      <c r="B17" s="181"/>
      <c r="C17" s="181"/>
    </row>
    <row r="18" spans="1:3" s="185" customFormat="1">
      <c r="A18" s="183" t="s">
        <v>93</v>
      </c>
      <c r="B18" s="184">
        <f>+'Հավելված N 2 '!G13</f>
        <v>107677.5</v>
      </c>
      <c r="C18" s="184">
        <f>+'Հավելված N 2 '!H13</f>
        <v>0</v>
      </c>
    </row>
    <row r="19" spans="1:3">
      <c r="B19" s="187"/>
    </row>
  </sheetData>
  <mergeCells count="3">
    <mergeCell ref="A5:C5"/>
    <mergeCell ref="A8:A9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V18"/>
  <sheetViews>
    <sheetView topLeftCell="A13" zoomScale="70" zoomScaleNormal="70" zoomScaleSheetLayoutView="100" workbookViewId="0">
      <selection activeCell="A13" sqref="A13:F13"/>
    </sheetView>
  </sheetViews>
  <sheetFormatPr defaultColWidth="9.140625" defaultRowHeight="17.25"/>
  <cols>
    <col min="1" max="1" width="6.7109375" style="14" customWidth="1"/>
    <col min="2" max="2" width="10.42578125" style="14" customWidth="1"/>
    <col min="3" max="3" width="15.28515625" style="14" customWidth="1"/>
    <col min="4" max="6" width="46.28515625" style="14" customWidth="1"/>
    <col min="7" max="8" width="21.42578125" style="14" customWidth="1"/>
    <col min="9" max="9" width="12.28515625" style="14" customWidth="1"/>
    <col min="10" max="16384" width="9.140625" style="14"/>
  </cols>
  <sheetData>
    <row r="1" spans="1:48" ht="37.35" customHeight="1">
      <c r="F1" s="210" t="s">
        <v>20</v>
      </c>
      <c r="G1" s="210"/>
      <c r="H1" s="210"/>
    </row>
    <row r="2" spans="1:48" ht="17.649999999999999" customHeight="1">
      <c r="F2" s="211" t="s">
        <v>46</v>
      </c>
      <c r="G2" s="211"/>
      <c r="H2" s="211"/>
    </row>
    <row r="3" spans="1:48" ht="17.649999999999999" customHeight="1">
      <c r="F3" s="211" t="s">
        <v>0</v>
      </c>
      <c r="G3" s="211"/>
      <c r="H3" s="211"/>
    </row>
    <row r="6" spans="1:48" ht="75.95" customHeight="1">
      <c r="A6" s="212" t="s">
        <v>126</v>
      </c>
      <c r="B6" s="212"/>
      <c r="C6" s="212"/>
      <c r="D6" s="212"/>
      <c r="E6" s="212"/>
      <c r="F6" s="212"/>
      <c r="G6" s="212"/>
      <c r="H6" s="212"/>
    </row>
    <row r="7" spans="1:48">
      <c r="A7" s="146"/>
      <c r="B7" s="146"/>
      <c r="C7" s="146"/>
      <c r="D7" s="146"/>
      <c r="E7" s="146"/>
      <c r="F7" s="146"/>
    </row>
    <row r="9" spans="1:48">
      <c r="D9" s="147"/>
      <c r="E9" s="147"/>
      <c r="F9" s="147"/>
      <c r="H9" s="147" t="s">
        <v>9</v>
      </c>
    </row>
    <row r="10" spans="1:48" ht="70.900000000000006" customHeight="1">
      <c r="A10" s="213" t="s">
        <v>60</v>
      </c>
      <c r="B10" s="213" t="s">
        <v>2</v>
      </c>
      <c r="C10" s="213"/>
      <c r="D10" s="213" t="s">
        <v>61</v>
      </c>
      <c r="E10" s="213" t="s">
        <v>62</v>
      </c>
      <c r="F10" s="213" t="s">
        <v>63</v>
      </c>
      <c r="G10" s="214" t="s">
        <v>26</v>
      </c>
      <c r="H10" s="215"/>
    </row>
    <row r="11" spans="1:48" ht="17.649999999999999" customHeight="1">
      <c r="A11" s="213"/>
      <c r="B11" s="213"/>
      <c r="C11" s="213"/>
      <c r="D11" s="213"/>
      <c r="E11" s="213"/>
      <c r="F11" s="213"/>
      <c r="G11" s="213" t="s">
        <v>64</v>
      </c>
      <c r="H11" s="213" t="s">
        <v>3</v>
      </c>
    </row>
    <row r="12" spans="1:48">
      <c r="A12" s="213"/>
      <c r="B12" s="148" t="s">
        <v>15</v>
      </c>
      <c r="C12" s="148" t="s">
        <v>16</v>
      </c>
      <c r="D12" s="213"/>
      <c r="E12" s="213"/>
      <c r="F12" s="213"/>
      <c r="G12" s="213"/>
      <c r="H12" s="213"/>
    </row>
    <row r="13" spans="1:48" s="150" customFormat="1" ht="25.15" customHeight="1">
      <c r="A13" s="208" t="s">
        <v>65</v>
      </c>
      <c r="B13" s="208"/>
      <c r="C13" s="208"/>
      <c r="D13" s="208"/>
      <c r="E13" s="208"/>
      <c r="F13" s="208"/>
      <c r="G13" s="141">
        <f>+G15</f>
        <v>107677.5</v>
      </c>
      <c r="H13" s="141">
        <f>+H15</f>
        <v>0</v>
      </c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</row>
    <row r="14" spans="1:48" s="150" customFormat="1">
      <c r="A14" s="209" t="s">
        <v>66</v>
      </c>
      <c r="B14" s="209"/>
      <c r="C14" s="209"/>
      <c r="D14" s="209"/>
      <c r="E14" s="209"/>
      <c r="F14" s="209"/>
      <c r="G14" s="141"/>
      <c r="H14" s="141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</row>
    <row r="15" spans="1:48" s="150" customFormat="1">
      <c r="A15" s="208" t="s">
        <v>18</v>
      </c>
      <c r="B15" s="208"/>
      <c r="C15" s="208"/>
      <c r="D15" s="208"/>
      <c r="E15" s="208"/>
      <c r="F15" s="208"/>
      <c r="G15" s="141">
        <f>+G16</f>
        <v>107677.5</v>
      </c>
      <c r="H15" s="141">
        <f>+H16</f>
        <v>0</v>
      </c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</row>
    <row r="16" spans="1:48" ht="144.6" customHeight="1">
      <c r="A16" s="151"/>
      <c r="B16" s="188">
        <v>1236</v>
      </c>
      <c r="C16" s="188"/>
      <c r="D16" s="152" t="s">
        <v>119</v>
      </c>
      <c r="E16" s="152" t="s">
        <v>120</v>
      </c>
      <c r="F16" s="152" t="s">
        <v>121</v>
      </c>
      <c r="G16" s="153">
        <f>SUM(G17:G18)</f>
        <v>107677.5</v>
      </c>
      <c r="H16" s="153">
        <f>SUM(H17:H18)</f>
        <v>0</v>
      </c>
    </row>
    <row r="17" spans="1:8" ht="103.5">
      <c r="A17" s="151"/>
      <c r="B17" s="193"/>
      <c r="C17" s="193" t="s">
        <v>124</v>
      </c>
      <c r="D17" s="151" t="s">
        <v>107</v>
      </c>
      <c r="E17" s="151" t="s">
        <v>125</v>
      </c>
      <c r="F17" s="151" t="s">
        <v>67</v>
      </c>
      <c r="G17" s="154">
        <f>+'Հավելված N 3'!G23</f>
        <v>-217322.5</v>
      </c>
      <c r="H17" s="154">
        <f>+'Հավելված N 3'!H23</f>
        <v>-325000</v>
      </c>
    </row>
    <row r="18" spans="1:8" ht="120.75">
      <c r="A18" s="151"/>
      <c r="B18" s="193"/>
      <c r="C18" s="193" t="s">
        <v>122</v>
      </c>
      <c r="D18" s="151" t="s">
        <v>106</v>
      </c>
      <c r="E18" s="151" t="s">
        <v>123</v>
      </c>
      <c r="F18" s="151" t="s">
        <v>67</v>
      </c>
      <c r="G18" s="154">
        <f>+'Հավելված N 3'!G32</f>
        <v>325000</v>
      </c>
      <c r="H18" s="154">
        <f>+'Հավելված N 3'!H32</f>
        <v>325000</v>
      </c>
    </row>
  </sheetData>
  <mergeCells count="15">
    <mergeCell ref="A13:F13"/>
    <mergeCell ref="A14:F14"/>
    <mergeCell ref="A15:F15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0"/>
  <sheetViews>
    <sheetView topLeftCell="A21" zoomScale="74" zoomScaleNormal="74" zoomScaleSheetLayoutView="100" workbookViewId="0">
      <selection activeCell="G8" sqref="G8:H8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8" width="22.140625" style="3" customWidth="1"/>
    <col min="9" max="10" width="15" style="3" customWidth="1"/>
    <col min="11" max="16384" width="9.140625" style="3"/>
  </cols>
  <sheetData>
    <row r="1" spans="1:8" s="17" customFormat="1" ht="37.5" customHeight="1">
      <c r="F1" s="210" t="s">
        <v>22</v>
      </c>
      <c r="G1" s="210"/>
      <c r="H1" s="210"/>
    </row>
    <row r="2" spans="1:8" s="15" customFormat="1" ht="17.45" customHeight="1">
      <c r="F2" s="217" t="s">
        <v>46</v>
      </c>
      <c r="G2" s="217"/>
      <c r="H2" s="217"/>
    </row>
    <row r="3" spans="1:8" s="15" customFormat="1" ht="17.45" customHeight="1">
      <c r="F3" s="217" t="s">
        <v>0</v>
      </c>
      <c r="G3" s="217"/>
      <c r="H3" s="217"/>
    </row>
    <row r="4" spans="1:8" ht="26.45" customHeight="1"/>
    <row r="5" spans="1:8" ht="52.5" customHeight="1">
      <c r="A5" s="218" t="s">
        <v>118</v>
      </c>
      <c r="B5" s="218"/>
      <c r="C5" s="218"/>
      <c r="D5" s="218"/>
      <c r="E5" s="218"/>
      <c r="F5" s="218"/>
      <c r="G5" s="219"/>
      <c r="H5" s="218"/>
    </row>
    <row r="7" spans="1:8">
      <c r="G7" s="61"/>
      <c r="H7" s="15" t="s">
        <v>9</v>
      </c>
    </row>
    <row r="8" spans="1:8" s="9" customFormat="1" ht="91.15" customHeight="1">
      <c r="A8" s="220" t="s">
        <v>10</v>
      </c>
      <c r="B8" s="220"/>
      <c r="C8" s="220"/>
      <c r="D8" s="220" t="s">
        <v>2</v>
      </c>
      <c r="E8" s="220"/>
      <c r="F8" s="220" t="s">
        <v>5</v>
      </c>
      <c r="G8" s="214" t="s">
        <v>26</v>
      </c>
      <c r="H8" s="215"/>
    </row>
    <row r="9" spans="1:8" s="9" customFormat="1" ht="34.5">
      <c r="A9" s="16" t="s">
        <v>24</v>
      </c>
      <c r="B9" s="16" t="s">
        <v>25</v>
      </c>
      <c r="C9" s="16" t="s">
        <v>11</v>
      </c>
      <c r="D9" s="16" t="s">
        <v>4</v>
      </c>
      <c r="E9" s="16" t="s">
        <v>16</v>
      </c>
      <c r="F9" s="220"/>
      <c r="G9" s="62" t="s">
        <v>45</v>
      </c>
      <c r="H9" s="16" t="s">
        <v>3</v>
      </c>
    </row>
    <row r="10" spans="1:8" s="9" customFormat="1" ht="34.9" customHeight="1">
      <c r="A10" s="8"/>
      <c r="B10" s="8"/>
      <c r="C10" s="8"/>
      <c r="D10" s="16"/>
      <c r="E10" s="16"/>
      <c r="F10" s="11" t="s">
        <v>8</v>
      </c>
      <c r="G10" s="7">
        <f>+G12</f>
        <v>107677.5</v>
      </c>
      <c r="H10" s="7">
        <f>+H12</f>
        <v>0</v>
      </c>
    </row>
    <row r="11" spans="1:8" s="9" customFormat="1">
      <c r="A11" s="8"/>
      <c r="B11" s="8"/>
      <c r="C11" s="8"/>
      <c r="D11" s="16"/>
      <c r="E11" s="16"/>
      <c r="F11" s="8" t="s">
        <v>13</v>
      </c>
      <c r="G11" s="2"/>
      <c r="H11" s="2"/>
    </row>
    <row r="12" spans="1:8" s="9" customFormat="1" ht="34.5">
      <c r="A12" s="8"/>
      <c r="B12" s="8"/>
      <c r="C12" s="8"/>
      <c r="D12" s="16"/>
      <c r="E12" s="16"/>
      <c r="F12" s="4" t="s">
        <v>18</v>
      </c>
      <c r="G12" s="2">
        <f>+G13</f>
        <v>107677.5</v>
      </c>
      <c r="H12" s="2">
        <f>+H13</f>
        <v>0</v>
      </c>
    </row>
    <row r="13" spans="1:8" s="9" customFormat="1" ht="17.45" customHeight="1">
      <c r="A13" s="221" t="s">
        <v>112</v>
      </c>
      <c r="B13" s="216"/>
      <c r="C13" s="216"/>
      <c r="D13" s="59"/>
      <c r="E13" s="56"/>
      <c r="F13" s="98" t="s">
        <v>111</v>
      </c>
      <c r="G13" s="2">
        <f>+G15</f>
        <v>107677.5</v>
      </c>
      <c r="H13" s="2">
        <f>+H15</f>
        <v>0</v>
      </c>
    </row>
    <row r="14" spans="1:8" s="9" customFormat="1" ht="16.899999999999999" customHeight="1">
      <c r="A14" s="221"/>
      <c r="B14" s="216"/>
      <c r="C14" s="216"/>
      <c r="D14" s="60"/>
      <c r="E14" s="57"/>
      <c r="F14" s="12" t="s">
        <v>6</v>
      </c>
      <c r="G14" s="5"/>
      <c r="H14" s="5"/>
    </row>
    <row r="15" spans="1:8" s="9" customFormat="1">
      <c r="A15" s="221"/>
      <c r="B15" s="221" t="s">
        <v>12</v>
      </c>
      <c r="C15" s="216"/>
      <c r="D15" s="60"/>
      <c r="E15" s="57"/>
      <c r="F15" s="98" t="s">
        <v>113</v>
      </c>
      <c r="G15" s="6">
        <f>+G17</f>
        <v>107677.5</v>
      </c>
      <c r="H15" s="6">
        <f>+H17</f>
        <v>0</v>
      </c>
    </row>
    <row r="16" spans="1:8" s="9" customFormat="1" ht="16.899999999999999" customHeight="1">
      <c r="A16" s="221"/>
      <c r="B16" s="221"/>
      <c r="C16" s="216"/>
      <c r="D16" s="60"/>
      <c r="E16" s="57"/>
      <c r="F16" s="97" t="s">
        <v>6</v>
      </c>
      <c r="G16" s="5"/>
      <c r="H16" s="5"/>
    </row>
    <row r="17" spans="1:8" s="9" customFormat="1">
      <c r="A17" s="222"/>
      <c r="B17" s="222"/>
      <c r="C17" s="223" t="s">
        <v>95</v>
      </c>
      <c r="D17" s="60"/>
      <c r="E17" s="57"/>
      <c r="F17" s="98" t="s">
        <v>98</v>
      </c>
      <c r="G17" s="136">
        <f t="shared" ref="G17:H17" si="0">+G19</f>
        <v>107677.5</v>
      </c>
      <c r="H17" s="136">
        <f t="shared" si="0"/>
        <v>0</v>
      </c>
    </row>
    <row r="18" spans="1:8" s="9" customFormat="1" ht="16.899999999999999" customHeight="1">
      <c r="A18" s="222"/>
      <c r="B18" s="222"/>
      <c r="C18" s="224"/>
      <c r="D18" s="60"/>
      <c r="E18" s="57"/>
      <c r="F18" s="97" t="s">
        <v>6</v>
      </c>
      <c r="G18" s="136"/>
      <c r="H18" s="140"/>
    </row>
    <row r="19" spans="1:8" s="9" customFormat="1" ht="34.5">
      <c r="A19" s="222"/>
      <c r="B19" s="222"/>
      <c r="C19" s="224"/>
      <c r="D19" s="60"/>
      <c r="E19" s="57"/>
      <c r="F19" s="99" t="s">
        <v>14</v>
      </c>
      <c r="G19" s="136">
        <f t="shared" ref="G19:H19" si="1">+G21</f>
        <v>107677.5</v>
      </c>
      <c r="H19" s="136">
        <f t="shared" si="1"/>
        <v>0</v>
      </c>
    </row>
    <row r="20" spans="1:8" s="9" customFormat="1" ht="16.899999999999999" customHeight="1">
      <c r="A20" s="222"/>
      <c r="B20" s="222"/>
      <c r="C20" s="224"/>
      <c r="D20" s="60"/>
      <c r="E20" s="58"/>
      <c r="F20" s="97" t="s">
        <v>6</v>
      </c>
      <c r="G20" s="136"/>
      <c r="H20" s="136"/>
    </row>
    <row r="21" spans="1:8" s="9" customFormat="1" ht="18" customHeight="1">
      <c r="A21" s="222"/>
      <c r="B21" s="222"/>
      <c r="C21" s="224"/>
      <c r="D21" s="68">
        <v>1236</v>
      </c>
      <c r="E21" s="229" t="s">
        <v>114</v>
      </c>
      <c r="F21" s="229"/>
      <c r="G21" s="141">
        <f>+G23+G32</f>
        <v>107677.5</v>
      </c>
      <c r="H21" s="141">
        <f>+H23+H32</f>
        <v>0</v>
      </c>
    </row>
    <row r="22" spans="1:8" s="9" customFormat="1" ht="16.899999999999999" customHeight="1">
      <c r="A22" s="222"/>
      <c r="B22" s="222"/>
      <c r="C22" s="224"/>
      <c r="D22" s="142"/>
      <c r="E22" s="143"/>
      <c r="F22" s="97" t="s">
        <v>6</v>
      </c>
      <c r="G22" s="141"/>
      <c r="H22" s="141"/>
    </row>
    <row r="23" spans="1:8" s="9" customFormat="1" ht="34.5">
      <c r="A23" s="222"/>
      <c r="B23" s="222"/>
      <c r="C23" s="224"/>
      <c r="D23" s="226"/>
      <c r="E23" s="67">
        <v>32004</v>
      </c>
      <c r="F23" s="189" t="s">
        <v>117</v>
      </c>
      <c r="G23" s="133">
        <f t="shared" ref="G23:H23" si="2">+G25</f>
        <v>-217322.5</v>
      </c>
      <c r="H23" s="133">
        <f t="shared" si="2"/>
        <v>-325000</v>
      </c>
    </row>
    <row r="24" spans="1:8" s="9" customFormat="1" ht="16.149999999999999" customHeight="1">
      <c r="A24" s="222"/>
      <c r="B24" s="222"/>
      <c r="C24" s="224"/>
      <c r="D24" s="227"/>
      <c r="E24" s="134"/>
      <c r="F24" s="97" t="s">
        <v>17</v>
      </c>
      <c r="G24" s="136"/>
      <c r="H24" s="135"/>
    </row>
    <row r="25" spans="1:8" s="10" customFormat="1" ht="36.6" customHeight="1">
      <c r="A25" s="222"/>
      <c r="B25" s="222"/>
      <c r="C25" s="224"/>
      <c r="D25" s="227"/>
      <c r="E25" s="144"/>
      <c r="F25" s="100" t="s">
        <v>110</v>
      </c>
      <c r="G25" s="137">
        <f t="shared" ref="G25:H25" si="3">+G27</f>
        <v>-217322.5</v>
      </c>
      <c r="H25" s="137">
        <f t="shared" si="3"/>
        <v>-325000</v>
      </c>
    </row>
    <row r="26" spans="1:8" s="9" customFormat="1" ht="34.5">
      <c r="A26" s="222"/>
      <c r="B26" s="222"/>
      <c r="C26" s="224"/>
      <c r="D26" s="227"/>
      <c r="E26" s="144"/>
      <c r="F26" s="97" t="s">
        <v>27</v>
      </c>
      <c r="G26" s="138"/>
      <c r="H26" s="135"/>
    </row>
    <row r="27" spans="1:8" s="9" customFormat="1" ht="16.899999999999999" customHeight="1">
      <c r="A27" s="222"/>
      <c r="B27" s="222"/>
      <c r="C27" s="224"/>
      <c r="D27" s="227"/>
      <c r="E27" s="144"/>
      <c r="F27" s="101" t="s">
        <v>7</v>
      </c>
      <c r="G27" s="136">
        <f t="shared" ref="G27:H27" si="4">G28</f>
        <v>-217322.5</v>
      </c>
      <c r="H27" s="136">
        <f t="shared" si="4"/>
        <v>-325000</v>
      </c>
    </row>
    <row r="28" spans="1:8" s="9" customFormat="1" ht="16.899999999999999" customHeight="1">
      <c r="A28" s="222"/>
      <c r="B28" s="222"/>
      <c r="C28" s="224"/>
      <c r="D28" s="227"/>
      <c r="E28" s="144"/>
      <c r="F28" s="97" t="s">
        <v>28</v>
      </c>
      <c r="G28" s="102">
        <f t="shared" ref="G28:H30" si="5">+G29</f>
        <v>-217322.5</v>
      </c>
      <c r="H28" s="102">
        <f t="shared" si="5"/>
        <v>-325000</v>
      </c>
    </row>
    <row r="29" spans="1:8" s="9" customFormat="1" ht="16.149999999999999" customHeight="1">
      <c r="A29" s="222"/>
      <c r="B29" s="222"/>
      <c r="C29" s="224"/>
      <c r="D29" s="227"/>
      <c r="E29" s="144"/>
      <c r="F29" s="97" t="s">
        <v>57</v>
      </c>
      <c r="G29" s="102">
        <f t="shared" si="5"/>
        <v>-217322.5</v>
      </c>
      <c r="H29" s="102">
        <f t="shared" si="5"/>
        <v>-325000</v>
      </c>
    </row>
    <row r="30" spans="1:8" s="9" customFormat="1" ht="16.149999999999999" customHeight="1">
      <c r="A30" s="222"/>
      <c r="B30" s="222"/>
      <c r="C30" s="224"/>
      <c r="D30" s="227"/>
      <c r="E30" s="144"/>
      <c r="F30" s="97" t="s">
        <v>58</v>
      </c>
      <c r="G30" s="102">
        <f t="shared" si="5"/>
        <v>-217322.5</v>
      </c>
      <c r="H30" s="102">
        <f t="shared" si="5"/>
        <v>-325000</v>
      </c>
    </row>
    <row r="31" spans="1:8" s="9" customFormat="1">
      <c r="A31" s="222"/>
      <c r="B31" s="222"/>
      <c r="C31" s="224"/>
      <c r="D31" s="228"/>
      <c r="E31" s="145"/>
      <c r="F31" s="139" t="s">
        <v>59</v>
      </c>
      <c r="G31" s="102">
        <f>+'Հավելված N 5'!E14</f>
        <v>-217322.5</v>
      </c>
      <c r="H31" s="102">
        <f>+'Հավելված N 5'!F14</f>
        <v>-325000</v>
      </c>
    </row>
    <row r="32" spans="1:8" s="9" customFormat="1" ht="51.75">
      <c r="A32" s="222"/>
      <c r="B32" s="222"/>
      <c r="C32" s="224"/>
      <c r="D32" s="226"/>
      <c r="E32" s="67">
        <v>32006</v>
      </c>
      <c r="F32" s="189" t="s">
        <v>106</v>
      </c>
      <c r="G32" s="133">
        <f t="shared" ref="G32:H32" si="6">+G34</f>
        <v>325000</v>
      </c>
      <c r="H32" s="133">
        <f t="shared" si="6"/>
        <v>325000</v>
      </c>
    </row>
    <row r="33" spans="1:8" s="9" customFormat="1" ht="16.149999999999999" customHeight="1">
      <c r="A33" s="222"/>
      <c r="B33" s="222"/>
      <c r="C33" s="224"/>
      <c r="D33" s="227"/>
      <c r="E33" s="134"/>
      <c r="F33" s="97" t="s">
        <v>17</v>
      </c>
      <c r="G33" s="136"/>
      <c r="H33" s="135"/>
    </row>
    <row r="34" spans="1:8" s="10" customFormat="1" ht="36.6" customHeight="1">
      <c r="A34" s="222"/>
      <c r="B34" s="222"/>
      <c r="C34" s="224"/>
      <c r="D34" s="227"/>
      <c r="E34" s="144"/>
      <c r="F34" s="100" t="s">
        <v>14</v>
      </c>
      <c r="G34" s="137">
        <f t="shared" ref="G34:H34" si="7">+G36</f>
        <v>325000</v>
      </c>
      <c r="H34" s="137">
        <f t="shared" si="7"/>
        <v>325000</v>
      </c>
    </row>
    <row r="35" spans="1:8" s="9" customFormat="1" ht="34.5">
      <c r="A35" s="222"/>
      <c r="B35" s="222"/>
      <c r="C35" s="224"/>
      <c r="D35" s="227"/>
      <c r="E35" s="144"/>
      <c r="F35" s="97" t="s">
        <v>27</v>
      </c>
      <c r="G35" s="138"/>
      <c r="H35" s="135"/>
    </row>
    <row r="36" spans="1:8" s="9" customFormat="1" ht="16.899999999999999" customHeight="1">
      <c r="A36" s="222"/>
      <c r="B36" s="222"/>
      <c r="C36" s="224"/>
      <c r="D36" s="227"/>
      <c r="E36" s="144"/>
      <c r="F36" s="101" t="s">
        <v>7</v>
      </c>
      <c r="G36" s="136">
        <f t="shared" ref="G36:H36" si="8">G37</f>
        <v>325000</v>
      </c>
      <c r="H36" s="136">
        <f t="shared" si="8"/>
        <v>325000</v>
      </c>
    </row>
    <row r="37" spans="1:8" s="9" customFormat="1" ht="16.899999999999999" customHeight="1">
      <c r="A37" s="222"/>
      <c r="B37" s="222"/>
      <c r="C37" s="224"/>
      <c r="D37" s="227"/>
      <c r="E37" s="144"/>
      <c r="F37" s="97" t="s">
        <v>28</v>
      </c>
      <c r="G37" s="102">
        <f t="shared" ref="G37:H39" si="9">+G38</f>
        <v>325000</v>
      </c>
      <c r="H37" s="102">
        <f t="shared" si="9"/>
        <v>325000</v>
      </c>
    </row>
    <row r="38" spans="1:8" s="9" customFormat="1" ht="16.149999999999999" customHeight="1">
      <c r="A38" s="222"/>
      <c r="B38" s="222"/>
      <c r="C38" s="224"/>
      <c r="D38" s="227"/>
      <c r="E38" s="144"/>
      <c r="F38" s="97" t="s">
        <v>57</v>
      </c>
      <c r="G38" s="102">
        <f t="shared" si="9"/>
        <v>325000</v>
      </c>
      <c r="H38" s="102">
        <f t="shared" si="9"/>
        <v>325000</v>
      </c>
    </row>
    <row r="39" spans="1:8" s="9" customFormat="1" ht="16.149999999999999" customHeight="1">
      <c r="A39" s="222"/>
      <c r="B39" s="222"/>
      <c r="C39" s="224"/>
      <c r="D39" s="227"/>
      <c r="E39" s="144"/>
      <c r="F39" s="97" t="s">
        <v>115</v>
      </c>
      <c r="G39" s="102">
        <f t="shared" si="9"/>
        <v>325000</v>
      </c>
      <c r="H39" s="102">
        <f t="shared" si="9"/>
        <v>325000</v>
      </c>
    </row>
    <row r="40" spans="1:8" s="9" customFormat="1">
      <c r="A40" s="222"/>
      <c r="B40" s="222"/>
      <c r="C40" s="225"/>
      <c r="D40" s="228"/>
      <c r="E40" s="145"/>
      <c r="F40" s="139" t="s">
        <v>116</v>
      </c>
      <c r="G40" s="102">
        <f>+'Հավելված N 5'!E19</f>
        <v>325000</v>
      </c>
      <c r="H40" s="102">
        <f>+'Հավելված N 5'!F19</f>
        <v>325000</v>
      </c>
    </row>
  </sheetData>
  <mergeCells count="16">
    <mergeCell ref="F2:H2"/>
    <mergeCell ref="F1:H1"/>
    <mergeCell ref="E21:F21"/>
    <mergeCell ref="C13:C16"/>
    <mergeCell ref="F3:H3"/>
    <mergeCell ref="A5:H5"/>
    <mergeCell ref="A8:C8"/>
    <mergeCell ref="A13:A40"/>
    <mergeCell ref="B13:B14"/>
    <mergeCell ref="D8:E8"/>
    <mergeCell ref="F8:F9"/>
    <mergeCell ref="B15:B40"/>
    <mergeCell ref="C17:C40"/>
    <mergeCell ref="D32:D40"/>
    <mergeCell ref="G8:H8"/>
    <mergeCell ref="D23:D31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0"/>
  <sheetViews>
    <sheetView topLeftCell="A13" zoomScale="85" zoomScaleNormal="85" workbookViewId="0">
      <selection activeCell="C20" sqref="C20"/>
    </sheetView>
  </sheetViews>
  <sheetFormatPr defaultColWidth="9.140625" defaultRowHeight="17.25"/>
  <cols>
    <col min="1" max="1" width="9.140625" style="18"/>
    <col min="2" max="2" width="9.140625" style="18" customWidth="1"/>
    <col min="3" max="3" width="54.28515625" style="18" customWidth="1"/>
    <col min="4" max="4" width="16.42578125" style="18" customWidth="1"/>
    <col min="5" max="8" width="20.42578125" style="18" customWidth="1"/>
    <col min="9" max="9" width="15.42578125" style="18" bestFit="1" customWidth="1"/>
    <col min="10" max="10" width="13.7109375" style="18" bestFit="1" customWidth="1"/>
    <col min="11" max="16384" width="9.140625" style="18"/>
  </cols>
  <sheetData>
    <row r="1" spans="1:13" s="22" customFormat="1" ht="26.45" customHeight="1">
      <c r="A1" s="20"/>
      <c r="B1" s="21"/>
      <c r="C1" s="21"/>
      <c r="D1" s="21"/>
      <c r="E1" s="20"/>
      <c r="F1" s="233" t="s">
        <v>23</v>
      </c>
      <c r="G1" s="233"/>
      <c r="H1" s="233"/>
    </row>
    <row r="2" spans="1:13">
      <c r="A2" s="23"/>
      <c r="B2" s="23"/>
      <c r="C2" s="23"/>
      <c r="D2" s="23"/>
      <c r="E2" s="24"/>
      <c r="F2" s="234" t="s">
        <v>44</v>
      </c>
      <c r="G2" s="234"/>
      <c r="H2" s="234"/>
    </row>
    <row r="3" spans="1:13">
      <c r="A3" s="23"/>
      <c r="B3" s="23"/>
      <c r="C3" s="23"/>
      <c r="D3" s="23"/>
      <c r="E3" s="24"/>
      <c r="F3" s="234" t="s">
        <v>21</v>
      </c>
      <c r="G3" s="234"/>
      <c r="H3" s="234"/>
    </row>
    <row r="4" spans="1:13">
      <c r="A4" s="25"/>
      <c r="B4" s="25"/>
      <c r="C4" s="26"/>
      <c r="D4" s="24"/>
      <c r="E4" s="24"/>
      <c r="F4" s="24"/>
      <c r="G4" s="24"/>
      <c r="H4" s="24"/>
    </row>
    <row r="5" spans="1:13" ht="37.5" customHeight="1">
      <c r="A5" s="235" t="s">
        <v>108</v>
      </c>
      <c r="B5" s="236"/>
      <c r="C5" s="236"/>
      <c r="D5" s="236"/>
      <c r="E5" s="236"/>
      <c r="F5" s="236"/>
      <c r="G5" s="236"/>
      <c r="H5" s="236"/>
    </row>
    <row r="6" spans="1:13" ht="37.5" customHeight="1">
      <c r="A6" s="236"/>
      <c r="B6" s="236"/>
      <c r="C6" s="236"/>
      <c r="D6" s="236"/>
      <c r="E6" s="236"/>
      <c r="F6" s="236"/>
      <c r="G6" s="236"/>
      <c r="H6" s="236"/>
    </row>
    <row r="7" spans="1:13">
      <c r="E7" s="24"/>
      <c r="F7" s="24"/>
      <c r="G7" s="24"/>
    </row>
    <row r="8" spans="1:13">
      <c r="A8" s="27"/>
      <c r="B8" s="27"/>
      <c r="C8" s="27"/>
      <c r="D8" s="28"/>
      <c r="E8" s="24"/>
      <c r="F8" s="24"/>
      <c r="G8" s="237" t="s">
        <v>9</v>
      </c>
      <c r="H8" s="237"/>
    </row>
    <row r="9" spans="1:13" ht="45" customHeight="1">
      <c r="A9" s="238" t="s">
        <v>30</v>
      </c>
      <c r="B9" s="239"/>
      <c r="C9" s="240" t="s">
        <v>31</v>
      </c>
      <c r="D9" s="242" t="s">
        <v>32</v>
      </c>
      <c r="E9" s="230" t="s">
        <v>56</v>
      </c>
      <c r="F9" s="231"/>
      <c r="G9" s="231"/>
      <c r="H9" s="232"/>
    </row>
    <row r="10" spans="1:13" ht="103.5">
      <c r="A10" s="29" t="s">
        <v>15</v>
      </c>
      <c r="B10" s="29" t="s">
        <v>16</v>
      </c>
      <c r="C10" s="241"/>
      <c r="D10" s="243"/>
      <c r="E10" s="30" t="s">
        <v>33</v>
      </c>
      <c r="F10" s="30" t="s">
        <v>34</v>
      </c>
      <c r="G10" s="30" t="s">
        <v>35</v>
      </c>
      <c r="H10" s="30" t="s">
        <v>36</v>
      </c>
    </row>
    <row r="11" spans="1:13">
      <c r="A11" s="29"/>
      <c r="B11" s="29"/>
      <c r="C11" s="31" t="s">
        <v>37</v>
      </c>
      <c r="D11" s="32">
        <f>SUM(E11:H11)</f>
        <v>0</v>
      </c>
      <c r="E11" s="33">
        <f>+E13</f>
        <v>0</v>
      </c>
      <c r="F11" s="33">
        <f>+F13</f>
        <v>-325000</v>
      </c>
      <c r="G11" s="33">
        <f>+G13</f>
        <v>0</v>
      </c>
      <c r="H11" s="33">
        <f>+H13</f>
        <v>325000</v>
      </c>
      <c r="I11" s="19"/>
      <c r="J11" s="19"/>
    </row>
    <row r="12" spans="1:13">
      <c r="A12" s="29"/>
      <c r="B12" s="29"/>
      <c r="C12" s="31" t="s">
        <v>38</v>
      </c>
      <c r="D12" s="34"/>
      <c r="E12" s="33"/>
      <c r="F12" s="33"/>
      <c r="G12" s="33"/>
      <c r="H12" s="33"/>
      <c r="I12" s="19"/>
      <c r="J12" s="35"/>
    </row>
    <row r="13" spans="1:13" ht="51.75">
      <c r="A13" s="36"/>
      <c r="B13" s="37"/>
      <c r="C13" s="37" t="s">
        <v>18</v>
      </c>
      <c r="D13" s="32">
        <f>SUM(E13:H13)</f>
        <v>0</v>
      </c>
      <c r="E13" s="33">
        <f>+E15+E18</f>
        <v>0</v>
      </c>
      <c r="F13" s="33">
        <f t="shared" ref="F13:H13" si="0">+F15+F18</f>
        <v>-325000</v>
      </c>
      <c r="G13" s="33">
        <f t="shared" si="0"/>
        <v>0</v>
      </c>
      <c r="H13" s="33">
        <f t="shared" si="0"/>
        <v>325000</v>
      </c>
      <c r="I13" s="19"/>
    </row>
    <row r="14" spans="1:13">
      <c r="A14" s="36"/>
      <c r="B14" s="36"/>
      <c r="C14" s="36" t="s">
        <v>39</v>
      </c>
      <c r="D14" s="38"/>
      <c r="E14" s="38"/>
      <c r="F14" s="38"/>
      <c r="G14" s="38"/>
      <c r="H14" s="38"/>
    </row>
    <row r="15" spans="1:13" s="73" customFormat="1" ht="34.5">
      <c r="A15" s="116">
        <v>1236</v>
      </c>
      <c r="B15" s="116">
        <v>32004</v>
      </c>
      <c r="C15" s="103" t="s">
        <v>107</v>
      </c>
      <c r="D15" s="104">
        <f>SUM(E15:H15)</f>
        <v>-325000</v>
      </c>
      <c r="E15" s="104">
        <f>+E17</f>
        <v>0</v>
      </c>
      <c r="F15" s="104">
        <f t="shared" ref="F15:H15" si="1">+F17</f>
        <v>-325000</v>
      </c>
      <c r="G15" s="104">
        <f t="shared" si="1"/>
        <v>0</v>
      </c>
      <c r="H15" s="104">
        <f t="shared" si="1"/>
        <v>0</v>
      </c>
      <c r="I15" s="105"/>
      <c r="J15" s="106"/>
      <c r="K15" s="107"/>
      <c r="L15" s="107"/>
      <c r="M15" s="107"/>
    </row>
    <row r="16" spans="1:13" s="3" customFormat="1">
      <c r="A16" s="108"/>
      <c r="B16" s="108"/>
      <c r="C16" s="109" t="s">
        <v>6</v>
      </c>
      <c r="D16" s="110"/>
      <c r="E16" s="111"/>
      <c r="F16" s="112"/>
      <c r="G16" s="113"/>
      <c r="H16" s="113"/>
      <c r="I16" s="114"/>
      <c r="J16" s="114"/>
      <c r="K16" s="107"/>
      <c r="L16" s="107"/>
      <c r="M16" s="107"/>
    </row>
    <row r="17" spans="1:13" s="54" customFormat="1" ht="16.899999999999999" customHeight="1">
      <c r="A17" s="115"/>
      <c r="B17" s="115"/>
      <c r="C17" s="121" t="s">
        <v>107</v>
      </c>
      <c r="D17" s="122">
        <f>SUM(E17:H17)</f>
        <v>-325000</v>
      </c>
      <c r="E17" s="122">
        <v>0</v>
      </c>
      <c r="F17" s="122">
        <f>-D18</f>
        <v>-325000</v>
      </c>
      <c r="G17" s="122">
        <v>0</v>
      </c>
      <c r="H17" s="122">
        <v>0</v>
      </c>
      <c r="I17" s="118"/>
      <c r="J17" s="119"/>
      <c r="K17" s="120"/>
      <c r="L17" s="120"/>
      <c r="M17" s="120"/>
    </row>
    <row r="18" spans="1:13" ht="51.75">
      <c r="A18" s="67">
        <v>1236</v>
      </c>
      <c r="B18" s="67">
        <v>32006</v>
      </c>
      <c r="C18" s="189" t="s">
        <v>106</v>
      </c>
      <c r="D18" s="32">
        <f>SUM(E18:H18)</f>
        <v>325000</v>
      </c>
      <c r="E18" s="32">
        <f>+E20</f>
        <v>0</v>
      </c>
      <c r="F18" s="32">
        <f t="shared" ref="F18:H18" si="2">+F20</f>
        <v>0</v>
      </c>
      <c r="G18" s="32">
        <f t="shared" si="2"/>
        <v>0</v>
      </c>
      <c r="H18" s="32">
        <f t="shared" si="2"/>
        <v>325000</v>
      </c>
    </row>
    <row r="19" spans="1:13" s="1" customFormat="1">
      <c r="A19" s="39"/>
      <c r="B19" s="39"/>
      <c r="C19" s="51" t="s">
        <v>6</v>
      </c>
      <c r="D19" s="13"/>
      <c r="E19" s="40"/>
      <c r="F19" s="52"/>
      <c r="G19" s="13"/>
      <c r="H19" s="13"/>
    </row>
    <row r="20" spans="1:13" s="54" customFormat="1" ht="69">
      <c r="A20" s="195"/>
      <c r="B20" s="195"/>
      <c r="C20" s="41" t="s">
        <v>137</v>
      </c>
      <c r="D20" s="117">
        <f>SUM(E20:H20)</f>
        <v>325000</v>
      </c>
      <c r="E20" s="117">
        <v>0</v>
      </c>
      <c r="F20" s="117">
        <v>0</v>
      </c>
      <c r="G20" s="117">
        <v>0</v>
      </c>
      <c r="H20" s="197">
        <f>+'Հավելված N 8'!I16</f>
        <v>325000</v>
      </c>
      <c r="I20" s="53"/>
    </row>
  </sheetData>
  <mergeCells count="9">
    <mergeCell ref="E9:H9"/>
    <mergeCell ref="F1:H1"/>
    <mergeCell ref="F2:H2"/>
    <mergeCell ref="F3:H3"/>
    <mergeCell ref="A5:H6"/>
    <mergeCell ref="G8:H8"/>
    <mergeCell ref="A9:B9"/>
    <mergeCell ref="C9:C10"/>
    <mergeCell ref="D9:D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21"/>
  <sheetViews>
    <sheetView topLeftCell="A17" zoomScale="103" zoomScaleNormal="70" workbookViewId="0">
      <selection activeCell="E26" sqref="E26"/>
    </sheetView>
  </sheetViews>
  <sheetFormatPr defaultColWidth="9.140625" defaultRowHeight="17.25"/>
  <cols>
    <col min="1" max="3" width="9.140625" style="43"/>
    <col min="4" max="4" width="54.28515625" style="43" customWidth="1"/>
    <col min="5" max="6" width="21.140625" style="43" customWidth="1"/>
    <col min="7" max="8" width="9.140625" style="43"/>
    <col min="9" max="9" width="12.28515625" style="43" customWidth="1"/>
    <col min="10" max="16384" width="9.140625" style="43"/>
  </cols>
  <sheetData>
    <row r="1" spans="2:7" s="42" customFormat="1" ht="25.5" customHeight="1">
      <c r="D1" s="245" t="s">
        <v>82</v>
      </c>
      <c r="E1" s="245"/>
      <c r="F1" s="245"/>
    </row>
    <row r="2" spans="2:7" ht="17.649999999999999" customHeight="1">
      <c r="D2" s="244" t="s">
        <v>44</v>
      </c>
      <c r="E2" s="244"/>
      <c r="F2" s="244"/>
    </row>
    <row r="3" spans="2:7" ht="17.649999999999999" customHeight="1">
      <c r="D3" s="244" t="s">
        <v>21</v>
      </c>
      <c r="E3" s="244"/>
      <c r="F3" s="244"/>
    </row>
    <row r="4" spans="2:7" ht="13.7" customHeight="1">
      <c r="D4" s="44"/>
      <c r="E4" s="44"/>
      <c r="F4" s="44"/>
    </row>
    <row r="5" spans="2:7" ht="85.7" customHeight="1">
      <c r="B5" s="246" t="s">
        <v>109</v>
      </c>
      <c r="C5" s="246"/>
      <c r="D5" s="246"/>
      <c r="E5" s="246"/>
      <c r="F5" s="246"/>
    </row>
    <row r="7" spans="2:7">
      <c r="E7" s="45"/>
      <c r="F7" s="45" t="s">
        <v>9</v>
      </c>
    </row>
    <row r="8" spans="2:7" ht="68.45" customHeight="1">
      <c r="B8" s="238" t="s">
        <v>30</v>
      </c>
      <c r="C8" s="239"/>
      <c r="D8" s="240" t="s">
        <v>31</v>
      </c>
      <c r="E8" s="247" t="s">
        <v>56</v>
      </c>
      <c r="F8" s="248"/>
    </row>
    <row r="9" spans="2:7" ht="51.6" customHeight="1">
      <c r="B9" s="29" t="s">
        <v>15</v>
      </c>
      <c r="C9" s="29" t="s">
        <v>16</v>
      </c>
      <c r="D9" s="241"/>
      <c r="E9" s="46" t="s">
        <v>45</v>
      </c>
      <c r="F9" s="46" t="s">
        <v>40</v>
      </c>
    </row>
    <row r="10" spans="2:7" ht="51.75">
      <c r="B10" s="29"/>
      <c r="C10" s="29"/>
      <c r="D10" s="47" t="s">
        <v>18</v>
      </c>
      <c r="E10" s="32">
        <f>+E12+E17</f>
        <v>107677.5</v>
      </c>
      <c r="F10" s="198">
        <f>+F12+F17</f>
        <v>0</v>
      </c>
    </row>
    <row r="11" spans="2:7">
      <c r="B11" s="29"/>
      <c r="C11" s="29"/>
      <c r="D11" s="49" t="s">
        <v>41</v>
      </c>
      <c r="E11" s="48"/>
      <c r="F11" s="48"/>
    </row>
    <row r="12" spans="2:7" s="123" customFormat="1" ht="34.5">
      <c r="B12" s="116">
        <v>1236</v>
      </c>
      <c r="C12" s="116">
        <v>32004</v>
      </c>
      <c r="D12" s="103" t="s">
        <v>107</v>
      </c>
      <c r="E12" s="124">
        <f>+E14</f>
        <v>-217322.5</v>
      </c>
      <c r="F12" s="124">
        <f>+F14</f>
        <v>-325000</v>
      </c>
    </row>
    <row r="13" spans="2:7" s="123" customFormat="1">
      <c r="B13" s="125"/>
      <c r="C13" s="125"/>
      <c r="D13" s="126" t="s">
        <v>17</v>
      </c>
      <c r="E13" s="127"/>
      <c r="F13" s="127"/>
      <c r="G13" s="128"/>
    </row>
    <row r="14" spans="2:7" s="123" customFormat="1">
      <c r="B14" s="129"/>
      <c r="C14" s="129"/>
      <c r="D14" s="63" t="s">
        <v>110</v>
      </c>
      <c r="E14" s="130">
        <f>+E16</f>
        <v>-217322.5</v>
      </c>
      <c r="F14" s="130">
        <f>+F16</f>
        <v>-325000</v>
      </c>
      <c r="G14" s="128"/>
    </row>
    <row r="15" spans="2:7" s="123" customFormat="1">
      <c r="B15" s="129"/>
      <c r="C15" s="129"/>
      <c r="D15" s="109" t="s">
        <v>42</v>
      </c>
      <c r="E15" s="131"/>
      <c r="F15" s="131"/>
    </row>
    <row r="16" spans="2:7" s="123" customFormat="1" ht="34.5">
      <c r="B16" s="129"/>
      <c r="C16" s="129"/>
      <c r="D16" s="66" t="s">
        <v>107</v>
      </c>
      <c r="E16" s="132">
        <v>-217322.5</v>
      </c>
      <c r="F16" s="132">
        <f>+'Հավելված N 4'!D17</f>
        <v>-325000</v>
      </c>
    </row>
    <row r="17" spans="2:6" ht="51.75">
      <c r="B17" s="67">
        <v>1236</v>
      </c>
      <c r="C17" s="67">
        <v>32006</v>
      </c>
      <c r="D17" s="189" t="s">
        <v>106</v>
      </c>
      <c r="E17" s="32">
        <f>+E19</f>
        <v>325000</v>
      </c>
      <c r="F17" s="32">
        <f t="shared" ref="F17" si="0">+F19</f>
        <v>325000</v>
      </c>
    </row>
    <row r="18" spans="2:6">
      <c r="B18" s="67"/>
      <c r="C18" s="67"/>
      <c r="D18" s="64" t="s">
        <v>17</v>
      </c>
      <c r="E18" s="38"/>
      <c r="F18" s="38"/>
    </row>
    <row r="19" spans="2:6" ht="34.5">
      <c r="B19" s="69"/>
      <c r="C19" s="69"/>
      <c r="D19" s="63" t="s">
        <v>14</v>
      </c>
      <c r="E19" s="50">
        <f>+E21</f>
        <v>325000</v>
      </c>
      <c r="F19" s="50">
        <f>+F21</f>
        <v>325000</v>
      </c>
    </row>
    <row r="20" spans="2:6">
      <c r="B20" s="69"/>
      <c r="C20" s="69"/>
      <c r="D20" s="65" t="s">
        <v>42</v>
      </c>
      <c r="E20" s="55"/>
      <c r="F20" s="55"/>
    </row>
    <row r="21" spans="2:6" ht="69">
      <c r="B21" s="69"/>
      <c r="C21" s="69"/>
      <c r="D21" s="66" t="str">
        <f>+'Հավելված N 4'!C20</f>
        <v>Դպրոցական կլաստերների աշակերտների տեղափոխման նպատակով ավտոբուսների ձեռքբերում և հարմարեցում դպրոցական ավտոբուսների չափանիշներին</v>
      </c>
      <c r="E21" s="196">
        <f>+F21</f>
        <v>325000</v>
      </c>
      <c r="F21" s="196">
        <f>+'Հավելված N 4'!D20</f>
        <v>325000</v>
      </c>
    </row>
  </sheetData>
  <mergeCells count="7">
    <mergeCell ref="D3:F3"/>
    <mergeCell ref="D2:F2"/>
    <mergeCell ref="D1:F1"/>
    <mergeCell ref="B5:F5"/>
    <mergeCell ref="B8:C8"/>
    <mergeCell ref="D8:D9"/>
    <mergeCell ref="E8:F8"/>
  </mergeCells>
  <pageMargins left="0.7" right="0.7" top="0.75" bottom="0.7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I24"/>
  <sheetViews>
    <sheetView topLeftCell="C4" zoomScale="90" zoomScaleNormal="90" workbookViewId="0">
      <selection activeCell="L18" sqref="L18"/>
    </sheetView>
  </sheetViews>
  <sheetFormatPr defaultColWidth="8.7109375" defaultRowHeight="17.25"/>
  <cols>
    <col min="1" max="1" width="11.140625" style="155" customWidth="1"/>
    <col min="2" max="2" width="10" style="156" customWidth="1"/>
    <col min="3" max="3" width="16.85546875" style="155" customWidth="1"/>
    <col min="4" max="4" width="16.28515625" style="156" customWidth="1"/>
    <col min="5" max="5" width="15.7109375" style="155" customWidth="1"/>
    <col min="6" max="6" width="15.42578125" style="155" customWidth="1"/>
    <col min="7" max="7" width="12" style="155" customWidth="1"/>
    <col min="8" max="8" width="25.28515625" style="155" customWidth="1"/>
    <col min="9" max="9" width="46.28515625" style="155" customWidth="1"/>
    <col min="10" max="11" width="24.7109375" style="155" customWidth="1"/>
    <col min="12" max="16384" width="8.7109375" style="155"/>
  </cols>
  <sheetData>
    <row r="1" spans="1:32" ht="32.450000000000003" customHeight="1">
      <c r="D1" s="157"/>
      <c r="E1" s="42"/>
      <c r="F1" s="42"/>
      <c r="G1" s="260"/>
      <c r="H1" s="260"/>
      <c r="I1" s="210" t="s">
        <v>29</v>
      </c>
      <c r="J1" s="210"/>
      <c r="K1" s="210"/>
    </row>
    <row r="2" spans="1:32" ht="17.649999999999999" customHeight="1">
      <c r="D2" s="45"/>
      <c r="E2" s="43"/>
      <c r="F2" s="44"/>
      <c r="H2" s="158"/>
      <c r="I2" s="211" t="s">
        <v>46</v>
      </c>
      <c r="J2" s="211"/>
      <c r="K2" s="211"/>
    </row>
    <row r="3" spans="1:32">
      <c r="D3" s="45"/>
      <c r="E3" s="43"/>
      <c r="F3" s="44"/>
      <c r="G3" s="261"/>
      <c r="H3" s="261"/>
      <c r="I3" s="211" t="s">
        <v>0</v>
      </c>
      <c r="J3" s="211"/>
      <c r="K3" s="211"/>
    </row>
    <row r="4" spans="1:32">
      <c r="D4" s="45"/>
      <c r="E4" s="43"/>
      <c r="F4" s="44"/>
      <c r="G4" s="158"/>
      <c r="H4" s="158"/>
      <c r="I4" s="158"/>
    </row>
    <row r="5" spans="1:32">
      <c r="D5" s="45"/>
      <c r="E5" s="43"/>
      <c r="F5" s="44"/>
      <c r="G5" s="158"/>
      <c r="H5" s="158"/>
      <c r="I5" s="158"/>
    </row>
    <row r="6" spans="1:32" ht="44.45" customHeight="1">
      <c r="A6" s="246" t="s">
        <v>134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</row>
    <row r="8" spans="1:32">
      <c r="J8" s="262" t="s">
        <v>68</v>
      </c>
      <c r="K8" s="262"/>
    </row>
    <row r="9" spans="1:32" ht="53.45" customHeight="1">
      <c r="A9" s="213" t="s">
        <v>60</v>
      </c>
      <c r="B9" s="213" t="s">
        <v>69</v>
      </c>
      <c r="C9" s="213"/>
      <c r="D9" s="213" t="s">
        <v>70</v>
      </c>
      <c r="E9" s="213"/>
      <c r="F9" s="213"/>
      <c r="G9" s="213"/>
      <c r="H9" s="213" t="s">
        <v>71</v>
      </c>
      <c r="I9" s="213" t="s">
        <v>72</v>
      </c>
      <c r="J9" s="263" t="s">
        <v>56</v>
      </c>
      <c r="K9" s="264"/>
    </row>
    <row r="10" spans="1:32" ht="67.900000000000006" customHeight="1">
      <c r="A10" s="213"/>
      <c r="B10" s="148" t="s">
        <v>73</v>
      </c>
      <c r="C10" s="148" t="s">
        <v>74</v>
      </c>
      <c r="D10" s="148" t="s">
        <v>75</v>
      </c>
      <c r="E10" s="148" t="s">
        <v>74</v>
      </c>
      <c r="F10" s="148" t="s">
        <v>76</v>
      </c>
      <c r="G10" s="148" t="s">
        <v>77</v>
      </c>
      <c r="H10" s="213"/>
      <c r="I10" s="213"/>
      <c r="J10" s="148" t="s">
        <v>78</v>
      </c>
      <c r="K10" s="148" t="s">
        <v>1</v>
      </c>
    </row>
    <row r="11" spans="1:32" s="161" customFormat="1" ht="48.4" customHeight="1">
      <c r="A11" s="266" t="s">
        <v>79</v>
      </c>
      <c r="B11" s="266"/>
      <c r="C11" s="266"/>
      <c r="D11" s="266"/>
      <c r="E11" s="266"/>
      <c r="F11" s="266"/>
      <c r="G11" s="266"/>
      <c r="H11" s="266"/>
      <c r="I11" s="266"/>
      <c r="J11" s="159">
        <f>+J13</f>
        <v>107677.5</v>
      </c>
      <c r="K11" s="159">
        <f>+K13</f>
        <v>0</v>
      </c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</row>
    <row r="12" spans="1:32" s="162" customFormat="1">
      <c r="A12" s="267" t="s">
        <v>66</v>
      </c>
      <c r="B12" s="267"/>
      <c r="C12" s="267"/>
      <c r="D12" s="267"/>
      <c r="E12" s="267"/>
      <c r="F12" s="267"/>
      <c r="G12" s="267"/>
      <c r="H12" s="267"/>
      <c r="I12" s="267"/>
      <c r="J12" s="124"/>
      <c r="K12" s="124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</row>
    <row r="13" spans="1:32" s="162" customFormat="1" ht="30" customHeight="1">
      <c r="A13" s="268" t="s">
        <v>80</v>
      </c>
      <c r="B13" s="268"/>
      <c r="C13" s="268"/>
      <c r="D13" s="268"/>
      <c r="E13" s="268"/>
      <c r="F13" s="268"/>
      <c r="G13" s="268"/>
      <c r="H13" s="268"/>
      <c r="I13" s="268"/>
      <c r="J13" s="163">
        <f>+J14</f>
        <v>107677.5</v>
      </c>
      <c r="K13" s="163">
        <f>+K14</f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2" ht="18" customHeight="1">
      <c r="A14" s="249"/>
      <c r="B14" s="192">
        <v>1236</v>
      </c>
      <c r="C14" s="269" t="s">
        <v>127</v>
      </c>
      <c r="D14" s="270"/>
      <c r="E14" s="270"/>
      <c r="F14" s="270"/>
      <c r="G14" s="270"/>
      <c r="H14" s="270"/>
      <c r="I14" s="271"/>
      <c r="J14" s="124">
        <f>+J15+J19</f>
        <v>107677.5</v>
      </c>
      <c r="K14" s="124">
        <f>+K15+K19</f>
        <v>0</v>
      </c>
    </row>
    <row r="15" spans="1:32" s="162" customFormat="1" ht="16.5" customHeight="1">
      <c r="A15" s="249"/>
      <c r="B15" s="249"/>
      <c r="C15" s="249"/>
      <c r="D15" s="199" t="s">
        <v>128</v>
      </c>
      <c r="E15" s="265" t="s">
        <v>107</v>
      </c>
      <c r="F15" s="265"/>
      <c r="G15" s="265"/>
      <c r="H15" s="265"/>
      <c r="I15" s="265"/>
      <c r="J15" s="200">
        <f>+'Հավելված N 2 '!G17</f>
        <v>-217322.5</v>
      </c>
      <c r="K15" s="200">
        <f>+'Հավելված N 2 '!H17</f>
        <v>-325000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s="162" customFormat="1" ht="16.5" customHeight="1">
      <c r="A16" s="249"/>
      <c r="B16" s="249"/>
      <c r="C16" s="249"/>
      <c r="D16" s="254"/>
      <c r="E16" s="257"/>
      <c r="F16" s="265" t="s">
        <v>129</v>
      </c>
      <c r="G16" s="265"/>
      <c r="H16" s="265"/>
      <c r="I16" s="265"/>
      <c r="J16" s="265"/>
      <c r="K16" s="265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5" s="162" customFormat="1" ht="16.149999999999999" customHeight="1">
      <c r="A17" s="249"/>
      <c r="B17" s="249"/>
      <c r="C17" s="249"/>
      <c r="D17" s="255"/>
      <c r="E17" s="258"/>
      <c r="F17" s="257"/>
      <c r="G17" s="265" t="s">
        <v>81</v>
      </c>
      <c r="H17" s="265"/>
      <c r="I17" s="265"/>
      <c r="J17" s="265"/>
      <c r="K17" s="265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35" s="162" customFormat="1" ht="16.5" customHeight="1">
      <c r="A18" s="249"/>
      <c r="B18" s="249"/>
      <c r="C18" s="249"/>
      <c r="D18" s="256"/>
      <c r="E18" s="259"/>
      <c r="F18" s="259"/>
      <c r="G18" s="190"/>
      <c r="H18" s="265" t="s">
        <v>130</v>
      </c>
      <c r="I18" s="265"/>
      <c r="J18" s="265"/>
      <c r="K18" s="265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</row>
    <row r="19" spans="1:35" s="162" customFormat="1" ht="16.5" customHeight="1">
      <c r="A19" s="249"/>
      <c r="B19" s="249"/>
      <c r="C19" s="249"/>
      <c r="D19" s="194" t="s">
        <v>122</v>
      </c>
      <c r="E19" s="251" t="s">
        <v>106</v>
      </c>
      <c r="F19" s="251"/>
      <c r="G19" s="251"/>
      <c r="H19" s="251"/>
      <c r="I19" s="251"/>
      <c r="J19" s="165">
        <f>+'Հավելված N 2 '!G18</f>
        <v>325000</v>
      </c>
      <c r="K19" s="165">
        <f>+'Հավելված N 2 '!H18</f>
        <v>325000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</row>
    <row r="20" spans="1:35" s="162" customFormat="1" ht="16.5" customHeight="1">
      <c r="A20" s="249"/>
      <c r="B20" s="249"/>
      <c r="C20" s="249"/>
      <c r="D20" s="249"/>
      <c r="E20" s="249"/>
      <c r="F20" s="250" t="s">
        <v>131</v>
      </c>
      <c r="G20" s="251"/>
      <c r="H20" s="251"/>
      <c r="I20" s="251"/>
      <c r="J20" s="251"/>
      <c r="K20" s="251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</row>
    <row r="21" spans="1:35" s="162" customFormat="1" ht="16.5" customHeight="1">
      <c r="A21" s="249"/>
      <c r="B21" s="249"/>
      <c r="C21" s="249"/>
      <c r="D21" s="249"/>
      <c r="E21" s="249"/>
      <c r="F21" s="249"/>
      <c r="G21" s="250" t="s">
        <v>81</v>
      </c>
      <c r="H21" s="251"/>
      <c r="I21" s="251"/>
      <c r="J21" s="251"/>
      <c r="K21" s="251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</row>
    <row r="22" spans="1:35" s="162" customFormat="1" ht="16.5" customHeight="1">
      <c r="A22" s="249"/>
      <c r="B22" s="249"/>
      <c r="C22" s="249"/>
      <c r="D22" s="249"/>
      <c r="E22" s="249"/>
      <c r="F22" s="249"/>
      <c r="G22" s="249"/>
      <c r="H22" s="250" t="s">
        <v>132</v>
      </c>
      <c r="I22" s="251"/>
      <c r="J22" s="251"/>
      <c r="K22" s="251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</row>
    <row r="23" spans="1:35" ht="34.5">
      <c r="A23" s="249"/>
      <c r="B23" s="249"/>
      <c r="C23" s="249"/>
      <c r="D23" s="249"/>
      <c r="E23" s="249"/>
      <c r="F23" s="249"/>
      <c r="G23" s="249"/>
      <c r="H23" s="252"/>
      <c r="I23" s="201" t="s">
        <v>133</v>
      </c>
      <c r="J23" s="202"/>
      <c r="K23" s="202">
        <v>5</v>
      </c>
    </row>
    <row r="24" spans="1:35" ht="34.5">
      <c r="A24" s="249"/>
      <c r="B24" s="249"/>
      <c r="C24" s="249"/>
      <c r="D24" s="249"/>
      <c r="E24" s="249"/>
      <c r="F24" s="249"/>
      <c r="G24" s="249"/>
      <c r="H24" s="253"/>
      <c r="I24" s="201" t="s">
        <v>138</v>
      </c>
      <c r="J24" s="202"/>
      <c r="K24" s="202">
        <v>145</v>
      </c>
    </row>
  </sheetData>
  <mergeCells count="36">
    <mergeCell ref="A11:I11"/>
    <mergeCell ref="A12:I12"/>
    <mergeCell ref="A13:I13"/>
    <mergeCell ref="C14:I14"/>
    <mergeCell ref="G17:K17"/>
    <mergeCell ref="J8:K8"/>
    <mergeCell ref="A9:A10"/>
    <mergeCell ref="B9:C9"/>
    <mergeCell ref="D9:G9"/>
    <mergeCell ref="H9:H10"/>
    <mergeCell ref="I9:I10"/>
    <mergeCell ref="J9:K9"/>
    <mergeCell ref="A6:K6"/>
    <mergeCell ref="G1:H1"/>
    <mergeCell ref="I1:K1"/>
    <mergeCell ref="I2:K2"/>
    <mergeCell ref="G3:H3"/>
    <mergeCell ref="I3:K3"/>
    <mergeCell ref="B15:B24"/>
    <mergeCell ref="A14:A24"/>
    <mergeCell ref="G21:K21"/>
    <mergeCell ref="H22:K22"/>
    <mergeCell ref="H23:H24"/>
    <mergeCell ref="D16:D18"/>
    <mergeCell ref="E16:E18"/>
    <mergeCell ref="F17:F18"/>
    <mergeCell ref="E19:I19"/>
    <mergeCell ref="F20:K20"/>
    <mergeCell ref="E15:I15"/>
    <mergeCell ref="F16:K16"/>
    <mergeCell ref="H18:K18"/>
    <mergeCell ref="G22:G24"/>
    <mergeCell ref="F21:F24"/>
    <mergeCell ref="E20:E24"/>
    <mergeCell ref="D20:D24"/>
    <mergeCell ref="C15:C2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E27"/>
  <sheetViews>
    <sheetView tabSelected="1" topLeftCell="C2" zoomScale="90" zoomScaleNormal="90" workbookViewId="0">
      <selection activeCell="Q10" sqref="Q10"/>
    </sheetView>
  </sheetViews>
  <sheetFormatPr defaultColWidth="8.7109375" defaultRowHeight="17.25"/>
  <cols>
    <col min="1" max="1" width="11.140625" style="155" customWidth="1"/>
    <col min="2" max="2" width="10" style="156" customWidth="1"/>
    <col min="3" max="3" width="16.85546875" style="155" customWidth="1"/>
    <col min="4" max="4" width="16.28515625" style="156" customWidth="1"/>
    <col min="5" max="5" width="15.7109375" style="155" customWidth="1"/>
    <col min="6" max="6" width="15.42578125" style="155" customWidth="1"/>
    <col min="7" max="7" width="12" style="155" customWidth="1"/>
    <col min="8" max="8" width="25.28515625" style="155" customWidth="1"/>
    <col min="9" max="9" width="46.28515625" style="155" customWidth="1"/>
    <col min="10" max="11" width="24.7109375" style="155" customWidth="1"/>
    <col min="12" max="16384" width="8.7109375" style="155"/>
  </cols>
  <sheetData>
    <row r="1" spans="1:35" ht="32.450000000000003" customHeight="1">
      <c r="D1" s="157"/>
      <c r="E1" s="42"/>
      <c r="F1" s="42"/>
      <c r="G1" s="260"/>
      <c r="H1" s="260"/>
      <c r="I1" s="210" t="s">
        <v>43</v>
      </c>
      <c r="J1" s="210"/>
      <c r="K1" s="210"/>
    </row>
    <row r="2" spans="1:35" ht="17.649999999999999" customHeight="1">
      <c r="D2" s="45"/>
      <c r="E2" s="43"/>
      <c r="F2" s="44"/>
      <c r="H2" s="158"/>
      <c r="I2" s="211" t="s">
        <v>46</v>
      </c>
      <c r="J2" s="211"/>
      <c r="K2" s="211"/>
    </row>
    <row r="3" spans="1:35">
      <c r="D3" s="45"/>
      <c r="E3" s="43"/>
      <c r="F3" s="44"/>
      <c r="G3" s="261"/>
      <c r="H3" s="261"/>
      <c r="I3" s="211" t="s">
        <v>0</v>
      </c>
      <c r="J3" s="211"/>
      <c r="K3" s="211"/>
    </row>
    <row r="4" spans="1:35">
      <c r="D4" s="45"/>
      <c r="E4" s="43"/>
      <c r="F4" s="44"/>
      <c r="G4" s="158"/>
      <c r="H4" s="158"/>
      <c r="I4" s="158"/>
    </row>
    <row r="5" spans="1:35">
      <c r="D5" s="45"/>
      <c r="E5" s="43"/>
      <c r="F5" s="44"/>
      <c r="G5" s="158"/>
      <c r="H5" s="158"/>
      <c r="I5" s="158"/>
    </row>
    <row r="6" spans="1:35" ht="44.45" customHeight="1">
      <c r="A6" s="246" t="s">
        <v>135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</row>
    <row r="8" spans="1:35">
      <c r="J8" s="262" t="s">
        <v>68</v>
      </c>
      <c r="K8" s="262"/>
    </row>
    <row r="9" spans="1:35" ht="53.45" customHeight="1">
      <c r="A9" s="213" t="s">
        <v>83</v>
      </c>
      <c r="B9" s="213" t="s">
        <v>69</v>
      </c>
      <c r="C9" s="213"/>
      <c r="D9" s="213" t="s">
        <v>70</v>
      </c>
      <c r="E9" s="213"/>
      <c r="F9" s="213"/>
      <c r="G9" s="213"/>
      <c r="H9" s="213" t="s">
        <v>71</v>
      </c>
      <c r="I9" s="213" t="s">
        <v>72</v>
      </c>
      <c r="J9" s="263" t="s">
        <v>56</v>
      </c>
      <c r="K9" s="264"/>
    </row>
    <row r="10" spans="1:35" ht="67.900000000000006" customHeight="1">
      <c r="A10" s="213"/>
      <c r="B10" s="148" t="s">
        <v>73</v>
      </c>
      <c r="C10" s="148" t="s">
        <v>74</v>
      </c>
      <c r="D10" s="148" t="s">
        <v>75</v>
      </c>
      <c r="E10" s="148" t="s">
        <v>74</v>
      </c>
      <c r="F10" s="148" t="s">
        <v>76</v>
      </c>
      <c r="G10" s="148" t="s">
        <v>77</v>
      </c>
      <c r="H10" s="213"/>
      <c r="I10" s="213"/>
      <c r="J10" s="148" t="s">
        <v>78</v>
      </c>
      <c r="K10" s="148" t="s">
        <v>1</v>
      </c>
    </row>
    <row r="11" spans="1:35" s="161" customFormat="1" ht="48.4" customHeight="1">
      <c r="A11" s="266" t="s">
        <v>79</v>
      </c>
      <c r="B11" s="266"/>
      <c r="C11" s="266"/>
      <c r="D11" s="266"/>
      <c r="E11" s="266"/>
      <c r="F11" s="266"/>
      <c r="G11" s="266"/>
      <c r="H11" s="266"/>
      <c r="I11" s="266"/>
      <c r="J11" s="159">
        <f>+J13+J22</f>
        <v>107677.5</v>
      </c>
      <c r="K11" s="159">
        <f>+K13+K22</f>
        <v>0</v>
      </c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</row>
    <row r="12" spans="1:35" s="162" customFormat="1">
      <c r="A12" s="267" t="s">
        <v>66</v>
      </c>
      <c r="B12" s="267"/>
      <c r="C12" s="267"/>
      <c r="D12" s="267"/>
      <c r="E12" s="267"/>
      <c r="F12" s="267"/>
      <c r="G12" s="267"/>
      <c r="H12" s="267"/>
      <c r="I12" s="267"/>
      <c r="J12" s="124"/>
      <c r="K12" s="124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5" s="162" customFormat="1" ht="30" customHeight="1">
      <c r="A13" s="268" t="s">
        <v>80</v>
      </c>
      <c r="B13" s="268"/>
      <c r="C13" s="268"/>
      <c r="D13" s="268"/>
      <c r="E13" s="268"/>
      <c r="F13" s="268"/>
      <c r="G13" s="268"/>
      <c r="H13" s="268"/>
      <c r="I13" s="268"/>
      <c r="J13" s="163">
        <f>+J14</f>
        <v>325000</v>
      </c>
      <c r="K13" s="163">
        <f>+K14</f>
        <v>325000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5" s="164" customFormat="1" ht="18" customHeight="1">
      <c r="A14" s="272"/>
      <c r="B14" s="192">
        <v>1236</v>
      </c>
      <c r="C14" s="269" t="s">
        <v>127</v>
      </c>
      <c r="D14" s="270"/>
      <c r="E14" s="270"/>
      <c r="F14" s="270"/>
      <c r="G14" s="270"/>
      <c r="H14" s="270"/>
      <c r="I14" s="271"/>
      <c r="J14" s="124">
        <f>+J15</f>
        <v>325000</v>
      </c>
      <c r="K14" s="124">
        <f>+K15</f>
        <v>325000</v>
      </c>
    </row>
    <row r="15" spans="1:35" s="162" customFormat="1" ht="16.5" customHeight="1">
      <c r="A15" s="272"/>
      <c r="B15" s="249"/>
      <c r="C15" s="249"/>
      <c r="D15" s="194" t="s">
        <v>122</v>
      </c>
      <c r="E15" s="251" t="s">
        <v>106</v>
      </c>
      <c r="F15" s="251"/>
      <c r="G15" s="251"/>
      <c r="H15" s="251"/>
      <c r="I15" s="251"/>
      <c r="J15" s="165">
        <f>+'Հավելված N 3'!G34</f>
        <v>325000</v>
      </c>
      <c r="K15" s="165">
        <f>+'Հավելված N 3'!H34</f>
        <v>325000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162" customFormat="1" ht="16.5" customHeight="1">
      <c r="A16" s="272"/>
      <c r="B16" s="249"/>
      <c r="C16" s="249"/>
      <c r="D16" s="249"/>
      <c r="E16" s="249"/>
      <c r="F16" s="250" t="s">
        <v>131</v>
      </c>
      <c r="G16" s="251"/>
      <c r="H16" s="251"/>
      <c r="I16" s="251"/>
      <c r="J16" s="251"/>
      <c r="K16" s="251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57" s="162" customFormat="1" ht="16.5" customHeight="1">
      <c r="A17" s="272"/>
      <c r="B17" s="249"/>
      <c r="C17" s="249"/>
      <c r="D17" s="249"/>
      <c r="E17" s="249"/>
      <c r="F17" s="249"/>
      <c r="G17" s="250" t="s">
        <v>81</v>
      </c>
      <c r="H17" s="251"/>
      <c r="I17" s="251"/>
      <c r="J17" s="251"/>
      <c r="K17" s="251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57" s="162" customFormat="1" ht="16.5" customHeight="1">
      <c r="A18" s="272"/>
      <c r="B18" s="249"/>
      <c r="C18" s="249"/>
      <c r="D18" s="249"/>
      <c r="E18" s="249"/>
      <c r="F18" s="249"/>
      <c r="G18" s="249"/>
      <c r="H18" s="250" t="s">
        <v>132</v>
      </c>
      <c r="I18" s="251"/>
      <c r="J18" s="251"/>
      <c r="K18" s="251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</row>
    <row r="19" spans="1:57" ht="17.45" customHeight="1">
      <c r="A19" s="272"/>
      <c r="B19" s="249"/>
      <c r="C19" s="249"/>
      <c r="D19" s="249"/>
      <c r="E19" s="249"/>
      <c r="F19" s="249"/>
      <c r="G19" s="249"/>
      <c r="H19" s="252"/>
      <c r="I19" s="201" t="s">
        <v>133</v>
      </c>
      <c r="J19" s="202"/>
      <c r="K19" s="202">
        <v>5</v>
      </c>
    </row>
    <row r="20" spans="1:57" ht="34.5">
      <c r="A20" s="272"/>
      <c r="B20" s="249"/>
      <c r="C20" s="249"/>
      <c r="D20" s="249"/>
      <c r="E20" s="249"/>
      <c r="F20" s="249"/>
      <c r="G20" s="249"/>
      <c r="H20" s="253"/>
      <c r="I20" s="201" t="s">
        <v>138</v>
      </c>
      <c r="J20" s="202"/>
      <c r="K20" s="202">
        <v>145</v>
      </c>
    </row>
    <row r="21" spans="1:57">
      <c r="B21" s="155"/>
      <c r="AX21" s="191"/>
      <c r="AY21" s="191"/>
      <c r="AZ21" s="191"/>
      <c r="BA21" s="191"/>
      <c r="BB21" s="191"/>
      <c r="BC21" s="191"/>
      <c r="BD21" s="191"/>
      <c r="BE21" s="191"/>
    </row>
    <row r="22" spans="1:57" s="162" customFormat="1" ht="30" customHeight="1">
      <c r="A22" s="268" t="s">
        <v>136</v>
      </c>
      <c r="B22" s="268"/>
      <c r="C22" s="268"/>
      <c r="D22" s="268"/>
      <c r="E22" s="268"/>
      <c r="F22" s="268"/>
      <c r="G22" s="268"/>
      <c r="H22" s="268"/>
      <c r="I22" s="268"/>
      <c r="J22" s="163">
        <f>+J23</f>
        <v>-217322.5</v>
      </c>
      <c r="K22" s="163">
        <f>+K23</f>
        <v>-325000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</row>
    <row r="23" spans="1:57" ht="18" customHeight="1">
      <c r="A23" s="249"/>
      <c r="B23" s="192">
        <v>1236</v>
      </c>
      <c r="C23" s="269" t="s">
        <v>127</v>
      </c>
      <c r="D23" s="270"/>
      <c r="E23" s="270"/>
      <c r="F23" s="270"/>
      <c r="G23" s="270"/>
      <c r="H23" s="270"/>
      <c r="I23" s="271"/>
      <c r="J23" s="124">
        <f>+J24</f>
        <v>-217322.5</v>
      </c>
      <c r="K23" s="124">
        <f>+K24</f>
        <v>-325000</v>
      </c>
    </row>
    <row r="24" spans="1:57" s="162" customFormat="1" ht="16.5" customHeight="1">
      <c r="A24" s="249"/>
      <c r="B24" s="249"/>
      <c r="C24" s="249"/>
      <c r="D24" s="199" t="s">
        <v>128</v>
      </c>
      <c r="E24" s="265" t="s">
        <v>107</v>
      </c>
      <c r="F24" s="265"/>
      <c r="G24" s="265"/>
      <c r="H24" s="265"/>
      <c r="I24" s="265"/>
      <c r="J24" s="200">
        <f>+'Հավելված N 3'!G25</f>
        <v>-217322.5</v>
      </c>
      <c r="K24" s="200">
        <f>+'Հավելված N 3'!H25</f>
        <v>-325000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57" s="162" customFormat="1" ht="16.5" customHeight="1">
      <c r="A25" s="249"/>
      <c r="B25" s="249"/>
      <c r="C25" s="249"/>
      <c r="D25" s="254"/>
      <c r="E25" s="257"/>
      <c r="F25" s="265" t="s">
        <v>129</v>
      </c>
      <c r="G25" s="265"/>
      <c r="H25" s="265"/>
      <c r="I25" s="265"/>
      <c r="J25" s="265"/>
      <c r="K25" s="265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6" spans="1:57" s="162" customFormat="1" ht="16.149999999999999" customHeight="1">
      <c r="A26" s="249"/>
      <c r="B26" s="249"/>
      <c r="C26" s="249"/>
      <c r="D26" s="255"/>
      <c r="E26" s="258"/>
      <c r="F26" s="257"/>
      <c r="G26" s="265" t="s">
        <v>81</v>
      </c>
      <c r="H26" s="265"/>
      <c r="I26" s="265"/>
      <c r="J26" s="265"/>
      <c r="K26" s="265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</row>
    <row r="27" spans="1:57" s="162" customFormat="1" ht="16.5" customHeight="1">
      <c r="A27" s="249"/>
      <c r="B27" s="249"/>
      <c r="C27" s="249"/>
      <c r="D27" s="256"/>
      <c r="E27" s="259"/>
      <c r="F27" s="259"/>
      <c r="G27" s="190"/>
      <c r="H27" s="265" t="s">
        <v>130</v>
      </c>
      <c r="I27" s="265"/>
      <c r="J27" s="265"/>
      <c r="K27" s="265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</sheetData>
  <mergeCells count="41">
    <mergeCell ref="E24:I24"/>
    <mergeCell ref="F25:K25"/>
    <mergeCell ref="G26:K26"/>
    <mergeCell ref="A22:I22"/>
    <mergeCell ref="D25:D27"/>
    <mergeCell ref="E25:E27"/>
    <mergeCell ref="F26:F27"/>
    <mergeCell ref="A11:I11"/>
    <mergeCell ref="A12:I12"/>
    <mergeCell ref="A13:I13"/>
    <mergeCell ref="C14:I14"/>
    <mergeCell ref="E15:I15"/>
    <mergeCell ref="J8:K8"/>
    <mergeCell ref="A9:A10"/>
    <mergeCell ref="B9:C9"/>
    <mergeCell ref="D9:G9"/>
    <mergeCell ref="H9:H10"/>
    <mergeCell ref="I9:I10"/>
    <mergeCell ref="J9:K9"/>
    <mergeCell ref="A6:K6"/>
    <mergeCell ref="G1:H1"/>
    <mergeCell ref="I1:K1"/>
    <mergeCell ref="I2:K2"/>
    <mergeCell ref="G3:H3"/>
    <mergeCell ref="I3:K3"/>
    <mergeCell ref="H19:H20"/>
    <mergeCell ref="A23:A27"/>
    <mergeCell ref="G18:G20"/>
    <mergeCell ref="F17:F20"/>
    <mergeCell ref="E16:E20"/>
    <mergeCell ref="D16:D20"/>
    <mergeCell ref="C15:C20"/>
    <mergeCell ref="B15:B20"/>
    <mergeCell ref="A14:A20"/>
    <mergeCell ref="F16:K16"/>
    <mergeCell ref="G17:K17"/>
    <mergeCell ref="H18:K18"/>
    <mergeCell ref="C24:C27"/>
    <mergeCell ref="B24:B27"/>
    <mergeCell ref="H27:K27"/>
    <mergeCell ref="C23:I2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5" zoomScale="82" zoomScaleNormal="100" workbookViewId="0">
      <selection activeCell="C19" sqref="C19"/>
    </sheetView>
  </sheetViews>
  <sheetFormatPr defaultColWidth="9.140625" defaultRowHeight="15.75"/>
  <cols>
    <col min="1" max="4" width="18.28515625" style="95" customWidth="1"/>
    <col min="5" max="6" width="14.42578125" style="95" customWidth="1"/>
    <col min="7" max="7" width="17.7109375" style="95" customWidth="1"/>
    <col min="8" max="8" width="14.42578125" style="95" customWidth="1"/>
    <col min="9" max="9" width="30.28515625" style="95" customWidth="1"/>
    <col min="10" max="10" width="14.7109375" style="95" bestFit="1" customWidth="1"/>
    <col min="11" max="11" width="11.140625" style="95" bestFit="1" customWidth="1"/>
    <col min="12" max="16384" width="9.140625" style="95"/>
  </cols>
  <sheetData>
    <row r="1" spans="1:9" s="73" customFormat="1" ht="33.4" customHeight="1">
      <c r="A1" s="70"/>
      <c r="B1" s="70"/>
      <c r="C1" s="70"/>
      <c r="D1" s="70"/>
      <c r="E1" s="71"/>
      <c r="F1" s="71"/>
      <c r="G1" s="72"/>
      <c r="H1" s="273" t="s">
        <v>84</v>
      </c>
      <c r="I1" s="273"/>
    </row>
    <row r="2" spans="1:9" s="73" customFormat="1" ht="17.25">
      <c r="A2" s="70"/>
      <c r="B2" s="70"/>
      <c r="C2" s="70"/>
      <c r="D2" s="70"/>
      <c r="E2" s="71"/>
      <c r="F2" s="71"/>
      <c r="G2" s="72"/>
      <c r="H2" s="274" t="s">
        <v>46</v>
      </c>
      <c r="I2" s="274"/>
    </row>
    <row r="3" spans="1:9" s="73" customFormat="1" ht="17.25">
      <c r="A3" s="70"/>
      <c r="B3" s="70"/>
      <c r="C3" s="70"/>
      <c r="D3" s="70"/>
      <c r="E3" s="71"/>
      <c r="F3" s="71"/>
      <c r="G3" s="72"/>
      <c r="H3" s="274" t="s">
        <v>0</v>
      </c>
      <c r="I3" s="274"/>
    </row>
    <row r="4" spans="1:9" s="73" customFormat="1" ht="17.25">
      <c r="A4" s="70"/>
      <c r="B4" s="70"/>
      <c r="C4" s="70"/>
      <c r="D4" s="70"/>
      <c r="E4" s="71"/>
      <c r="F4" s="71"/>
      <c r="G4" s="72"/>
      <c r="H4" s="72"/>
      <c r="I4" s="74"/>
    </row>
    <row r="5" spans="1:9" s="73" customFormat="1" ht="17.25">
      <c r="A5" s="70"/>
      <c r="B5" s="70"/>
      <c r="C5" s="70"/>
      <c r="D5" s="70"/>
      <c r="E5" s="71"/>
      <c r="F5" s="71"/>
      <c r="G5" s="72"/>
      <c r="H5" s="72"/>
      <c r="I5" s="74"/>
    </row>
    <row r="6" spans="1:9" s="73" customFormat="1" ht="32.25" customHeight="1">
      <c r="A6" s="275" t="s">
        <v>105</v>
      </c>
      <c r="B6" s="275"/>
      <c r="C6" s="275"/>
      <c r="D6" s="275"/>
      <c r="E6" s="275"/>
      <c r="F6" s="275"/>
      <c r="G6" s="275"/>
      <c r="H6" s="275"/>
      <c r="I6" s="275"/>
    </row>
    <row r="7" spans="1:9" s="73" customFormat="1" ht="21" customHeight="1">
      <c r="A7" s="275"/>
      <c r="B7" s="275"/>
      <c r="C7" s="275"/>
      <c r="D7" s="275"/>
      <c r="E7" s="275"/>
      <c r="F7" s="275"/>
      <c r="G7" s="275"/>
      <c r="H7" s="275"/>
      <c r="I7" s="275"/>
    </row>
    <row r="8" spans="1:9" s="73" customFormat="1" ht="21" customHeight="1">
      <c r="A8" s="75"/>
      <c r="B8" s="75"/>
      <c r="C8" s="75"/>
      <c r="D8" s="75"/>
      <c r="E8" s="75"/>
      <c r="F8" s="75"/>
      <c r="G8" s="75"/>
      <c r="H8" s="75"/>
      <c r="I8" s="75"/>
    </row>
    <row r="9" spans="1:9" s="73" customFormat="1" ht="21" customHeight="1">
      <c r="A9" s="75"/>
      <c r="B9" s="75"/>
      <c r="C9" s="75"/>
      <c r="D9" s="75"/>
      <c r="E9" s="75"/>
      <c r="F9" s="75"/>
      <c r="G9" s="75"/>
      <c r="H9" s="75"/>
      <c r="I9" s="75"/>
    </row>
    <row r="10" spans="1:9" s="73" customFormat="1" ht="73.900000000000006" customHeight="1">
      <c r="A10" s="276" t="s">
        <v>47</v>
      </c>
      <c r="B10" s="276" t="s">
        <v>48</v>
      </c>
      <c r="C10" s="276"/>
      <c r="D10" s="276"/>
      <c r="E10" s="276" t="s">
        <v>49</v>
      </c>
      <c r="F10" s="276" t="s">
        <v>50</v>
      </c>
      <c r="G10" s="276" t="s">
        <v>51</v>
      </c>
      <c r="H10" s="277" t="s">
        <v>52</v>
      </c>
      <c r="I10" s="277"/>
    </row>
    <row r="11" spans="1:9" s="73" customFormat="1" ht="21" customHeight="1">
      <c r="A11" s="276"/>
      <c r="B11" s="276"/>
      <c r="C11" s="276"/>
      <c r="D11" s="276"/>
      <c r="E11" s="276"/>
      <c r="F11" s="276"/>
      <c r="G11" s="276"/>
      <c r="H11" s="76" t="s">
        <v>53</v>
      </c>
      <c r="I11" s="77" t="s">
        <v>54</v>
      </c>
    </row>
    <row r="12" spans="1:9" s="73" customFormat="1" ht="17.25">
      <c r="A12" s="78">
        <v>1</v>
      </c>
      <c r="B12" s="279">
        <v>2</v>
      </c>
      <c r="C12" s="280"/>
      <c r="D12" s="281"/>
      <c r="E12" s="76">
        <v>3</v>
      </c>
      <c r="F12" s="76">
        <v>4</v>
      </c>
      <c r="G12" s="76">
        <v>5</v>
      </c>
      <c r="H12" s="76">
        <v>6</v>
      </c>
      <c r="I12" s="76">
        <v>7</v>
      </c>
    </row>
    <row r="13" spans="1:9" s="73" customFormat="1" ht="44.85" customHeight="1">
      <c r="A13" s="282" t="s">
        <v>14</v>
      </c>
      <c r="B13" s="282"/>
      <c r="C13" s="282"/>
      <c r="D13" s="282"/>
      <c r="E13" s="282"/>
      <c r="F13" s="282"/>
      <c r="G13" s="282"/>
      <c r="H13" s="282"/>
      <c r="I13" s="79">
        <f>+I14</f>
        <v>325000</v>
      </c>
    </row>
    <row r="14" spans="1:9" s="82" customFormat="1" ht="17.45" customHeight="1">
      <c r="A14" s="80" t="s">
        <v>96</v>
      </c>
      <c r="B14" s="80" t="s">
        <v>55</v>
      </c>
      <c r="C14" s="80" t="s">
        <v>97</v>
      </c>
      <c r="D14" s="283" t="s">
        <v>98</v>
      </c>
      <c r="E14" s="284"/>
      <c r="F14" s="284"/>
      <c r="G14" s="284"/>
      <c r="H14" s="285"/>
      <c r="I14" s="81">
        <f>+I15</f>
        <v>325000</v>
      </c>
    </row>
    <row r="15" spans="1:9" s="73" customFormat="1" ht="54.75" customHeight="1">
      <c r="A15" s="83" t="s">
        <v>99</v>
      </c>
      <c r="B15" s="286" t="s">
        <v>100</v>
      </c>
      <c r="C15" s="287"/>
      <c r="D15" s="287"/>
      <c r="E15" s="287"/>
      <c r="F15" s="287"/>
      <c r="G15" s="287"/>
      <c r="H15" s="288"/>
      <c r="I15" s="84">
        <f>+I16</f>
        <v>325000</v>
      </c>
    </row>
    <row r="16" spans="1:9" s="73" customFormat="1" ht="16.5" customHeight="1">
      <c r="A16" s="85"/>
      <c r="B16" s="289" t="s">
        <v>101</v>
      </c>
      <c r="C16" s="290"/>
      <c r="D16" s="291"/>
      <c r="E16" s="86"/>
      <c r="F16" s="86"/>
      <c r="G16" s="87"/>
      <c r="H16" s="87"/>
      <c r="I16" s="88">
        <f>SUM(I17:I17)</f>
        <v>325000</v>
      </c>
    </row>
    <row r="17" spans="1:9" s="93" customFormat="1" ht="17.25">
      <c r="A17" s="94">
        <v>34121100</v>
      </c>
      <c r="B17" s="278" t="s">
        <v>102</v>
      </c>
      <c r="C17" s="278"/>
      <c r="D17" s="278"/>
      <c r="E17" s="89" t="s">
        <v>103</v>
      </c>
      <c r="F17" s="89" t="s">
        <v>104</v>
      </c>
      <c r="G17" s="90">
        <v>65000000</v>
      </c>
      <c r="H17" s="91">
        <v>5</v>
      </c>
      <c r="I17" s="92">
        <f>+ROUNDDOWN(H17*G17/1000,1)</f>
        <v>325000</v>
      </c>
    </row>
  </sheetData>
  <mergeCells count="16">
    <mergeCell ref="B17:D17"/>
    <mergeCell ref="B12:D12"/>
    <mergeCell ref="A13:H13"/>
    <mergeCell ref="D14:H14"/>
    <mergeCell ref="B15:H15"/>
    <mergeCell ref="B16:D1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https://mul2.gov.am/tasks/1369314/oneclick?token=ade394af3f1156ec681c83c92748da27</cp:keywords>
  <cp:lastModifiedBy>Acer 2</cp:lastModifiedBy>
  <cp:lastPrinted>2022-02-24T08:25:43Z</cp:lastPrinted>
  <dcterms:created xsi:type="dcterms:W3CDTF">2022-01-04T07:12:58Z</dcterms:created>
  <dcterms:modified xsi:type="dcterms:W3CDTF">2026-08-11T10:05:13Z</dcterms:modified>
</cp:coreProperties>
</file>