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6\19817ՏԿԵՆ նախագիծ\լրամշակված\attachments_1343419\նախագիծ-Դիմակայուն Սյունիք\"/>
    </mc:Choice>
  </mc:AlternateContent>
  <bookViews>
    <workbookView xWindow="15" yWindow="390" windowWidth="28785" windowHeight="11460" tabRatio="933" activeTab="11"/>
  </bookViews>
  <sheets>
    <sheet name="1" sheetId="85" r:id="rId1"/>
    <sheet name="2" sheetId="84" r:id="rId2"/>
    <sheet name="3" sheetId="65" r:id="rId3"/>
    <sheet name="4" sheetId="32" r:id="rId4"/>
    <sheet name="5" sheetId="91" r:id="rId5"/>
    <sheet name="6" sheetId="80" r:id="rId6"/>
    <sheet name="7" sheetId="90" r:id="rId7"/>
    <sheet name="8" sheetId="73" r:id="rId8"/>
    <sheet name="9" sheetId="86" r:id="rId9"/>
    <sheet name="10․" sheetId="92" r:id="rId10"/>
    <sheet name="11" sheetId="87" r:id="rId11"/>
    <sheet name="12" sheetId="93" r:id="rId12"/>
  </sheets>
  <externalReferences>
    <externalReference r:id="rId13"/>
  </externalReferences>
  <definedNames>
    <definedName name="a" localSheetId="0">#REF!</definedName>
    <definedName name="a" localSheetId="10">#REF!</definedName>
    <definedName name="a" localSheetId="1">#REF!</definedName>
    <definedName name="a" localSheetId="2">#REF!</definedName>
    <definedName name="a" localSheetId="5">#REF!</definedName>
    <definedName name="a" localSheetId="8">#REF!</definedName>
    <definedName name="a">#REF!</definedName>
    <definedName name="AgencyCode" localSheetId="10">#REF!</definedName>
    <definedName name="AgencyCode" localSheetId="1">#REF!</definedName>
    <definedName name="AgencyCode" localSheetId="3">#REF!</definedName>
    <definedName name="AgencyCode" localSheetId="5">#REF!</definedName>
    <definedName name="AgencyCode" localSheetId="8">#REF!</definedName>
    <definedName name="AgencyCode">#REF!</definedName>
    <definedName name="AgencyName" localSheetId="10">#REF!</definedName>
    <definedName name="AgencyName" localSheetId="1">#REF!</definedName>
    <definedName name="AgencyName" localSheetId="3">#REF!</definedName>
    <definedName name="AgencyName" localSheetId="5">#REF!</definedName>
    <definedName name="AgencyName" localSheetId="8">#REF!</definedName>
    <definedName name="AgencyName">#REF!</definedName>
    <definedName name="åû" localSheetId="10">#REF!</definedName>
    <definedName name="åû" localSheetId="8">#REF!</definedName>
    <definedName name="åû">#REF!</definedName>
    <definedName name="BOP" localSheetId="10">#REF!</definedName>
    <definedName name="BOP" localSheetId="8">#REF!</definedName>
    <definedName name="BOP">#REF!</definedName>
    <definedName name="BOPfoot" localSheetId="10">#REF!</definedName>
    <definedName name="BOPfoot" localSheetId="8">#REF!</definedName>
    <definedName name="BOPfoot">#REF!</definedName>
    <definedName name="davit" localSheetId="10">#REF!</definedName>
    <definedName name="davit" localSheetId="1">#REF!</definedName>
    <definedName name="davit" localSheetId="5">#REF!</definedName>
    <definedName name="davit" localSheetId="8">#REF!</definedName>
    <definedName name="davit">#REF!</definedName>
    <definedName name="DebtCG" localSheetId="10">#REF!</definedName>
    <definedName name="DebtCG" localSheetId="8">#REF!</definedName>
    <definedName name="DebtCG">#REF!</definedName>
    <definedName name="DebtGG" localSheetId="10">#REF!</definedName>
    <definedName name="DebtGG" localSheetId="8">#REF!</definedName>
    <definedName name="DebtGG">#REF!</definedName>
    <definedName name="Functional1" localSheetId="10">#REF!</definedName>
    <definedName name="Functional1" localSheetId="1">#REF!</definedName>
    <definedName name="Functional1" localSheetId="3">#REF!</definedName>
    <definedName name="Functional1" localSheetId="5">#REF!</definedName>
    <definedName name="Functional1" localSheetId="8">#REF!</definedName>
    <definedName name="Functional1">#REF!</definedName>
    <definedName name="ggg" localSheetId="10">#REF!</definedName>
    <definedName name="ggg" localSheetId="1">#REF!</definedName>
    <definedName name="ggg" localSheetId="5">#REF!</definedName>
    <definedName name="ggg" localSheetId="8">#REF!</definedName>
    <definedName name="ggg">#REF!</definedName>
    <definedName name="hav" localSheetId="10">#REF!</definedName>
    <definedName name="hav" localSheetId="8">#REF!</definedName>
    <definedName name="hav">#REF!</definedName>
    <definedName name="mas" localSheetId="10">#REF!</definedName>
    <definedName name="mas" localSheetId="8">#REF!</definedName>
    <definedName name="mas">#REF!</definedName>
    <definedName name="mass" localSheetId="10">#REF!</definedName>
    <definedName name="mass" localSheetId="8">#REF!</definedName>
    <definedName name="mass">#REF!</definedName>
    <definedName name="MonExo" localSheetId="10">#REF!</definedName>
    <definedName name="MonExo" localSheetId="8">#REF!</definedName>
    <definedName name="MonExo">#REF!</definedName>
    <definedName name="MonGrow" localSheetId="10">#REF!</definedName>
    <definedName name="MonGrow" localSheetId="8">#REF!</definedName>
    <definedName name="MonGrow">#REF!</definedName>
    <definedName name="PANature" localSheetId="10">#REF!</definedName>
    <definedName name="PANature" localSheetId="1">#REF!</definedName>
    <definedName name="PANature" localSheetId="3">#REF!</definedName>
    <definedName name="PANature" localSheetId="5">#REF!</definedName>
    <definedName name="PANature" localSheetId="8">#REF!</definedName>
    <definedName name="PANature">#REF!</definedName>
    <definedName name="PAType" localSheetId="10">#REF!</definedName>
    <definedName name="PAType" localSheetId="1">#REF!</definedName>
    <definedName name="PAType" localSheetId="3">#REF!</definedName>
    <definedName name="PAType" localSheetId="5">#REF!</definedName>
    <definedName name="PAType" localSheetId="8">#REF!</definedName>
    <definedName name="PAType">#REF!</definedName>
    <definedName name="Performance2" localSheetId="10">#REF!</definedName>
    <definedName name="Performance2" localSheetId="1">#REF!</definedName>
    <definedName name="Performance2" localSheetId="3">#REF!</definedName>
    <definedName name="Performance2" localSheetId="5">#REF!</definedName>
    <definedName name="Performance2" localSheetId="8">#REF!</definedName>
    <definedName name="Performance2">#REF!</definedName>
    <definedName name="PerformanceType" localSheetId="10">#REF!</definedName>
    <definedName name="PerformanceType" localSheetId="1">#REF!</definedName>
    <definedName name="PerformanceType" localSheetId="3">#REF!</definedName>
    <definedName name="PerformanceType" localSheetId="5">#REF!</definedName>
    <definedName name="PerformanceType" localSheetId="8">#REF!</definedName>
    <definedName name="PerformanceType">#REF!</definedName>
    <definedName name="_xlnm.Print_Area" localSheetId="3">'4'!$A$1:$I$120</definedName>
    <definedName name="_xlnm.Print_Area" localSheetId="4">'5'!$A$1:$H$26</definedName>
    <definedName name="RealExo" localSheetId="10">#REF!</definedName>
    <definedName name="RealExo" localSheetId="8">#REF!</definedName>
    <definedName name="RealExo">#REF!</definedName>
    <definedName name="RealPercent" localSheetId="10">#REF!</definedName>
    <definedName name="RealPercent" localSheetId="8">#REF!</definedName>
    <definedName name="RealPercent">#REF!</definedName>
    <definedName name="Table_2._Turkey__Exogenous_assumptions" localSheetId="10">#REF!</definedName>
    <definedName name="Table_2._Turkey__Exogenous_assumptions" localSheetId="8">#REF!</definedName>
    <definedName name="Table_2._Turkey__Exogenous_assumptions">#REF!</definedName>
    <definedName name="vlom" localSheetId="10">#REF!</definedName>
    <definedName name="vlom" localSheetId="8">#REF!</definedName>
    <definedName name="vlom">#REF!</definedName>
    <definedName name="x" localSheetId="0">#REF!</definedName>
    <definedName name="x" localSheetId="10">#REF!</definedName>
    <definedName name="x" localSheetId="8">#REF!</definedName>
    <definedName name="x">#REF!</definedName>
    <definedName name="Z_248BE2BA_E445_11D3_BFE0_00003960F508_.wvu.Cols" localSheetId="10">#REF!</definedName>
    <definedName name="Z_248BE2BA_E445_11D3_BFE0_00003960F508_.wvu.Cols" localSheetId="8">#REF!</definedName>
    <definedName name="Z_248BE2BA_E445_11D3_BFE0_00003960F508_.wvu.Cols">#REF!</definedName>
    <definedName name="Հավելված" localSheetId="10">#REF!</definedName>
    <definedName name="Հավելված" localSheetId="1">#REF!</definedName>
    <definedName name="Հավելված" localSheetId="5">#REF!</definedName>
    <definedName name="Հավելված" localSheetId="8">#REF!</definedName>
    <definedName name="Հավելված">#REF!</definedName>
    <definedName name="Հավելված10" localSheetId="10">#REF!</definedName>
    <definedName name="Հավելված10" localSheetId="5">#REF!</definedName>
    <definedName name="Հավելված10" localSheetId="8">#REF!</definedName>
    <definedName name="Հավելված10">#REF!</definedName>
    <definedName name="Հավելված11" localSheetId="10">#REF!</definedName>
    <definedName name="Հավելված11" localSheetId="5">#REF!</definedName>
    <definedName name="Հավելված11" localSheetId="8">#REF!</definedName>
    <definedName name="Հավելված11">#REF!</definedName>
    <definedName name="Հավելված20" localSheetId="10">#REF!</definedName>
    <definedName name="Հավելված20" localSheetId="5">#REF!</definedName>
    <definedName name="Հավելված20" localSheetId="8">#REF!</definedName>
    <definedName name="Հավելված20">#REF!</definedName>
    <definedName name="Հավելված9" localSheetId="10">#REF!</definedName>
    <definedName name="Հավելված9" localSheetId="5">#REF!</definedName>
    <definedName name="Հավելված9" localSheetId="8">#REF!</definedName>
    <definedName name="Հավելված9">#REF!</definedName>
    <definedName name="Մաս" localSheetId="10">#REF!</definedName>
    <definedName name="Մաս" localSheetId="1">#REF!</definedName>
    <definedName name="Մաս" localSheetId="5">#REF!</definedName>
    <definedName name="Մաս" localSheetId="8">#REF!</definedName>
    <definedName name="Մաս">#REF!</definedName>
    <definedName name="շախմատիստ" localSheetId="10">#REF!</definedName>
    <definedName name="շախմատիստ" localSheetId="1">#REF!</definedName>
    <definedName name="շախմատիստ" localSheetId="5">#REF!</definedName>
    <definedName name="շախմատիստ" localSheetId="8">#REF!</definedName>
    <definedName name="շախմատիստ">#REF!</definedName>
    <definedName name="վֆյգյգ" localSheetId="10">#REF!</definedName>
    <definedName name="վֆյգյգ" localSheetId="8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86" l="1"/>
  <c r="I15" i="80"/>
  <c r="H15" i="80"/>
  <c r="H16" i="80"/>
  <c r="G16" i="80"/>
  <c r="J16" i="80"/>
  <c r="J15" i="80" s="1"/>
  <c r="K16" i="80"/>
  <c r="K15" i="80" s="1"/>
  <c r="L16" i="80"/>
  <c r="L15" i="80" s="1"/>
  <c r="I16" i="80"/>
  <c r="G15" i="80"/>
  <c r="F15" i="80"/>
  <c r="E15" i="80"/>
  <c r="L20" i="80"/>
  <c r="K20" i="80"/>
  <c r="J20" i="80"/>
  <c r="I20" i="80"/>
  <c r="H20" i="80"/>
  <c r="G20" i="80"/>
  <c r="J27" i="87"/>
  <c r="J29" i="87"/>
  <c r="J31" i="87"/>
  <c r="J32" i="87"/>
  <c r="J33" i="87"/>
  <c r="J34" i="87"/>
  <c r="J35" i="87"/>
  <c r="J36" i="87"/>
  <c r="J37" i="87"/>
  <c r="J38" i="87"/>
  <c r="J39" i="87"/>
  <c r="J41" i="87"/>
  <c r="J42" i="87"/>
  <c r="J43" i="87"/>
  <c r="J44" i="87"/>
  <c r="J45" i="87"/>
  <c r="I27" i="87"/>
  <c r="I29" i="87"/>
  <c r="I31" i="87"/>
  <c r="I32" i="87"/>
  <c r="I33" i="87"/>
  <c r="I34" i="87"/>
  <c r="I35" i="87"/>
  <c r="I36" i="87"/>
  <c r="I37" i="87"/>
  <c r="I38" i="87"/>
  <c r="I39" i="87"/>
  <c r="I41" i="87"/>
  <c r="I42" i="87"/>
  <c r="I43" i="87"/>
  <c r="I44" i="87"/>
  <c r="I45" i="87"/>
  <c r="H65" i="87"/>
  <c r="L39" i="73"/>
  <c r="L13" i="86"/>
  <c r="K13" i="86"/>
  <c r="J13" i="86"/>
  <c r="I65" i="87"/>
  <c r="I64" i="87" s="1"/>
  <c r="I63" i="87" s="1"/>
  <c r="J26" i="65"/>
  <c r="D9" i="84"/>
  <c r="D11" i="84"/>
  <c r="D13" i="84"/>
  <c r="D15" i="84"/>
  <c r="E15" i="84" l="1"/>
  <c r="E13" i="84" s="1"/>
  <c r="E11" i="84" s="1"/>
  <c r="E9" i="84" s="1"/>
  <c r="C11" i="85" s="1"/>
  <c r="C12" i="85" s="1"/>
  <c r="I60" i="87"/>
  <c r="I58" i="87" s="1"/>
  <c r="I56" i="87" s="1"/>
  <c r="I54" i="87" s="1"/>
  <c r="I52" i="87" s="1"/>
  <c r="I50" i="87" s="1"/>
  <c r="I48" i="87" s="1"/>
  <c r="I46" i="87" s="1"/>
  <c r="I62" i="87"/>
  <c r="G112" i="32" l="1"/>
  <c r="G111" i="32" s="1"/>
  <c r="G110" i="32" s="1"/>
  <c r="H27" i="80"/>
  <c r="G27" i="80" s="1"/>
  <c r="H32" i="32" s="1"/>
  <c r="I27" i="80"/>
  <c r="J38" i="80"/>
  <c r="L37" i="80"/>
  <c r="K37" i="80"/>
  <c r="J37" i="80" s="1"/>
  <c r="L36" i="80"/>
  <c r="L35" i="80" s="1"/>
  <c r="L34" i="80" s="1"/>
  <c r="L32" i="80" s="1"/>
  <c r="G108" i="32" l="1"/>
  <c r="G106" i="32" s="1"/>
  <c r="H26" i="65" s="1"/>
  <c r="J39" i="73" s="1"/>
  <c r="K36" i="80"/>
  <c r="K31" i="73"/>
  <c r="K30" i="73" s="1"/>
  <c r="L31" i="73"/>
  <c r="L30" i="73" s="1"/>
  <c r="J31" i="73"/>
  <c r="J30" i="73" s="1"/>
  <c r="G50" i="80"/>
  <c r="G51" i="80"/>
  <c r="G53" i="80"/>
  <c r="H85" i="32" s="1"/>
  <c r="H52" i="80"/>
  <c r="H49" i="80" s="1"/>
  <c r="I52" i="80"/>
  <c r="I49" i="80" s="1"/>
  <c r="I48" i="80" s="1"/>
  <c r="I47" i="80" s="1"/>
  <c r="I45" i="80" s="1"/>
  <c r="I43" i="80" s="1"/>
  <c r="I41" i="80" s="1"/>
  <c r="I39" i="80" s="1"/>
  <c r="K41" i="80"/>
  <c r="J45" i="80"/>
  <c r="J47" i="80"/>
  <c r="J48" i="80"/>
  <c r="J49" i="80"/>
  <c r="J50" i="80"/>
  <c r="K43" i="80"/>
  <c r="L45" i="80"/>
  <c r="L43" i="80" s="1"/>
  <c r="L50" i="80"/>
  <c r="L52" i="80"/>
  <c r="I82" i="32"/>
  <c r="I81" i="32" s="1"/>
  <c r="I80" i="32" s="1"/>
  <c r="I79" i="32" s="1"/>
  <c r="I77" i="32" s="1"/>
  <c r="I75" i="32" s="1"/>
  <c r="I73" i="32" s="1"/>
  <c r="I71" i="32" s="1"/>
  <c r="I69" i="32" s="1"/>
  <c r="I67" i="32" s="1"/>
  <c r="I65" i="32" s="1"/>
  <c r="H81" i="32"/>
  <c r="H80" i="32" s="1"/>
  <c r="H79" i="32" s="1"/>
  <c r="H77" i="32" s="1"/>
  <c r="H75" i="32" s="1"/>
  <c r="H73" i="32" s="1"/>
  <c r="H71" i="32" s="1"/>
  <c r="H69" i="32" s="1"/>
  <c r="H67" i="32" s="1"/>
  <c r="H65" i="32" s="1"/>
  <c r="H64" i="32"/>
  <c r="H63" i="32" s="1"/>
  <c r="H62" i="32" s="1"/>
  <c r="H61" i="32" s="1"/>
  <c r="H60" i="32" s="1"/>
  <c r="H58" i="32" s="1"/>
  <c r="G64" i="32"/>
  <c r="G63" i="32" s="1"/>
  <c r="G62" i="32" s="1"/>
  <c r="G61" i="32" s="1"/>
  <c r="G60" i="32" s="1"/>
  <c r="K25" i="73"/>
  <c r="J25" i="73"/>
  <c r="G19" i="91"/>
  <c r="G18" i="91"/>
  <c r="G17" i="91"/>
  <c r="G15" i="91" s="1"/>
  <c r="G13" i="91" s="1"/>
  <c r="G11" i="91" s="1"/>
  <c r="F17" i="91"/>
  <c r="F15" i="91" s="1"/>
  <c r="F13" i="91" s="1"/>
  <c r="F11" i="91" s="1"/>
  <c r="E17" i="91"/>
  <c r="E15" i="91"/>
  <c r="E13" i="91"/>
  <c r="E11" i="91"/>
  <c r="G19" i="90"/>
  <c r="D19" i="90" s="1"/>
  <c r="G18" i="90"/>
  <c r="D18" i="90" s="1"/>
  <c r="H17" i="90"/>
  <c r="H15" i="90" s="1"/>
  <c r="H13" i="90" s="1"/>
  <c r="H11" i="90" s="1"/>
  <c r="F17" i="90"/>
  <c r="E17" i="90"/>
  <c r="E15" i="90" s="1"/>
  <c r="E13" i="90" s="1"/>
  <c r="E11" i="90" s="1"/>
  <c r="F15" i="90"/>
  <c r="F13" i="90"/>
  <c r="F11" i="90"/>
  <c r="I21" i="65"/>
  <c r="I20" i="65" s="1"/>
  <c r="J21" i="65"/>
  <c r="J20" i="65" s="1"/>
  <c r="H21" i="65"/>
  <c r="H20" i="65" s="1"/>
  <c r="J24" i="73" l="1"/>
  <c r="J23" i="73" s="1"/>
  <c r="J38" i="86"/>
  <c r="J37" i="86" s="1"/>
  <c r="J36" i="86" s="1"/>
  <c r="K24" i="73"/>
  <c r="K23" i="73" s="1"/>
  <c r="K38" i="86"/>
  <c r="K37" i="86" s="1"/>
  <c r="K36" i="86" s="1"/>
  <c r="H56" i="32"/>
  <c r="H54" i="32" s="1"/>
  <c r="H52" i="32" s="1"/>
  <c r="H50" i="32" s="1"/>
  <c r="H48" i="32" s="1"/>
  <c r="H46" i="32" s="1"/>
  <c r="H44" i="32" s="1"/>
  <c r="I19" i="65"/>
  <c r="I18" i="65" s="1"/>
  <c r="I17" i="65" s="1"/>
  <c r="H112" i="32"/>
  <c r="H111" i="32" s="1"/>
  <c r="H48" i="80"/>
  <c r="G49" i="80"/>
  <c r="L41" i="80"/>
  <c r="L39" i="80" s="1"/>
  <c r="J43" i="80"/>
  <c r="G52" i="80"/>
  <c r="K39" i="80"/>
  <c r="K35" i="80"/>
  <c r="J36" i="80"/>
  <c r="I64" i="32"/>
  <c r="I63" i="32" s="1"/>
  <c r="I62" i="32" s="1"/>
  <c r="I61" i="32" s="1"/>
  <c r="I60" i="32" s="1"/>
  <c r="I58" i="32" s="1"/>
  <c r="G17" i="90"/>
  <c r="G15" i="90" s="1"/>
  <c r="D17" i="90"/>
  <c r="G58" i="32"/>
  <c r="G56" i="32" l="1"/>
  <c r="G54" i="32" s="1"/>
  <c r="G52" i="32" s="1"/>
  <c r="G50" i="32" s="1"/>
  <c r="G48" i="32" s="1"/>
  <c r="G46" i="32" s="1"/>
  <c r="G44" i="32" s="1"/>
  <c r="H19" i="65"/>
  <c r="H18" i="65" s="1"/>
  <c r="H17" i="65" s="1"/>
  <c r="I56" i="32"/>
  <c r="J19" i="65"/>
  <c r="J18" i="65" s="1"/>
  <c r="J17" i="65" s="1"/>
  <c r="K34" i="80"/>
  <c r="J35" i="80"/>
  <c r="J41" i="80"/>
  <c r="J39" i="80" s="1"/>
  <c r="G48" i="80"/>
  <c r="H47" i="80"/>
  <c r="H110" i="32"/>
  <c r="H108" i="32"/>
  <c r="H106" i="32" s="1"/>
  <c r="I26" i="65" s="1"/>
  <c r="D15" i="90"/>
  <c r="G13" i="90"/>
  <c r="K39" i="73" l="1"/>
  <c r="I54" i="32"/>
  <c r="I52" i="32" s="1"/>
  <c r="I50" i="32" s="1"/>
  <c r="I48" i="32" s="1"/>
  <c r="I46" i="32" s="1"/>
  <c r="I44" i="32" s="1"/>
  <c r="G47" i="80"/>
  <c r="H45" i="80"/>
  <c r="J34" i="80"/>
  <c r="K32" i="80"/>
  <c r="J32" i="80" s="1"/>
  <c r="D13" i="90"/>
  <c r="G11" i="90"/>
  <c r="D11" i="90" l="1"/>
  <c r="J25" i="65"/>
  <c r="L25" i="73"/>
  <c r="H43" i="80"/>
  <c r="G45" i="80"/>
  <c r="J31" i="80"/>
  <c r="I36" i="32" s="1"/>
  <c r="G31" i="80"/>
  <c r="H36" i="32" s="1"/>
  <c r="G29" i="80"/>
  <c r="H34" i="32" s="1"/>
  <c r="J29" i="80"/>
  <c r="I34" i="32" s="1"/>
  <c r="J28" i="80"/>
  <c r="I33" i="32" s="1"/>
  <c r="K27" i="80"/>
  <c r="L27" i="80"/>
  <c r="H35" i="87"/>
  <c r="H36" i="87"/>
  <c r="H38" i="87"/>
  <c r="I37" i="32"/>
  <c r="L31" i="86" s="1"/>
  <c r="I39" i="32"/>
  <c r="I40" i="32"/>
  <c r="I41" i="32"/>
  <c r="I42" i="32"/>
  <c r="I43" i="32"/>
  <c r="J24" i="65" l="1"/>
  <c r="L43" i="73"/>
  <c r="L24" i="73"/>
  <c r="L23" i="73" s="1"/>
  <c r="L38" i="86"/>
  <c r="L37" i="86" s="1"/>
  <c r="L36" i="86" s="1"/>
  <c r="J27" i="80"/>
  <c r="I32" i="32" s="1"/>
  <c r="H41" i="80"/>
  <c r="G43" i="80"/>
  <c r="L38" i="73" l="1"/>
  <c r="L37" i="73" s="1"/>
  <c r="L49" i="86"/>
  <c r="G41" i="80"/>
  <c r="H39" i="80"/>
  <c r="G39" i="80" s="1"/>
  <c r="F27" i="80"/>
  <c r="H34" i="87" s="1"/>
  <c r="L30" i="80"/>
  <c r="K30" i="80"/>
  <c r="J30" i="80" s="1"/>
  <c r="I35" i="32" s="1"/>
  <c r="F30" i="80"/>
  <c r="H37" i="87" s="1"/>
  <c r="D29" i="80"/>
  <c r="G34" i="32" s="1"/>
  <c r="L26" i="80" l="1"/>
  <c r="K26" i="80"/>
  <c r="E27" i="80"/>
  <c r="F26" i="80"/>
  <c r="H33" i="87" s="1"/>
  <c r="D28" i="80"/>
  <c r="G33" i="32" s="1"/>
  <c r="G28" i="80"/>
  <c r="H33" i="32" s="1"/>
  <c r="I37" i="80" l="1"/>
  <c r="H37" i="80"/>
  <c r="F37" i="80"/>
  <c r="E37" i="80"/>
  <c r="E36" i="80" s="1"/>
  <c r="I36" i="80" l="1"/>
  <c r="G38" i="80"/>
  <c r="H43" i="32" s="1"/>
  <c r="D38" i="80"/>
  <c r="E35" i="80"/>
  <c r="F36" i="80"/>
  <c r="F35" i="80" s="1"/>
  <c r="F34" i="80" s="1"/>
  <c r="F32" i="80" s="1"/>
  <c r="D37" i="80"/>
  <c r="G37" i="80"/>
  <c r="H42" i="32" s="1"/>
  <c r="H36" i="80"/>
  <c r="G42" i="32" l="1"/>
  <c r="H44" i="87"/>
  <c r="G43" i="32"/>
  <c r="H45" i="87"/>
  <c r="I35" i="80"/>
  <c r="D36" i="80"/>
  <c r="H35" i="80"/>
  <c r="G36" i="80"/>
  <c r="H41" i="32" s="1"/>
  <c r="E34" i="80"/>
  <c r="D35" i="80"/>
  <c r="I30" i="80"/>
  <c r="I26" i="80" l="1"/>
  <c r="H42" i="87"/>
  <c r="G40" i="32"/>
  <c r="G41" i="32"/>
  <c r="H43" i="87"/>
  <c r="I34" i="80"/>
  <c r="H30" i="80"/>
  <c r="G30" i="80" s="1"/>
  <c r="H35" i="32" s="1"/>
  <c r="H34" i="80"/>
  <c r="G35" i="80"/>
  <c r="H40" i="32" s="1"/>
  <c r="D34" i="80"/>
  <c r="E32" i="80"/>
  <c r="L25" i="80"/>
  <c r="H41" i="87" l="1"/>
  <c r="G39" i="32"/>
  <c r="I32" i="80"/>
  <c r="L24" i="80"/>
  <c r="H26" i="80"/>
  <c r="H25" i="80" s="1"/>
  <c r="H24" i="80" s="1"/>
  <c r="E30" i="80"/>
  <c r="D31" i="80"/>
  <c r="G36" i="32" s="1"/>
  <c r="D32" i="80"/>
  <c r="H32" i="80"/>
  <c r="G34" i="80"/>
  <c r="H39" i="32" s="1"/>
  <c r="J26" i="80"/>
  <c r="I31" i="32" s="1"/>
  <c r="K25" i="80"/>
  <c r="F25" i="80"/>
  <c r="I25" i="80"/>
  <c r="H39" i="87" l="1"/>
  <c r="G37" i="32"/>
  <c r="J31" i="86" s="1"/>
  <c r="F24" i="80"/>
  <c r="H32" i="87"/>
  <c r="I24" i="80"/>
  <c r="G24" i="80" s="1"/>
  <c r="H29" i="32" s="1"/>
  <c r="L22" i="80"/>
  <c r="D30" i="80"/>
  <c r="G35" i="32" s="1"/>
  <c r="E26" i="80"/>
  <c r="E25" i="80" s="1"/>
  <c r="D25" i="80" s="1"/>
  <c r="G30" i="32" s="1"/>
  <c r="G32" i="80"/>
  <c r="H37" i="32" s="1"/>
  <c r="K31" i="86" s="1"/>
  <c r="D27" i="80"/>
  <c r="G32" i="32" s="1"/>
  <c r="G26" i="80"/>
  <c r="H31" i="32" s="1"/>
  <c r="G25" i="80"/>
  <c r="H30" i="32" s="1"/>
  <c r="K24" i="80"/>
  <c r="J25" i="80"/>
  <c r="I30" i="32" s="1"/>
  <c r="H22" i="80"/>
  <c r="H18" i="80" s="1"/>
  <c r="I112" i="32" l="1"/>
  <c r="I111" i="32" s="1"/>
  <c r="J65" i="87"/>
  <c r="J64" i="87" s="1"/>
  <c r="J63" i="87" s="1"/>
  <c r="I110" i="32"/>
  <c r="I108" i="32"/>
  <c r="I106" i="32" s="1"/>
  <c r="F22" i="80"/>
  <c r="H31" i="87"/>
  <c r="I22" i="80"/>
  <c r="G22" i="80" s="1"/>
  <c r="H27" i="32" s="1"/>
  <c r="H25" i="32" s="1"/>
  <c r="H23" i="32" s="1"/>
  <c r="J25" i="87"/>
  <c r="J23" i="87" s="1"/>
  <c r="J21" i="87" s="1"/>
  <c r="J19" i="87" s="1"/>
  <c r="J17" i="87" s="1"/>
  <c r="J15" i="87" s="1"/>
  <c r="L30" i="86"/>
  <c r="L29" i="86" s="1"/>
  <c r="E24" i="80"/>
  <c r="D24" i="80" s="1"/>
  <c r="G29" i="32" s="1"/>
  <c r="D26" i="80"/>
  <c r="G31" i="32" s="1"/>
  <c r="K22" i="80"/>
  <c r="J24" i="80"/>
  <c r="I29" i="32" s="1"/>
  <c r="J62" i="87" l="1"/>
  <c r="J60" i="87"/>
  <c r="J58" i="87" s="1"/>
  <c r="J56" i="87" s="1"/>
  <c r="J54" i="87" s="1"/>
  <c r="J52" i="87" s="1"/>
  <c r="J50" i="87" s="1"/>
  <c r="J48" i="87" s="1"/>
  <c r="J46" i="87" s="1"/>
  <c r="K18" i="80"/>
  <c r="F20" i="80"/>
  <c r="H29" i="87"/>
  <c r="K20" i="86"/>
  <c r="K19" i="86" s="1"/>
  <c r="I18" i="80"/>
  <c r="I25" i="87"/>
  <c r="I23" i="87" s="1"/>
  <c r="I21" i="87" s="1"/>
  <c r="I19" i="87" s="1"/>
  <c r="I17" i="87" s="1"/>
  <c r="I15" i="87" s="1"/>
  <c r="I13" i="87" s="1"/>
  <c r="L18" i="80"/>
  <c r="E22" i="80"/>
  <c r="E20" i="80" s="1"/>
  <c r="E18" i="80" s="1"/>
  <c r="E16" i="80" s="1"/>
  <c r="K30" i="86"/>
  <c r="K29" i="86" s="1"/>
  <c r="J30" i="86"/>
  <c r="J29" i="86" s="1"/>
  <c r="J22" i="80"/>
  <c r="I27" i="32" s="1"/>
  <c r="I25" i="32" l="1"/>
  <c r="D22" i="80"/>
  <c r="G27" i="32" s="1"/>
  <c r="G25" i="32" s="1"/>
  <c r="F18" i="80"/>
  <c r="F16" i="80" s="1"/>
  <c r="H27" i="87"/>
  <c r="H25" i="87" s="1"/>
  <c r="H23" i="87" s="1"/>
  <c r="H21" i="87" s="1"/>
  <c r="H19" i="87" s="1"/>
  <c r="H17" i="87" s="1"/>
  <c r="H15" i="87" s="1"/>
  <c r="J18" i="80"/>
  <c r="G18" i="80"/>
  <c r="I16" i="65"/>
  <c r="H21" i="32"/>
  <c r="L20" i="86"/>
  <c r="L19" i="86" s="1"/>
  <c r="L12" i="86" s="1"/>
  <c r="E13" i="80"/>
  <c r="D20" i="80"/>
  <c r="D18" i="80" s="1"/>
  <c r="J20" i="86" l="1"/>
  <c r="J19" i="86" s="1"/>
  <c r="J12" i="86" s="1"/>
  <c r="H16" i="65"/>
  <c r="G23" i="32"/>
  <c r="G21" i="32" s="1"/>
  <c r="D16" i="80"/>
  <c r="H13" i="80"/>
  <c r="K14" i="73"/>
  <c r="K13" i="73" s="1"/>
  <c r="K12" i="73" s="1"/>
  <c r="I15" i="65"/>
  <c r="I23" i="32"/>
  <c r="I21" i="32" s="1"/>
  <c r="J16" i="65"/>
  <c r="H15" i="65" l="1"/>
  <c r="H14" i="65" s="1"/>
  <c r="J14" i="73"/>
  <c r="J13" i="73" s="1"/>
  <c r="J12" i="73" s="1"/>
  <c r="D15" i="80"/>
  <c r="F13" i="80"/>
  <c r="J15" i="65"/>
  <c r="L14" i="73"/>
  <c r="L13" i="73" s="1"/>
  <c r="L12" i="73" s="1"/>
  <c r="L11" i="73" s="1"/>
  <c r="L13" i="80"/>
  <c r="H64" i="87" l="1"/>
  <c r="H63" i="87" s="1"/>
  <c r="J13" i="87"/>
  <c r="I103" i="32" l="1"/>
  <c r="I100" i="32" s="1"/>
  <c r="I98" i="32" s="1"/>
  <c r="G104" i="32"/>
  <c r="G103" i="32" s="1"/>
  <c r="H60" i="87"/>
  <c r="H58" i="87" s="1"/>
  <c r="H56" i="87" s="1"/>
  <c r="H54" i="87" s="1"/>
  <c r="H52" i="87" s="1"/>
  <c r="H50" i="87" s="1"/>
  <c r="H48" i="87" s="1"/>
  <c r="H46" i="87" s="1"/>
  <c r="H13" i="87" s="1"/>
  <c r="H62" i="87"/>
  <c r="K13" i="80"/>
  <c r="I102" i="32" l="1"/>
  <c r="I96" i="32"/>
  <c r="I94" i="32" s="1"/>
  <c r="I92" i="32" s="1"/>
  <c r="I90" i="32" s="1"/>
  <c r="I88" i="32" s="1"/>
  <c r="I86" i="32" s="1"/>
  <c r="G100" i="32"/>
  <c r="G98" i="32" s="1"/>
  <c r="G102" i="32"/>
  <c r="I13" i="80"/>
  <c r="J23" i="65"/>
  <c r="L45" i="86"/>
  <c r="I14" i="65"/>
  <c r="H19" i="32"/>
  <c r="H17" i="32" s="1"/>
  <c r="G96" i="32" l="1"/>
  <c r="G94" i="32" s="1"/>
  <c r="G92" i="32" s="1"/>
  <c r="G90" i="32" s="1"/>
  <c r="G88" i="32" s="1"/>
  <c r="G86" i="32" s="1"/>
  <c r="H25" i="65"/>
  <c r="L44" i="86"/>
  <c r="L43" i="86" s="1"/>
  <c r="L11" i="86" s="1"/>
  <c r="H15" i="32"/>
  <c r="H13" i="32" s="1"/>
  <c r="G13" i="80"/>
  <c r="G19" i="32"/>
  <c r="G17" i="32" s="1"/>
  <c r="D13" i="80"/>
  <c r="J43" i="73" l="1"/>
  <c r="H24" i="65"/>
  <c r="H103" i="32"/>
  <c r="H100" i="32" s="1"/>
  <c r="H98" i="32" s="1"/>
  <c r="I25" i="65" s="1"/>
  <c r="J14" i="65"/>
  <c r="J13" i="65" s="1"/>
  <c r="G15" i="32"/>
  <c r="G13" i="32" s="1"/>
  <c r="G11" i="32" s="1"/>
  <c r="I19" i="32"/>
  <c r="I17" i="32" s="1"/>
  <c r="J13" i="80"/>
  <c r="J45" i="86" l="1"/>
  <c r="H23" i="65"/>
  <c r="H13" i="65" s="1"/>
  <c r="K43" i="73"/>
  <c r="I24" i="65"/>
  <c r="J49" i="86"/>
  <c r="J38" i="73"/>
  <c r="J37" i="73" s="1"/>
  <c r="J11" i="73" s="1"/>
  <c r="H96" i="32"/>
  <c r="H94" i="32" s="1"/>
  <c r="H92" i="32" s="1"/>
  <c r="H90" i="32" s="1"/>
  <c r="H88" i="32" s="1"/>
  <c r="H86" i="32" s="1"/>
  <c r="H11" i="32" s="1"/>
  <c r="H102" i="32"/>
  <c r="I23" i="65"/>
  <c r="I13" i="65" s="1"/>
  <c r="I15" i="32"/>
  <c r="I13" i="32" s="1"/>
  <c r="I11" i="32" s="1"/>
  <c r="K49" i="86" l="1"/>
  <c r="K38" i="73"/>
  <c r="K37" i="73" s="1"/>
  <c r="K11" i="73" s="1"/>
  <c r="J44" i="86"/>
  <c r="J43" i="86" s="1"/>
  <c r="J11" i="86" s="1"/>
  <c r="K45" i="86"/>
  <c r="K44" i="86" l="1"/>
  <c r="K43" i="86" s="1"/>
  <c r="K11" i="86" s="1"/>
</calcChain>
</file>

<file path=xl/sharedStrings.xml><?xml version="1.0" encoding="utf-8"?>
<sst xmlns="http://schemas.openxmlformats.org/spreadsheetml/2006/main" count="666" uniqueCount="260">
  <si>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</si>
  <si>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</si>
  <si>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</si>
  <si>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</si>
  <si>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</si>
  <si>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</si>
  <si>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</si>
  <si>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</si>
  <si>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</si>
  <si>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</si>
  <si>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Դաս</t>
  </si>
  <si>
    <t>Ծրագիր</t>
  </si>
  <si>
    <t>Միջոցառում</t>
  </si>
  <si>
    <t xml:space="preserve"> այդ թվում` ըստ կատարողների</t>
  </si>
  <si>
    <t>Հավելված N 1</t>
  </si>
  <si>
    <t>Հավելված N 2</t>
  </si>
  <si>
    <t xml:space="preserve"> ______________ ի    ___Ն որոշման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</si>
  <si>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</si>
  <si>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</si>
  <si>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</si>
  <si>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Առաջին կիսամյակ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</si>
  <si>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</si>
  <si>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</si>
  <si>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</si>
  <si>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</si>
  <si>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</si>
  <si>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</si>
  <si>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</si>
  <si>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</si>
  <si>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</si>
  <si>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</si>
  <si>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</si>
  <si>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</si>
  <si>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</si>
  <si>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</si>
  <si>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</si>
  <si>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</si>
  <si>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</si>
  <si>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</si>
  <si>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</si>
  <si>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</si>
  <si>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</si>
  <si>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</si>
  <si>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</si>
  <si>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</si>
  <si>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</si>
  <si>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</si>
  <si>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 xml:space="preserve">ՀՀ կառավարության  2026 թվականի </t>
  </si>
  <si>
    <t>ՀՀ կառավարության  2026 թվականի</t>
  </si>
  <si>
    <t>հազար դրամներոով</t>
  </si>
  <si>
    <t xml:space="preserve"> ՈՉ ՖԻՆԱՆՍԱԿԱՆ ԱԿՏԻՎՆԵՐԻ ԳԾՈՎ ԾԱԽՍԵՐ</t>
  </si>
  <si>
    <t xml:space="preserve"> ՀԻՄՆԱԿԱՆ ՄԻՋՈՑՆԵՐ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</si>
  <si>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</si>
  <si>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</si>
  <si>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 xml:space="preserve"> - Շենքերի և շինությունների շինարարություն</t>
  </si>
  <si>
    <t xml:space="preserve"> Ընդամենը  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</si>
  <si>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</si>
  <si>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</si>
  <si>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</si>
  <si>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 ՀՀ տարածքային կառավարման և ենթակառուցվածքների նախարարություն</t>
  </si>
  <si>
    <t>Ինն ամիս</t>
  </si>
  <si>
    <t>Տարի</t>
  </si>
  <si>
    <t>ԲՍԿ</t>
  </si>
  <si>
    <t>ՀՀ ՏԱՐԱԾՔԱՅԻՆ ԿԱՌԱՎԱՐՄԱՆ ԵՎ ԵՆԹԱԿԱՌՈՒՑՎԱԾՔՆԵՐԻ ՆԱԽԱՐԱՐՈՒԹՅՈՒՆ</t>
  </si>
  <si>
    <t>ՀՀ կառավարության 2026 թվականի</t>
  </si>
  <si>
    <t>Պետական բյուջեի դեֆիցիտի ֆինանսավորման աղբյուրներն ու դրանց տարրերի անվանումները</t>
  </si>
  <si>
    <t>1. Փոխառու զուտ միջոցներ</t>
  </si>
  <si>
    <t>1.1. Վարկերի և փոխատվությունների ստացում</t>
  </si>
  <si>
    <t>Հավելված N 3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</si>
  <si>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ԼՐԱՑՈՒՄՆԵՐԸ</t>
  </si>
  <si>
    <t>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</si>
  <si>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</si>
  <si>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ՏՆՏԵՍԱԿԱՆ ՀԱՐԱԲԵՐՈՒԹՅՈՒՆՆԵՐ</t>
  </si>
  <si>
    <t>04</t>
  </si>
  <si>
    <t>Տնտեսական հարաբերություններ (այլ դասերին չպատկանող)</t>
  </si>
  <si>
    <t>Ծառայությունների մատուցում</t>
  </si>
  <si>
    <t>ՀՀ կառավարություն</t>
  </si>
  <si>
    <t>ՀԻՄՆԱԿԱՆ ԲԱԺԻՆՆԵՐԻՆ ՉԴԱՍՎՈՂ ՊԱՀՈՒՍՏԱՅԻՆ 
ՖՈՆԴԵՐ</t>
  </si>
  <si>
    <t>11</t>
  </si>
  <si>
    <t xml:space="preserve">ՀՀ կառավարության և համայնքների պահուստային ֆոնդ </t>
  </si>
  <si>
    <t xml:space="preserve">ՀՀ կառավարության  պահուստային ֆոնդ </t>
  </si>
  <si>
    <t xml:space="preserve">Պետական բյուջեում 
չկանխատեսված, ինչպես 
նաև բյուջետային երաշխիք
ների ապահովման ծախսերի 
ֆինանսավորման 
ապահովում </t>
  </si>
  <si>
    <t xml:space="preserve"> ՀՀ կառավարության  պահուստային ֆոնդ </t>
  </si>
  <si>
    <t>ՀԱՅԱՍՏԱՆԻ ՀԱՆՐԱՊԵՏՈՒԹՅԱՆ ԿԱՌԱՎԱՐՈՒԹՅԱՆ 2025 ԹՎԱԿԱՆԻ ԴԵԿՏԵՄԲԵՐԻ 25-Ի N 1910-Ն ՈՐՈՇՄԱՆ  N 9.1 ՀԱՎԵԼՎԱԾՈՒՄ ԿԱՏԱՐՎՈՂ ՓՈՓՈԽՈՒԹՅՈՒՆՆԵՐԸ ԵՎ ԼՐԱՑՈՒՄՆԵՐԸ</t>
  </si>
  <si>
    <t>ՀԱՅԱՍՏԱՆԻ ՀԱՆՐԱՊԵՏՈՒԹՅԱՆ ԿԱՌԱՎԱՐՈՒԹՅԱՆ 2025 ԹՎԱԿԱՆԻ ԴԵԿՏԵՄԲԵՐԻ 25-Ի N 1910-Ն ՈՐՈՇՄԱՆ  N 9 ՀԱՎԵԼՎԱԾՈՒՄ ԿԱՏԱՐՎՈՂ ՓՈՓՈԽՈՒԹՅՈՒՆՆԵՐԸ ԵՎ ԼՐԱՑՈՒՄՆԵՐԸ</t>
  </si>
  <si>
    <t>Հավելված N 6</t>
  </si>
  <si>
    <t xml:space="preserve"> ՀՀ առողջապահության նախարարություն</t>
  </si>
  <si>
    <t xml:space="preserve"> ՀՀ կրթության, գիտության, մշակույթի և սպորտի նախարարություն</t>
  </si>
  <si>
    <t xml:space="preserve"> - Շենքերի և շինությունների կապիտալ վերանորոգում</t>
  </si>
  <si>
    <t xml:space="preserve"> - Նախագծահետազոտական ծախսեր</t>
  </si>
  <si>
    <t xml:space="preserve"> ԱՅԼ ՀԻՄՆԱԿԱՆ ՄԻՋՈՑՆԵՐ</t>
  </si>
  <si>
    <t>ՀԱՅԱՍՏԱՆԻ ՀԱՆՐԱՊԵՏՈՒԹՅԱՆ 2026 ԹՎԱԿԱՆԻ ՊԵՏԱԿԱՆ ԲՅՈՒՋԵՈՎ ՆԱԽԱՏԵՍՎԱԾ՝ ՀԱՅԱՍՏԱՆԻ ՀԱՆՐԱՊԵՏՈՒԹՅԱՆ
ԿԱՌԱՎԱՐՈՒԹՅԱՆ ՊԱՀՈՒՍՏԱՅԻՆ ՖՈՆԴԻՑ ՀԱՏԿԱՑՈՒՄՆԵՐ ԿԱՏԱՐԵԼՈՒ ՎԵՐԱԲԵՐՅԱԼ</t>
  </si>
  <si>
    <t>Հավելված N 8</t>
  </si>
  <si>
    <t xml:space="preserve">Ցուցանիշների փոփոխությունը (ավելացումները նշված են դրական նշանով ,իսկ նվազեցումները՝ փակագծերում)  </t>
  </si>
  <si>
    <t>Առողջության առաջնային պահպանման կենտրոնների (ԱԱՊԿ) կառուցում</t>
  </si>
  <si>
    <t>Առողջության առաջնային պահպանման կենտրոնների (ԱԱՊԿ) վերանորոգում</t>
  </si>
  <si>
    <t>Առողջության կենտրոնների (ԱԿ)  կառուցում</t>
  </si>
  <si>
    <t xml:space="preserve"> Բժշկական ամբուլատորիայի  (ԲԱ)  վերանորոգում</t>
  </si>
  <si>
    <t>Պահուստային ֆոնդի կառավարման արդյունավետության և թափանցիկության ապահովում</t>
  </si>
  <si>
    <t>1212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</si>
  <si>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</si>
  <si>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</si>
  <si>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</si>
  <si>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հազար դրամներով</t>
  </si>
  <si>
    <t xml:space="preserve">ԸՆԴԱՄԵՆԸ </t>
  </si>
  <si>
    <t xml:space="preserve">այդ թվում՝ </t>
  </si>
  <si>
    <t xml:space="preserve"> ՀՀ կառավարություն</t>
  </si>
  <si>
    <t xml:space="preserve">                ՀԱՅԱՍՏԱՆԻ ՀԱՆՐԱՊԵՏՈՒԹՅԱՆ</t>
  </si>
  <si>
    <t xml:space="preserve">                   ՎԱՐՉԱՊԵՏԻ ԱՇԽԱՏԱԿԱԶՄԻ</t>
  </si>
  <si>
    <t>Ծրագրային դասիչ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</si>
  <si>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</si>
  <si>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</si>
  <si>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</si>
  <si>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</si>
  <si>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 1139 - 11001 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</si>
  <si>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</si>
  <si>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</si>
  <si>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</si>
  <si>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</si>
  <si>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Ակտիվն օգտագործող կազմակերպության անվանումը`  Մասնագիտացված միավոր</t>
  </si>
  <si>
    <t xml:space="preserve"> Ակտիվն օգտագործող կազմակերպության անվանումը`   Մասնագիտացված միավոր</t>
  </si>
  <si>
    <t>Հավելված N 10</t>
  </si>
  <si>
    <t>Հավելված N9</t>
  </si>
  <si>
    <t xml:space="preserve">                 ՂԵԿԱՎԱՐ ՝                                                                   Ա. ՀԱՐՈՒԹՅՈՒՆՅԱՆ</t>
  </si>
  <si>
    <t xml:space="preserve">Եվրոպական ներդրումային բանկի աջակցությամբ իրականացվող «Հայաստան-Դիմակայուն Սյունիք» վարկային ծրագրի շրջանակներում կապիտալ ներդրումներ առողջապահության, կրթության և ջրային ոլորտներում </t>
  </si>
  <si>
    <t>Եվրոպական ներդրումային բանկի աջակցությամբ իրականացվող «Հայաստան-Դիմակայուն Սյունիք» վարկային ծրագրի շրջանակներում  միջին մասնագիտական քոլեջների մասնաշենքերի կառուցում և  առողջության առաջնային պահպանման կենտրոնների, բժշկական ամբուլատորիայի կառուցում և վերանորոգում, ջրամակարարման համակարգերի կառուցում և վերակառուցում</t>
  </si>
  <si>
    <t xml:space="preserve">Եվրոպական ներդրումային բանկի աջակցությամբ իրականացվող «Հայաստան-Դիմակայուն Սյունիք» վարկային ծրագրի շրջանակներում  միջին մասնագիտական քոլեջների մասնաշենքերի կառուցում և  առողջության առաջնային պահպանման կենտրոնների, բժշկական ամբուլատորիայի կառուցում և վերանորոգում, ջրամակարարման համակարգերի կառուցում և վերակառուցում </t>
  </si>
  <si>
    <t>Նախագծանախահաշվային փաստաթղթերի մշակում</t>
  </si>
  <si>
    <t>«ՀԱՅԱUՏԱՆԻ ՀԱՆՐԱՊԵՏՈՒԹՅԱՆ 2026 ԹՎԱԿԱՆԻ ՊԵՏԱԿԱՆ ԲՅՈՒՋԵԻ ՄԱUԻՆ» ՀԱՅԱUՏԱՆԻ ՀԱՆՐԱՊԵՏՈՒԹՅԱՆ OՐԵՆՔԻ N 1 ՀԱՎԵԼՎԱԾԻ N 2 ԱՂՅՈՒՍԱԿՈՒՄ  ՎԵՐԱԲԱՇԽՈՒՄ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</si>
  <si>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Մասնագիտական կրթության և ուսուցման ծրագիր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</si>
  <si>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</si>
  <si>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</si>
  <si>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</si>
  <si>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</si>
  <si>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</si>
  <si>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ՀՀ ԿՐԹՈՒԹՅԱՆ, ԳԻՏՈՒԹՅԱՆ, ՄՇԱԿՈՒՅԹԻ ԵՎ ՍՊՈՐՏԻ ՆԱԽԱՐԱՐՈՒԹՅՈՒՆ</t>
  </si>
  <si>
    <t>1045</t>
  </si>
  <si>
    <t>ՀՀ  կրթության , գիտության, մշակույթի և սպորտի նախարարություն</t>
  </si>
  <si>
    <t>ՀՀ  առողջապահության  նախարարություն</t>
  </si>
  <si>
    <t>1053</t>
  </si>
  <si>
    <t>Առողջապահության համակարգի արդիականացման և արդյունավետության բարձրացման ծրագիր</t>
  </si>
  <si>
    <t>Առողջապահության համակարգի արդիականացում և զարգացում</t>
  </si>
  <si>
    <t>Առողջապահական ենթակառուցվածքների բարելավում, կարողությունների զարգացում</t>
  </si>
  <si>
    <t>1053 - 32008</t>
  </si>
  <si>
    <t xml:space="preserve">«Դիմակայուն Սյունիք» ծրագրի շրջանակներում առողջապահական կազմակերպությունների արդիականացում՛ կառուցում, վերազինում	</t>
  </si>
  <si>
    <t>«Դիմակայուն Սյունիք» ծրագրի շրջանակներում առողջապահական կազմակերպությունների անհրաժեշտ շենքային պայմանների ապահովում, մարզային առողջապահական կազմակերպությունների անհրաժեշտ բժշկական սարքավորումներով և գույքով հագեցում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</si>
  <si>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ՓՈՓՈԽՈՒԹՅՈՒՆՆԵՐԸ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</si>
  <si>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</si>
  <si>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</si>
  <si>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 xml:space="preserve">Ցուցանիշների փոփոխությունը (նվազեցումները նշված են փակագծերում)  </t>
  </si>
  <si>
    <t>այդ թվում`</t>
  </si>
  <si>
    <t xml:space="preserve"> Մասնագիտական ուսումնական հաստատությունների շենքերի կառուցում</t>
  </si>
  <si>
    <t>ՀՀ Սյունիքի մարզ</t>
  </si>
  <si>
    <t>«Սիսիանի պետական քոլեջ» ՊՈԱԿ</t>
  </si>
  <si>
    <t xml:space="preserve"> «Սյունիքի տարածաշրջանային պետական քոլեջ» ՊՈԱԿ</t>
  </si>
  <si>
    <t xml:space="preserve">ՀԱՅԱՍՏԱՆԻ ՀԱՆՐԱՊԵՏՈՒԹՅԱՆ ԿԱՌԱՎԱՐՈՒԹՅԱՆ 2025 ԹՎԱԿԱՆԻ ԴԵԿՏԵՄԲԵՐԻ 25-Ի N 1910-Ն ՈՐՈՇՄԱՆ N 5 ՀԱՎԵԼՎԱԾԻ N 2 ԱՂՅՈՒՍԱԿՈՒՄ ԿԱՏԱՐՎՈՂ ՓՈՓՈԽՈՒԹՅՈՒՆՆԵՐԸ </t>
  </si>
  <si>
    <t>այդ  թվում՝</t>
  </si>
  <si>
    <t>ՀՀ քաղաքաշինության կոմիտե</t>
  </si>
  <si>
    <t xml:space="preserve"> այդ թվում՝ ըստ ուղղությունների</t>
  </si>
  <si>
    <t xml:space="preserve"> Մասնագիտական կրթության և ուսուցման ծրագիր</t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</si>
  <si>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</si>
  <si>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 xml:space="preserve">  Ակտիվն օգտագործող կազմակերպությունների անվանումները` Մասնագիտական ուսումնական հաստատություններ </t>
  </si>
  <si>
    <t>Նախագծանախահաշվային փաստաթղթերի քանակ, հատ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</si>
  <si>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</si>
  <si>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</si>
  <si>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ԿՐԹՈՒԹՅՈՒՆ</t>
  </si>
  <si>
    <t>06</t>
  </si>
  <si>
    <t xml:space="preserve"> Կրթությանը տրամադրվող օժանդակ ծառայություններ</t>
  </si>
  <si>
    <t>ՀՀ կրթության, գիտության, մշակույթի և սպորտի նախարարություն</t>
  </si>
  <si>
    <t xml:space="preserve"> 1053</t>
  </si>
  <si>
    <t xml:space="preserve"> Առողջապահության համակարգի արդիականացման և արդյունավետության բարձրացման ծրագիր</t>
  </si>
  <si>
    <t xml:space="preserve"> 32008</t>
  </si>
  <si>
    <t xml:space="preserve"> «Դիմակայուն Սյունիք» ծրագրի շրջանակներում առողջապահական կազմակերպությունների արդիականացում՛ կառուցում, վերազինում	</t>
  </si>
  <si>
    <t xml:space="preserve"> ՀՀ  առողջապահության  նախարարություն</t>
  </si>
  <si>
    <t xml:space="preserve"> ՄԵՔԵՆԱՆԵՐ  ԵՎ  ՍԱՐՔԱՎՈՐՈՒՄՆԵՐ</t>
  </si>
  <si>
    <t xml:space="preserve"> - Վարչական սարքավորումներ</t>
  </si>
  <si>
    <t xml:space="preserve"> 06</t>
  </si>
  <si>
    <t xml:space="preserve"> Առողջապահություն (այլ դասերին չպատկանող)</t>
  </si>
  <si>
    <t xml:space="preserve"> 01</t>
  </si>
  <si>
    <t xml:space="preserve"> Առողջապահական հարակից ծառայություններ և ծրագրեր</t>
  </si>
  <si>
    <t xml:space="preserve"> 07</t>
  </si>
  <si>
    <t xml:space="preserve"> ԱՌՈՂՋԱՊԱՀՈՒԹՅՈՒՆ</t>
  </si>
  <si>
    <t xml:space="preserve"> 1053 - 32008 </t>
  </si>
  <si>
    <t xml:space="preserve"> «Դիմակայուն Սյունիք» ծրագրի շրջանակներում առողջապահական կազմակերպությունների անհրաժեշտ շենքային պայմանների ապահովում, մարզային առողջապահական կազմակերպությունների անհրաժեշտ բժշկական սարքավորումներով և գույքով հագեցում </t>
  </si>
  <si>
    <t xml:space="preserve"> Ակտիվն օգտագործող կազմակերպության անվանումը`  Մասնագիտացված միավոր </t>
  </si>
  <si>
    <t>Կառուցվող առողջապահական կազմակերպությունների թիվ, հատ</t>
  </si>
  <si>
    <t/>
  </si>
  <si>
    <t xml:space="preserve"> 1053 </t>
  </si>
  <si>
    <t xml:space="preserve"> Առողջապահության համակարգի արդիականացման և արդյունավետության բարձրացման ծրագիր </t>
  </si>
  <si>
    <t xml:space="preserve"> 11001</t>
  </si>
  <si>
    <t xml:space="preserve"> ՀՀ կառավարության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</si>
  <si>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</si>
  <si>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</si>
  <si>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</si>
  <si>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«ՀԱՅԱUՏԱՆԻ ՀԱՆՐԱՊԵՏՈՒԹՅԱՆ 2026 ԹՎԱԿԱՆԻ ՊԵՏԱԿԱՆ ԲՅՈՒՋԵԻ ՄԱUԻՆ» ՕՐԵՆՔԻ 3-ՐԴ ՀՈԴՎԱԾԻ ԱՂՅՈՒՍԱԿՈՒՄ,  N 3 ՀԱՎԵԼՎԱԾԻ N 1 ԱՂՅՈՒՍԱԿՈՒՄ  ԵՎ ՀԱՅԱՍՏԱՆԻ ՀԱՆՐԱՊԵՏՈՒԹՅԱՆ ԿԱՌԱՎԱՐՈՒԹՅԱՆ 2025 ԹՎԱԿԱՆԻ ԴԵԿՏԵՄԲԵՐԻ 25-Ի N 1910-Ն ՈՐՈՇՄԱՆ N 1 ՀԱՎԵԼՎԱԾԻ N 1 ԱՂՅՈՒՍԱԿՈՒՄ ԿԱՏԱՐՎՈՂ ՓՈՓՈԽՈՒԹՅՈՒՆՆԵՐԸ </t>
  </si>
  <si>
    <t>Բ. Արտաքին աղբյուրներ - ընդամենը</t>
  </si>
  <si>
    <t xml:space="preserve"> այդ թվում</t>
  </si>
  <si>
    <t>որից`</t>
  </si>
  <si>
    <t>նպատակային վարկերի գծով</t>
  </si>
  <si>
    <t xml:space="preserve">       ՀԱՅԱՍՏԱՆԻ ՀԱՆՐԱՊԵՏՈՒԹՅԱՆ                   ՎԱՐՉԱՊԵՏԻ ԱՇԽԱՏԱԿԱԶՄԻ ՂԵԿԱՎԱՐ</t>
  </si>
  <si>
    <t xml:space="preserve"> Ա. ՀԱՐՈՒԹՅՈՒՆՅԱՆ</t>
  </si>
  <si>
    <t xml:space="preserve">«ՀԱՅԱՍՏԱՆԻ ՀԱՆՐԱՊԵՏՈՒԹՅԱՆ 2026 ԹՎԱԿԱՆԻ ՊԵՏԱԿԱՆ ԲՅՈՒՋԵԻ ՄԱՍԻՆ» ՕՐԵՆՔԻ 2-ՐԴ ՀՈԴՎԱԾԻ ԱՂՅՈՒՍԱԿՈՒՄ ԿԱՏԱՐՎՈՂ ՓՈՓՈԽՈՒԹՅՈՒՆՆԵՐԸ </t>
  </si>
  <si>
    <t>Ցուցանիշների փոփոխությունը 
(նվազեցումները նշված են փակագծերում)</t>
  </si>
  <si>
    <t>1.  Եկամուտների գծով</t>
  </si>
  <si>
    <t>2.  Ծախսերի գծով</t>
  </si>
  <si>
    <t>3. Դեֆիցիտը (պակասուրդը)</t>
  </si>
  <si>
    <t xml:space="preserve">       ՀԱՅԱՍՏԱՆԻ ՀԱՆՐԱՊԵՏՈՒԹՅԱՆ              ՎԱՐՉԱՊԵՏԻ ԱՇԽԱՏԱԿԱԶՄԻ ՂԵԿԱՎԱՐ</t>
  </si>
  <si>
    <t>Հավելված N 5</t>
  </si>
  <si>
    <t>Հավելված N 7</t>
  </si>
  <si>
    <t xml:space="preserve">ՀԱՅԱՍՏԱՆԻ ՀԱՆՐԱՊԵՏՈՒԹՅԱՆ ԿԱՌԱՎԱՐՈՒԹՅԱՆ 2025 ԹՎԱԿԱՆԻ ԴԵԿՏԵՄԲԵՐԻ 25-Ի N 1910-Ն N 10 ՀԱՎԵԼՎԱԾՈՒՄ ԿԱՏԱՐՎՈՂ ՓՈՓՈԽՈՒԹՅՈՒՆՆԵՐԸ 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</si>
  <si>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</si>
  <si>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</si>
  <si>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</si>
  <si>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</si>
  <si>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</si>
  <si>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(նվազեցումները նշված են փակագծերում)</t>
  </si>
  <si>
    <t>Քանակը</t>
  </si>
  <si>
    <t>Գումարը (հազար դրամ)</t>
  </si>
  <si>
    <t>Բաժին N 09</t>
  </si>
  <si>
    <t>Խումբ N 06</t>
  </si>
  <si>
    <t>Դաս N 01</t>
  </si>
  <si>
    <t>1045-32005</t>
  </si>
  <si>
    <t xml:space="preserve"> ՄԱՍ III. ԾԱՌԱՅՈՒԹՅՈՒՆՆԵՐ</t>
  </si>
  <si>
    <t xml:space="preserve"> 71241200-3</t>
  </si>
  <si>
    <t xml:space="preserve">  նախագծերի պատրաստում, ծախսերի գնահատում</t>
  </si>
  <si>
    <t>ԳՀ</t>
  </si>
  <si>
    <t>դրամ</t>
  </si>
  <si>
    <t xml:space="preserve"> 71241200-4</t>
  </si>
  <si>
    <t xml:space="preserve"> 50531140-3</t>
  </si>
  <si>
    <t xml:space="preserve"> փորձաքննության ծառայություններ</t>
  </si>
  <si>
    <t xml:space="preserve"> 50531140-4</t>
  </si>
  <si>
    <t>Հավելված N 11</t>
  </si>
  <si>
    <t>\</t>
  </si>
  <si>
    <t>«ՀԱՅԱՍՏԱՆԻ ՀԱՆՐԱՊԵՏՈՒԹՅԱՆ 2026 ԹՎԱԿԱՆԻ ՊԵՏԱԿԱՆ ԲՅՈՒՋԵԻ ՄԱՍԻՆ» ՕՐԵՆՔԻ N 1 ՀԱՎԵԼՎԱԾԻ N 4 ԱՂՅՈՒՍԱԿՈՒՄ ԵՎ ՀԱՅԱՍՏԱՆԻ ՀԱՆՐԱՊԵՏՈՒԹՅԱՆ ԿԱՌԱՎԱՐՈՒԹՅԱՆ 2025 ԹՎԱԿԱՆԻ ԴԵԿՏԵՄԲԵՐԻ 25-Ի N 1910-Ն ՈՐՈՇՄԱՆ N 5 ՀԱՎԵԼՎԱԾԻ N 3 ԱՂՅՈՒՍԱԿՈՒՄ ԿԱՏԱՐՎՈՂ  ՓՈՓՈԽՈՒԹՅՈՒՆՆԵՐԸ ԵՎ ԼՐԱՑՈՒՄՆԵՐԸ</t>
  </si>
  <si>
    <t xml:space="preserve">Հավելված 12 </t>
  </si>
  <si>
    <t>Ց Ա Ն Կ</t>
  </si>
  <si>
    <t>ԱՌՈՂՋԱՊԱՀԱԿԱՆ ՀԱՍՏԱՏՈՒԹՅՈՒՆՆԵՐԻ</t>
  </si>
  <si>
    <t>№</t>
  </si>
  <si>
    <t>Հաստատության անվանում</t>
  </si>
  <si>
    <t>Շինարարության տեսակ</t>
  </si>
  <si>
    <t>ՀՀ ԱՆ ԱԾԻԳ Գործառույթ/վերազինում</t>
  </si>
  <si>
    <t>ՀՀ ԱՆ ԱԾԻԳ Գործառույթ/նախագծանախահաշվային փաստաթղթերի մշակում</t>
  </si>
  <si>
    <t>«Գորայքի ԱԱՊԿ» ՊՈԱԿ</t>
  </si>
  <si>
    <t>Կառուցում</t>
  </si>
  <si>
    <t xml:space="preserve">Վերազինում 
</t>
  </si>
  <si>
    <t>Տիպային նախագիծը առկա է</t>
  </si>
  <si>
    <t xml:space="preserve">«Դարբասի ԱԿ» ՊՈԱԿ </t>
  </si>
  <si>
    <t>«Տաթևի ԱԱՊԿ» ՊՈԱԿ/Շինուհայր/</t>
  </si>
  <si>
    <t>«Խնձորեսկի ԱԱՊԿ» ՊՈԱԿ</t>
  </si>
  <si>
    <t>«Վերիշեն ԲԱ» ՊՈԱԿ</t>
  </si>
  <si>
    <t>Վերանորոգում</t>
  </si>
  <si>
    <t>Կապանի բժշկական կենտրոնի պոլիկլինիկական մասնաշենք/ 50000 բնակչության համար նախատեսված</t>
  </si>
  <si>
    <t xml:space="preserve">«Նորաշենիկ ԱԱՊԿ» ՊՈԱԿ </t>
  </si>
  <si>
    <t xml:space="preserve">Սյունիքի մարզային նյարդահոգեբուժական դիսպանսեր </t>
  </si>
  <si>
    <t>ՆՆՓ Մշակում</t>
  </si>
  <si>
    <t xml:space="preserve">«Բռնակոթի ԱԱՊԿ» ՊՈԱԿ </t>
  </si>
  <si>
    <t>Գորիսի դատական ​​բժշկության գիտագործնական կենտրոն</t>
  </si>
  <si>
    <t>Կապանի դատական ​​բժշկության գիտագործնական կենտրոն</t>
  </si>
  <si>
    <t>Հեռաբժշկության ներդրման համար անհրաժեշտ ՏՏ սարքերի գնում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</si>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</sst>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_(* #,##0.000_);_(* \(#,##0.000\);_(* &quot;-&quot;??_);_(@_)"/>
    <numFmt numFmtId="173" formatCode="_-* #,##0.0_-;\-* #,##0.0_-;_-* &quot;-&quot;??_-;_-@_-"/>
    <numFmt numFmtId="174" formatCode="#,##0.0"/>
    <numFmt numFmtId="175" formatCode="0.000%"/>
    <numFmt numFmtId="176" formatCode="_(* #,##0_);_(* \(#,##0\);_(* &quot;-&quot;??_);_(@_)"/>
    <numFmt numFmtId="177" formatCode="##,##0;\(##,##0\);\-"/>
  </numFmts>
  <fonts count="1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9"/>
      <name val="GHEA Grapalat"/>
      <family val="2"/>
    </font>
    <font>
      <sz val="11"/>
      <name val="GHEA Grapalat"/>
      <family val="2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2"/>
      <color rgb="FFFF0000"/>
      <name val="GHEA Grapalat"/>
      <family val="3"/>
    </font>
    <font>
      <b/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b/>
      <u/>
      <sz val="12"/>
      <name val="GHEA Grapalat"/>
      <family val="3"/>
    </font>
    <font>
      <b/>
      <i/>
      <sz val="12"/>
      <color rgb="FFFF0000"/>
      <name val="GHEA Grapalat"/>
      <family val="3"/>
    </font>
    <font>
      <b/>
      <sz val="11"/>
      <name val="GHEA Grapalat"/>
      <family val="2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i/>
      <sz val="8"/>
      <name val="GHEA Grapalat"/>
      <family val="2"/>
    </font>
    <font>
      <sz val="11"/>
      <name val="Calibri"/>
      <family val="2"/>
      <charset val="1"/>
      <scheme val="minor"/>
    </font>
    <font>
      <b/>
      <sz val="11"/>
      <name val="Calibri"/>
      <family val="2"/>
      <charset val="1"/>
      <scheme val="minor"/>
    </font>
    <font>
      <b/>
      <sz val="12"/>
      <name val="GHEA Grapalat"/>
      <family val="2"/>
    </font>
    <font>
      <sz val="12"/>
      <name val="GHEA Grapalat"/>
      <family val="2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color rgb="FF333333"/>
      <name val="Arial"/>
      <family val="2"/>
    </font>
    <font>
      <b/>
      <sz val="12"/>
      <color theme="1"/>
      <name val="Calibri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11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4">
      <protection locked="0"/>
    </xf>
    <xf numFmtId="170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89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0" fillId="0" borderId="0" applyFill="0" applyBorder="0" applyProtection="0">
      <alignment horizontal="right" vertical="top"/>
    </xf>
    <xf numFmtId="165" fontId="103" fillId="0" borderId="0" applyFill="0" applyBorder="0" applyProtection="0">
      <alignment horizontal="right" vertical="top"/>
    </xf>
  </cellStyleXfs>
  <cellXfs count="454">
    <xf numFmtId="0" fontId="0" fillId="0" borderId="0" xfId="0"/>
    <xf numFmtId="0" fontId="73" fillId="2" borderId="0" xfId="0" applyFont="1" applyFill="1"/>
    <xf numFmtId="0" fontId="73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left" vertical="top" wrapText="1"/>
    </xf>
    <xf numFmtId="0" fontId="91" fillId="0" borderId="29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center" wrapText="1"/>
    </xf>
    <xf numFmtId="0" fontId="73" fillId="0" borderId="0" xfId="0" applyFont="1"/>
    <xf numFmtId="0" fontId="73" fillId="0" borderId="0" xfId="0" applyFont="1" applyAlignment="1">
      <alignment horizontal="right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vertical="top"/>
    </xf>
    <xf numFmtId="0" fontId="14" fillId="0" borderId="0" xfId="0" applyFont="1"/>
    <xf numFmtId="0" fontId="14" fillId="0" borderId="0" xfId="0" applyFont="1" applyAlignment="1">
      <alignment horizontal="left"/>
    </xf>
    <xf numFmtId="173" fontId="17" fillId="0" borderId="29" xfId="7" applyNumberFormat="1" applyFont="1" applyFill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73" fillId="0" borderId="0" xfId="0" applyFont="1" applyAlignment="1">
      <alignment horizontal="center"/>
    </xf>
    <xf numFmtId="1" fontId="17" fillId="0" borderId="29" xfId="7" applyNumberFormat="1" applyFont="1" applyFill="1" applyBorder="1" applyAlignment="1">
      <alignment horizontal="center" vertical="top" wrapText="1"/>
    </xf>
    <xf numFmtId="173" fontId="17" fillId="0" borderId="29" xfId="7" applyNumberFormat="1" applyFont="1" applyFill="1" applyBorder="1" applyAlignment="1">
      <alignment horizontal="center" vertical="center"/>
    </xf>
    <xf numFmtId="43" fontId="17" fillId="0" borderId="29" xfId="7" applyFont="1" applyFill="1" applyBorder="1" applyAlignment="1">
      <alignment horizontal="center" vertical="top" wrapText="1"/>
    </xf>
    <xf numFmtId="166" fontId="17" fillId="0" borderId="29" xfId="7" applyNumberFormat="1" applyFont="1" applyFill="1" applyBorder="1" applyAlignment="1">
      <alignment horizontal="center" vertical="top"/>
    </xf>
    <xf numFmtId="0" fontId="17" fillId="0" borderId="29" xfId="0" applyFont="1" applyBorder="1" applyAlignment="1">
      <alignment horizontal="center" vertical="top" wrapText="1"/>
    </xf>
    <xf numFmtId="0" fontId="17" fillId="0" borderId="0" xfId="0" applyFont="1" applyAlignment="1">
      <alignment horizontal="center" wrapText="1"/>
    </xf>
    <xf numFmtId="0" fontId="73" fillId="0" borderId="0" xfId="0" applyFont="1" applyAlignment="1">
      <alignment vertical="center"/>
    </xf>
    <xf numFmtId="0" fontId="73" fillId="0" borderId="0" xfId="0" applyFont="1" applyAlignment="1">
      <alignment horizontal="right" vertical="top"/>
    </xf>
    <xf numFmtId="0" fontId="73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168" fontId="17" fillId="0" borderId="21" xfId="7" applyNumberFormat="1" applyFont="1" applyFill="1" applyBorder="1" applyAlignment="1">
      <alignment horizontal="right" vertical="center" wrapText="1"/>
    </xf>
    <xf numFmtId="0" fontId="74" fillId="0" borderId="0" xfId="0" applyFont="1" applyAlignment="1">
      <alignment horizontal="left" vertical="center" wrapText="1"/>
    </xf>
    <xf numFmtId="0" fontId="17" fillId="0" borderId="29" xfId="0" applyFont="1" applyBorder="1" applyAlignment="1">
      <alignment vertical="center" wrapText="1"/>
    </xf>
    <xf numFmtId="166" fontId="17" fillId="0" borderId="29" xfId="7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7" fillId="0" borderId="29" xfId="0" applyFont="1" applyBorder="1" applyAlignment="1">
      <alignment horizontal="left" wrapText="1"/>
    </xf>
    <xf numFmtId="0" fontId="96" fillId="0" borderId="0" xfId="0" applyFont="1"/>
    <xf numFmtId="0" fontId="73" fillId="0" borderId="29" xfId="0" applyFont="1" applyBorder="1" applyAlignment="1">
      <alignment vertical="center" wrapText="1"/>
    </xf>
    <xf numFmtId="166" fontId="73" fillId="0" borderId="29" xfId="7" applyNumberFormat="1" applyFont="1" applyFill="1" applyBorder="1" applyAlignment="1">
      <alignment horizontal="right" vertical="center" wrapText="1"/>
    </xf>
    <xf numFmtId="0" fontId="74" fillId="0" borderId="0" xfId="0" applyFont="1" applyAlignment="1">
      <alignment vertical="center" wrapText="1"/>
    </xf>
    <xf numFmtId="0" fontId="74" fillId="0" borderId="0" xfId="253" applyFont="1" applyAlignment="1">
      <alignment vertical="top"/>
    </xf>
    <xf numFmtId="0" fontId="74" fillId="0" borderId="0" xfId="253" applyFont="1"/>
    <xf numFmtId="0" fontId="74" fillId="0" borderId="0" xfId="253" applyFont="1" applyAlignment="1">
      <alignment wrapText="1"/>
    </xf>
    <xf numFmtId="166" fontId="74" fillId="0" borderId="0" xfId="253" applyNumberFormat="1" applyFont="1" applyAlignment="1">
      <alignment wrapText="1"/>
    </xf>
    <xf numFmtId="0" fontId="74" fillId="0" borderId="0" xfId="0" applyFont="1" applyAlignment="1">
      <alignment horizontal="center" vertical="center" wrapText="1"/>
    </xf>
    <xf numFmtId="0" fontId="73" fillId="0" borderId="0" xfId="0" applyFont="1" applyAlignment="1">
      <alignment horizontal="center" vertical="top" wrapText="1"/>
    </xf>
    <xf numFmtId="0" fontId="74" fillId="0" borderId="29" xfId="0" applyFont="1" applyBorder="1" applyAlignment="1">
      <alignment vertical="center" wrapText="1"/>
    </xf>
    <xf numFmtId="168" fontId="17" fillId="0" borderId="29" xfId="96" applyNumberFormat="1" applyFont="1" applyBorder="1" applyAlignment="1">
      <alignment horizontal="right" vertical="center" wrapText="1"/>
    </xf>
    <xf numFmtId="0" fontId="14" fillId="0" borderId="29" xfId="0" applyFont="1" applyBorder="1" applyAlignment="1">
      <alignment vertical="center" wrapText="1"/>
    </xf>
    <xf numFmtId="165" fontId="17" fillId="0" borderId="29" xfId="3116" applyFont="1" applyFill="1" applyBorder="1">
      <alignment horizontal="right" vertical="top"/>
    </xf>
    <xf numFmtId="0" fontId="14" fillId="0" borderId="0" xfId="0" applyFont="1" applyAlignment="1">
      <alignment vertical="center" wrapText="1"/>
    </xf>
    <xf numFmtId="0" fontId="73" fillId="0" borderId="29" xfId="0" applyFont="1" applyBorder="1" applyAlignment="1">
      <alignment vertical="top" wrapText="1"/>
    </xf>
    <xf numFmtId="0" fontId="14" fillId="0" borderId="29" xfId="0" applyFont="1" applyBorder="1" applyAlignment="1">
      <alignment horizontal="center" vertical="center" wrapText="1"/>
    </xf>
    <xf numFmtId="37" fontId="17" fillId="0" borderId="29" xfId="96" applyNumberFormat="1" applyFont="1" applyBorder="1" applyAlignment="1">
      <alignment horizontal="right" vertical="center" wrapText="1"/>
    </xf>
    <xf numFmtId="0" fontId="14" fillId="0" borderId="26" xfId="0" applyFont="1" applyBorder="1" applyAlignment="1">
      <alignment horizontal="center" vertical="center" wrapText="1"/>
    </xf>
    <xf numFmtId="0" fontId="73" fillId="0" borderId="2" xfId="0" applyFont="1" applyBorder="1" applyAlignment="1">
      <alignment horizontal="center" vertical="top" wrapText="1"/>
    </xf>
    <xf numFmtId="0" fontId="73" fillId="0" borderId="26" xfId="0" applyFont="1" applyBorder="1" applyAlignment="1">
      <alignment horizontal="left" vertical="top" wrapText="1"/>
    </xf>
    <xf numFmtId="0" fontId="17" fillId="0" borderId="22" xfId="0" applyFont="1" applyBorder="1" applyAlignment="1">
      <alignment horizontal="left" vertical="top" wrapText="1"/>
    </xf>
    <xf numFmtId="0" fontId="14" fillId="0" borderId="26" xfId="0" applyFont="1" applyBorder="1" applyAlignment="1">
      <alignment vertical="center" wrapText="1"/>
    </xf>
    <xf numFmtId="0" fontId="74" fillId="0" borderId="2" xfId="0" applyFont="1" applyBorder="1" applyAlignment="1">
      <alignment horizontal="center" vertical="center" wrapText="1"/>
    </xf>
    <xf numFmtId="0" fontId="74" fillId="0" borderId="29" xfId="0" applyFont="1" applyBorder="1" applyAlignment="1">
      <alignment horizontal="center" vertical="center" wrapText="1"/>
    </xf>
    <xf numFmtId="0" fontId="74" fillId="0" borderId="2" xfId="0" applyFont="1" applyBorder="1" applyAlignment="1">
      <alignment vertical="center" wrapText="1"/>
    </xf>
    <xf numFmtId="0" fontId="74" fillId="0" borderId="22" xfId="0" applyFont="1" applyBorder="1" applyAlignment="1">
      <alignment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73" fillId="0" borderId="21" xfId="0" applyFont="1" applyBorder="1" applyAlignment="1">
      <alignment horizontal="left" vertical="top" wrapText="1"/>
    </xf>
    <xf numFmtId="0" fontId="73" fillId="0" borderId="21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center" vertical="center" wrapText="1"/>
    </xf>
    <xf numFmtId="168" fontId="17" fillId="0" borderId="29" xfId="7" applyNumberFormat="1" applyFont="1" applyFill="1" applyBorder="1" applyAlignment="1">
      <alignment horizontal="right" vertical="center" wrapText="1"/>
    </xf>
    <xf numFmtId="49" fontId="17" fillId="0" borderId="29" xfId="0" applyNumberFormat="1" applyFont="1" applyBorder="1" applyAlignment="1">
      <alignment vertical="top" wrapText="1"/>
    </xf>
    <xf numFmtId="166" fontId="73" fillId="0" borderId="21" xfId="7" applyNumberFormat="1" applyFont="1" applyFill="1" applyBorder="1" applyAlignment="1">
      <alignment horizontal="right" vertical="center" wrapText="1"/>
    </xf>
    <xf numFmtId="0" fontId="17" fillId="0" borderId="29" xfId="0" applyFont="1" applyBorder="1" applyAlignment="1">
      <alignment vertical="top" wrapText="1"/>
    </xf>
    <xf numFmtId="0" fontId="93" fillId="0" borderId="29" xfId="0" applyFont="1" applyBorder="1" applyAlignment="1">
      <alignment vertical="top" wrapText="1"/>
    </xf>
    <xf numFmtId="0" fontId="17" fillId="0" borderId="29" xfId="165" applyFont="1" applyBorder="1">
      <alignment horizontal="left" vertical="top" wrapText="1"/>
    </xf>
    <xf numFmtId="168" fontId="73" fillId="0" borderId="21" xfId="7" applyNumberFormat="1" applyFont="1" applyFill="1" applyBorder="1" applyAlignment="1">
      <alignment horizontal="right" vertical="center" wrapText="1"/>
    </xf>
    <xf numFmtId="0" fontId="17" fillId="0" borderId="29" xfId="0" applyFont="1" applyBorder="1" applyAlignment="1">
      <alignment horizontal="center"/>
    </xf>
    <xf numFmtId="168" fontId="17" fillId="0" borderId="21" xfId="7" applyNumberFormat="1" applyFont="1" applyFill="1" applyBorder="1" applyAlignment="1">
      <alignment horizontal="center" vertical="center" wrapText="1"/>
    </xf>
    <xf numFmtId="166" fontId="17" fillId="0" borderId="25" xfId="7" applyNumberFormat="1" applyFont="1" applyFill="1" applyBorder="1" applyAlignment="1">
      <alignment horizontal="right" vertical="center" wrapText="1"/>
    </xf>
    <xf numFmtId="166" fontId="73" fillId="0" borderId="25" xfId="7" applyNumberFormat="1" applyFont="1" applyFill="1" applyBorder="1" applyAlignment="1">
      <alignment horizontal="right" vertical="center" wrapText="1"/>
    </xf>
    <xf numFmtId="43" fontId="73" fillId="0" borderId="29" xfId="7" applyFont="1" applyFill="1" applyBorder="1" applyAlignment="1">
      <alignment horizontal="left" vertical="top" wrapText="1"/>
    </xf>
    <xf numFmtId="43" fontId="95" fillId="0" borderId="29" xfId="7" applyFont="1" applyFill="1" applyBorder="1" applyAlignment="1">
      <alignment horizontal="left" vertical="top" wrapText="1"/>
    </xf>
    <xf numFmtId="43" fontId="73" fillId="0" borderId="29" xfId="7" applyFont="1" applyFill="1" applyBorder="1" applyAlignment="1">
      <alignment horizontal="center" vertical="top" wrapText="1"/>
    </xf>
    <xf numFmtId="0" fontId="73" fillId="0" borderId="1" xfId="0" applyFont="1" applyBorder="1" applyAlignment="1">
      <alignment vertical="top" wrapText="1"/>
    </xf>
    <xf numFmtId="166" fontId="17" fillId="0" borderId="21" xfId="7" applyNumberFormat="1" applyFont="1" applyFill="1" applyBorder="1" applyAlignment="1">
      <alignment horizontal="right" vertical="center" wrapText="1"/>
    </xf>
    <xf numFmtId="0" fontId="92" fillId="0" borderId="32" xfId="0" applyFont="1" applyBorder="1" applyAlignment="1">
      <alignment vertical="center" wrapText="1"/>
    </xf>
    <xf numFmtId="0" fontId="93" fillId="0" borderId="2" xfId="0" applyFont="1" applyBorder="1" applyAlignment="1">
      <alignment vertical="top" wrapText="1"/>
    </xf>
    <xf numFmtId="0" fontId="17" fillId="0" borderId="31" xfId="0" applyFont="1" applyBorder="1" applyAlignment="1">
      <alignment vertical="top" wrapText="1"/>
    </xf>
    <xf numFmtId="166" fontId="73" fillId="0" borderId="21" xfId="7" applyNumberFormat="1" applyFont="1" applyFill="1" applyBorder="1" applyAlignment="1">
      <alignment horizontal="center" vertical="center" wrapText="1"/>
    </xf>
    <xf numFmtId="168" fontId="73" fillId="0" borderId="21" xfId="7" applyNumberFormat="1" applyFont="1" applyFill="1" applyBorder="1" applyAlignment="1">
      <alignment horizontal="center" vertical="center" wrapText="1"/>
    </xf>
    <xf numFmtId="0" fontId="95" fillId="0" borderId="29" xfId="0" applyFont="1" applyBorder="1" applyAlignment="1">
      <alignment horizontal="left" vertical="top" wrapText="1"/>
    </xf>
    <xf numFmtId="168" fontId="95" fillId="0" borderId="21" xfId="7" applyNumberFormat="1" applyFont="1" applyFill="1" applyBorder="1" applyAlignment="1">
      <alignment horizontal="right" vertical="center" wrapText="1"/>
    </xf>
    <xf numFmtId="166" fontId="73" fillId="0" borderId="29" xfId="7" applyNumberFormat="1" applyFont="1" applyFill="1" applyBorder="1" applyAlignment="1">
      <alignment horizontal="center" vertical="center" wrapText="1"/>
    </xf>
    <xf numFmtId="0" fontId="74" fillId="0" borderId="0" xfId="0" applyFont="1"/>
    <xf numFmtId="166" fontId="73" fillId="0" borderId="29" xfId="7" applyNumberFormat="1" applyFont="1" applyFill="1" applyBorder="1" applyAlignment="1">
      <alignment horizontal="left" vertical="top" wrapText="1"/>
    </xf>
    <xf numFmtId="43" fontId="17" fillId="0" borderId="29" xfId="7" applyFont="1" applyFill="1" applyBorder="1" applyAlignment="1">
      <alignment horizontal="left" vertical="top" wrapText="1"/>
    </xf>
    <xf numFmtId="166" fontId="17" fillId="0" borderId="29" xfId="7" applyNumberFormat="1" applyFont="1" applyFill="1" applyBorder="1" applyAlignment="1">
      <alignment horizontal="right" vertical="top"/>
    </xf>
    <xf numFmtId="43" fontId="17" fillId="0" borderId="0" xfId="7" applyFont="1" applyFill="1" applyAlignment="1">
      <alignment horizontal="left" vertical="top" wrapText="1"/>
    </xf>
    <xf numFmtId="166" fontId="95" fillId="0" borderId="29" xfId="7" applyNumberFormat="1" applyFont="1" applyFill="1" applyBorder="1" applyAlignment="1">
      <alignment horizontal="right" vertical="top"/>
    </xf>
    <xf numFmtId="166" fontId="73" fillId="0" borderId="29" xfId="7" applyNumberFormat="1" applyFont="1" applyFill="1" applyBorder="1" applyAlignment="1">
      <alignment horizontal="center" vertical="top"/>
    </xf>
    <xf numFmtId="43" fontId="73" fillId="0" borderId="0" xfId="7" applyFont="1" applyFill="1" applyAlignment="1">
      <alignment horizontal="center" vertical="top" wrapText="1"/>
    </xf>
    <xf numFmtId="166" fontId="73" fillId="0" borderId="29" xfId="6" applyNumberFormat="1" applyFont="1" applyFill="1" applyBorder="1">
      <alignment horizontal="right" vertical="top"/>
    </xf>
    <xf numFmtId="168" fontId="17" fillId="2" borderId="29" xfId="7" applyNumberFormat="1" applyFont="1" applyFill="1" applyBorder="1" applyAlignment="1">
      <alignment vertical="center" wrapText="1"/>
    </xf>
    <xf numFmtId="168" fontId="73" fillId="2" borderId="29" xfId="7" applyNumberFormat="1" applyFont="1" applyFill="1" applyBorder="1" applyAlignment="1">
      <alignment vertical="center" wrapText="1"/>
    </xf>
    <xf numFmtId="0" fontId="99" fillId="0" borderId="29" xfId="0" applyFont="1" applyBorder="1" applyAlignment="1">
      <alignment horizontal="left" vertical="top" wrapText="1"/>
    </xf>
    <xf numFmtId="0" fontId="73" fillId="2" borderId="0" xfId="299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43" fontId="92" fillId="2" borderId="0" xfId="7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1" fontId="73" fillId="2" borderId="0" xfId="2027" applyFont="1" applyFill="1"/>
    <xf numFmtId="49" fontId="17" fillId="2" borderId="29" xfId="96" applyNumberFormat="1" applyFont="1" applyFill="1" applyBorder="1" applyAlignment="1">
      <alignment horizontal="center" vertical="center" textRotation="90" wrapText="1"/>
    </xf>
    <xf numFmtId="174" fontId="17" fillId="2" borderId="29" xfId="96" applyNumberFormat="1" applyFont="1" applyFill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49" fontId="73" fillId="2" borderId="29" xfId="96" applyNumberFormat="1" applyFont="1" applyFill="1" applyBorder="1" applyAlignment="1">
      <alignment horizontal="center" vertical="center" textRotation="90" wrapText="1"/>
    </xf>
    <xf numFmtId="43" fontId="93" fillId="2" borderId="0" xfId="7" applyFont="1" applyFill="1"/>
    <xf numFmtId="0" fontId="73" fillId="2" borderId="29" xfId="96" applyFont="1" applyFill="1" applyBorder="1" applyAlignment="1">
      <alignment horizontal="center" vertical="center" wrapText="1"/>
    </xf>
    <xf numFmtId="0" fontId="97" fillId="2" borderId="29" xfId="96" applyFont="1" applyFill="1" applyBorder="1" applyAlignment="1">
      <alignment horizontal="center" vertical="center" wrapText="1"/>
    </xf>
    <xf numFmtId="0" fontId="17" fillId="0" borderId="29" xfId="96" applyFont="1" applyBorder="1" applyAlignment="1">
      <alignment horizontal="center" vertical="center" wrapText="1"/>
    </xf>
    <xf numFmtId="0" fontId="17" fillId="0" borderId="29" xfId="96" applyFont="1" applyBorder="1" applyAlignment="1">
      <alignment horizontal="left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/>
    </xf>
    <xf numFmtId="0" fontId="73" fillId="2" borderId="29" xfId="0" applyFont="1" applyFill="1" applyBorder="1"/>
    <xf numFmtId="175" fontId="73" fillId="2" borderId="29" xfId="2029" applyNumberFormat="1" applyFont="1" applyFill="1" applyBorder="1"/>
    <xf numFmtId="0" fontId="73" fillId="2" borderId="22" xfId="0" applyFont="1" applyFill="1" applyBorder="1"/>
    <xf numFmtId="0" fontId="95" fillId="2" borderId="29" xfId="0" applyFont="1" applyFill="1" applyBorder="1" applyAlignment="1">
      <alignment vertical="center" wrapText="1"/>
    </xf>
    <xf numFmtId="166" fontId="95" fillId="2" borderId="29" xfId="223" applyNumberFormat="1" applyFont="1" applyFill="1" applyBorder="1"/>
    <xf numFmtId="0" fontId="100" fillId="2" borderId="0" xfId="0" applyFont="1" applyFill="1"/>
    <xf numFmtId="0" fontId="73" fillId="2" borderId="29" xfId="0" applyFont="1" applyFill="1" applyBorder="1" applyAlignment="1">
      <alignment horizontal="center"/>
    </xf>
    <xf numFmtId="166" fontId="85" fillId="2" borderId="29" xfId="223" applyNumberFormat="1" applyFont="1" applyFill="1" applyBorder="1" applyAlignment="1">
      <alignment vertical="center"/>
    </xf>
    <xf numFmtId="0" fontId="101" fillId="2" borderId="0" xfId="0" applyFont="1" applyFill="1"/>
    <xf numFmtId="0" fontId="93" fillId="2" borderId="0" xfId="299" applyFont="1" applyFill="1"/>
    <xf numFmtId="0" fontId="74" fillId="2" borderId="0" xfId="253" applyFont="1" applyFill="1" applyAlignment="1">
      <alignment vertical="top"/>
    </xf>
    <xf numFmtId="0" fontId="74" fillId="2" borderId="0" xfId="253" applyFont="1" applyFill="1"/>
    <xf numFmtId="166" fontId="74" fillId="2" borderId="0" xfId="253" applyNumberFormat="1" applyFont="1" applyFill="1" applyAlignment="1">
      <alignment horizontal="center"/>
    </xf>
    <xf numFmtId="166" fontId="14" fillId="2" borderId="29" xfId="165" applyNumberFormat="1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0" fontId="73" fillId="2" borderId="0" xfId="253" applyFont="1" applyFill="1"/>
    <xf numFmtId="0" fontId="73" fillId="2" borderId="29" xfId="299" applyFont="1" applyFill="1" applyBorder="1" applyAlignment="1">
      <alignment horizontal="center"/>
    </xf>
    <xf numFmtId="166" fontId="93" fillId="2" borderId="29" xfId="96" applyNumberFormat="1" applyFont="1" applyFill="1" applyBorder="1" applyAlignment="1">
      <alignment vertical="center" wrapText="1"/>
    </xf>
    <xf numFmtId="43" fontId="73" fillId="2" borderId="0" xfId="253" applyNumberFormat="1" applyFont="1" applyFill="1"/>
    <xf numFmtId="166" fontId="95" fillId="2" borderId="29" xfId="6" applyNumberFormat="1" applyFont="1" applyFill="1" applyBorder="1" applyAlignment="1">
      <alignment horizontal="center" vertical="center"/>
    </xf>
    <xf numFmtId="166" fontId="73" fillId="0" borderId="29" xfId="253" applyNumberFormat="1" applyFont="1" applyBorder="1"/>
    <xf numFmtId="166" fontId="17" fillId="2" borderId="29" xfId="253" applyNumberFormat="1" applyFont="1" applyFill="1" applyBorder="1" applyAlignment="1">
      <alignment vertical="center"/>
    </xf>
    <xf numFmtId="166" fontId="73" fillId="2" borderId="29" xfId="7" applyNumberFormat="1" applyFont="1" applyFill="1" applyBorder="1" applyAlignment="1">
      <alignment vertical="center"/>
    </xf>
    <xf numFmtId="166" fontId="74" fillId="2" borderId="0" xfId="253" applyNumberFormat="1" applyFont="1" applyFill="1"/>
    <xf numFmtId="0" fontId="14" fillId="2" borderId="26" xfId="0" applyFont="1" applyFill="1" applyBorder="1" applyAlignment="1">
      <alignment horizontal="center" vertical="center" wrapText="1"/>
    </xf>
    <xf numFmtId="43" fontId="14" fillId="2" borderId="29" xfId="7" applyFont="1" applyFill="1" applyBorder="1" applyAlignment="1">
      <alignment vertical="center" wrapText="1"/>
    </xf>
    <xf numFmtId="0" fontId="74" fillId="2" borderId="29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vertical="center" wrapText="1"/>
    </xf>
    <xf numFmtId="176" fontId="74" fillId="2" borderId="2" xfId="7" applyNumberFormat="1" applyFont="1" applyFill="1" applyBorder="1" applyAlignment="1">
      <alignment vertical="center" wrapText="1"/>
    </xf>
    <xf numFmtId="165" fontId="17" fillId="0" borderId="29" xfId="6" applyFont="1" applyBorder="1">
      <alignment horizontal="right" vertical="top"/>
    </xf>
    <xf numFmtId="49" fontId="17" fillId="2" borderId="26" xfId="96" applyNumberFormat="1" applyFont="1" applyFill="1" applyBorder="1" applyAlignment="1">
      <alignment vertical="center" wrapText="1"/>
    </xf>
    <xf numFmtId="49" fontId="17" fillId="2" borderId="29" xfId="96" applyNumberFormat="1" applyFont="1" applyFill="1" applyBorder="1" applyAlignment="1">
      <alignment vertical="center" wrapText="1"/>
    </xf>
    <xf numFmtId="168" fontId="17" fillId="2" borderId="29" xfId="96" applyNumberFormat="1" applyFont="1" applyFill="1" applyBorder="1" applyAlignment="1">
      <alignment vertical="center" wrapText="1"/>
    </xf>
    <xf numFmtId="168" fontId="93" fillId="2" borderId="29" xfId="96" applyNumberFormat="1" applyFont="1" applyFill="1" applyBorder="1" applyAlignment="1">
      <alignment vertical="center" wrapText="1"/>
    </xf>
    <xf numFmtId="174" fontId="73" fillId="2" borderId="29" xfId="96" applyNumberFormat="1" applyFont="1" applyFill="1" applyBorder="1" applyAlignment="1">
      <alignment vertical="center" wrapText="1"/>
    </xf>
    <xf numFmtId="175" fontId="73" fillId="2" borderId="29" xfId="2029" applyNumberFormat="1" applyFont="1" applyFill="1" applyBorder="1" applyAlignment="1"/>
    <xf numFmtId="166" fontId="17" fillId="2" borderId="29" xfId="223" applyNumberFormat="1" applyFont="1" applyFill="1" applyBorder="1" applyAlignment="1"/>
    <xf numFmtId="166" fontId="73" fillId="2" borderId="29" xfId="223" applyNumberFormat="1" applyFont="1" applyFill="1" applyBorder="1" applyAlignment="1">
      <alignment vertical="center"/>
    </xf>
    <xf numFmtId="166" fontId="17" fillId="0" borderId="29" xfId="7" applyNumberFormat="1" applyFont="1" applyFill="1" applyBorder="1" applyAlignment="1">
      <alignment horizontal="right" vertical="center"/>
    </xf>
    <xf numFmtId="0" fontId="91" fillId="0" borderId="29" xfId="0" applyFont="1" applyBorder="1" applyAlignment="1">
      <alignment horizontal="right" vertical="top" wrapText="1"/>
    </xf>
    <xf numFmtId="43" fontId="73" fillId="0" borderId="0" xfId="7" applyFont="1" applyFill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85" fillId="0" borderId="29" xfId="0" applyFont="1" applyBorder="1" applyAlignment="1">
      <alignment horizontal="left" vertical="top" wrapText="1"/>
    </xf>
    <xf numFmtId="166" fontId="74" fillId="0" borderId="29" xfId="6" applyNumberFormat="1" applyFont="1" applyFill="1" applyBorder="1">
      <alignment horizontal="right" vertical="top"/>
    </xf>
    <xf numFmtId="0" fontId="17" fillId="0" borderId="28" xfId="0" applyFont="1" applyBorder="1" applyAlignment="1">
      <alignment horizontal="center" vertical="top" wrapText="1"/>
    </xf>
    <xf numFmtId="166" fontId="74" fillId="0" borderId="0" xfId="253" applyNumberFormat="1" applyFont="1" applyAlignment="1">
      <alignment horizontal="right" wrapText="1"/>
    </xf>
    <xf numFmtId="166" fontId="74" fillId="0" borderId="0" xfId="253" applyNumberFormat="1" applyFont="1" applyAlignment="1">
      <alignment horizontal="right" vertical="top" wrapText="1"/>
    </xf>
    <xf numFmtId="0" fontId="74" fillId="0" borderId="0" xfId="0" applyFont="1" applyAlignment="1">
      <alignment horizontal="right"/>
    </xf>
    <xf numFmtId="0" fontId="73" fillId="0" borderId="0" xfId="8" applyFont="1" applyAlignment="1">
      <alignment vertical="top"/>
    </xf>
    <xf numFmtId="43" fontId="73" fillId="0" borderId="0" xfId="2022" applyFont="1" applyFill="1" applyAlignment="1">
      <alignment horizontal="center" wrapText="1"/>
    </xf>
    <xf numFmtId="166" fontId="74" fillId="0" borderId="0" xfId="2022" applyNumberFormat="1" applyFont="1" applyFill="1" applyAlignment="1">
      <alignment horizontal="right"/>
    </xf>
    <xf numFmtId="168" fontId="17" fillId="0" borderId="29" xfId="2058" applyNumberFormat="1" applyFont="1" applyBorder="1" applyAlignment="1">
      <alignment horizontal="center" vertical="center" wrapText="1"/>
    </xf>
    <xf numFmtId="43" fontId="17" fillId="0" borderId="29" xfId="2022" applyFont="1" applyFill="1" applyBorder="1" applyAlignment="1">
      <alignment horizontal="left" wrapText="1"/>
    </xf>
    <xf numFmtId="166" fontId="17" fillId="0" borderId="29" xfId="2022" applyNumberFormat="1" applyFont="1" applyFill="1" applyBorder="1" applyAlignment="1">
      <alignment vertical="center" wrapText="1"/>
    </xf>
    <xf numFmtId="168" fontId="17" fillId="0" borderId="29" xfId="2058" applyNumberFormat="1" applyFont="1" applyBorder="1" applyAlignment="1">
      <alignment vertical="center" wrapText="1"/>
    </xf>
    <xf numFmtId="43" fontId="73" fillId="0" borderId="29" xfId="2022" applyFont="1" applyFill="1" applyBorder="1" applyAlignment="1">
      <alignment vertical="center" wrapText="1"/>
    </xf>
    <xf numFmtId="43" fontId="17" fillId="0" borderId="0" xfId="2022" applyFont="1" applyFill="1"/>
    <xf numFmtId="43" fontId="17" fillId="0" borderId="29" xfId="2022" applyFont="1" applyFill="1" applyBorder="1" applyAlignment="1">
      <alignment vertical="center" wrapText="1"/>
    </xf>
    <xf numFmtId="43" fontId="17" fillId="0" borderId="0" xfId="2022" applyFont="1" applyFill="1" applyBorder="1"/>
    <xf numFmtId="43" fontId="73" fillId="0" borderId="0" xfId="2022" applyFont="1" applyFill="1"/>
    <xf numFmtId="166" fontId="73" fillId="0" borderId="29" xfId="2022" applyNumberFormat="1" applyFont="1" applyFill="1" applyBorder="1" applyAlignment="1">
      <alignment vertical="center" wrapText="1"/>
    </xf>
    <xf numFmtId="166" fontId="73" fillId="0" borderId="29" xfId="2022" applyNumberFormat="1" applyFont="1" applyFill="1" applyBorder="1" applyAlignment="1">
      <alignment horizontal="left" vertical="center"/>
    </xf>
    <xf numFmtId="166" fontId="73" fillId="0" borderId="29" xfId="2022" applyNumberFormat="1" applyFont="1" applyFill="1" applyBorder="1" applyAlignment="1">
      <alignment horizontal="left" vertical="center" wrapText="1"/>
    </xf>
    <xf numFmtId="0" fontId="104" fillId="0" borderId="0" xfId="0" applyFont="1"/>
    <xf numFmtId="0" fontId="73" fillId="57" borderId="29" xfId="0" applyFont="1" applyFill="1" applyBorder="1" applyAlignment="1">
      <alignment vertical="center" wrapText="1"/>
    </xf>
    <xf numFmtId="0" fontId="73" fillId="57" borderId="29" xfId="0" applyFont="1" applyFill="1" applyBorder="1" applyAlignment="1">
      <alignment horizontal="center" vertical="center" wrapText="1"/>
    </xf>
    <xf numFmtId="43" fontId="104" fillId="0" borderId="0" xfId="223" applyFont="1"/>
    <xf numFmtId="168" fontId="73" fillId="0" borderId="29" xfId="0" applyNumberFormat="1" applyFont="1" applyBorder="1" applyAlignment="1">
      <alignment horizontal="center" vertical="center" wrapText="1"/>
    </xf>
    <xf numFmtId="174" fontId="104" fillId="0" borderId="0" xfId="0" applyNumberFormat="1" applyFont="1"/>
    <xf numFmtId="0" fontId="105" fillId="0" borderId="0" xfId="0" applyFont="1"/>
    <xf numFmtId="0" fontId="106" fillId="0" borderId="29" xfId="0" applyFont="1" applyBorder="1" applyAlignment="1">
      <alignment horizontal="center" vertical="top" wrapText="1"/>
    </xf>
    <xf numFmtId="0" fontId="107" fillId="0" borderId="29" xfId="0" applyFont="1" applyBorder="1" applyAlignment="1">
      <alignment horizontal="left" vertical="top" wrapText="1"/>
    </xf>
    <xf numFmtId="0" fontId="106" fillId="0" borderId="29" xfId="0" applyFont="1" applyBorder="1" applyAlignment="1">
      <alignment horizontal="left" vertical="top" wrapText="1"/>
    </xf>
    <xf numFmtId="0" fontId="107" fillId="0" borderId="29" xfId="0" applyFont="1" applyBorder="1" applyAlignment="1">
      <alignment horizontal="center" vertical="top" wrapText="1"/>
    </xf>
    <xf numFmtId="0" fontId="17" fillId="2" borderId="29" xfId="253" applyFont="1" applyFill="1" applyBorder="1" applyAlignment="1">
      <alignment horizontal="center" vertical="center" wrapText="1"/>
    </xf>
    <xf numFmtId="168" fontId="17" fillId="2" borderId="29" xfId="96" applyNumberFormat="1" applyFont="1" applyFill="1" applyBorder="1" applyAlignment="1">
      <alignment horizontal="right" vertical="center" wrapText="1"/>
    </xf>
    <xf numFmtId="166" fontId="102" fillId="0" borderId="29" xfId="96" applyNumberFormat="1" applyFont="1" applyBorder="1" applyAlignment="1">
      <alignment horizontal="right" vertical="center" wrapText="1"/>
    </xf>
    <xf numFmtId="166" fontId="93" fillId="2" borderId="29" xfId="96" applyNumberFormat="1" applyFont="1" applyFill="1" applyBorder="1" applyAlignment="1">
      <alignment horizontal="right" vertical="center" wrapText="1"/>
    </xf>
    <xf numFmtId="166" fontId="17" fillId="2" borderId="29" xfId="6" applyNumberFormat="1" applyFont="1" applyFill="1" applyBorder="1" applyAlignment="1">
      <alignment horizontal="right" vertical="center"/>
    </xf>
    <xf numFmtId="166" fontId="73" fillId="0" borderId="29" xfId="253" applyNumberFormat="1" applyFont="1" applyBorder="1" applyAlignment="1">
      <alignment horizontal="right"/>
    </xf>
    <xf numFmtId="166" fontId="17" fillId="2" borderId="29" xfId="253" applyNumberFormat="1" applyFont="1" applyFill="1" applyBorder="1" applyAlignment="1">
      <alignment horizontal="right" vertical="center"/>
    </xf>
    <xf numFmtId="166" fontId="73" fillId="2" borderId="29" xfId="7" applyNumberFormat="1" applyFont="1" applyFill="1" applyBorder="1" applyAlignment="1">
      <alignment horizontal="right" vertical="center"/>
    </xf>
    <xf numFmtId="166" fontId="74" fillId="2" borderId="0" xfId="253" applyNumberFormat="1" applyFont="1" applyFill="1" applyAlignment="1">
      <alignment horizontal="right"/>
    </xf>
    <xf numFmtId="0" fontId="73" fillId="2" borderId="1" xfId="0" applyFont="1" applyFill="1" applyBorder="1"/>
    <xf numFmtId="168" fontId="93" fillId="2" borderId="29" xfId="96" applyNumberFormat="1" applyFont="1" applyFill="1" applyBorder="1" applyAlignment="1">
      <alignment horizontal="right" vertical="center" wrapText="1"/>
    </xf>
    <xf numFmtId="174" fontId="73" fillId="2" borderId="29" xfId="96" applyNumberFormat="1" applyFont="1" applyFill="1" applyBorder="1" applyAlignment="1">
      <alignment horizontal="right" vertical="center" wrapText="1"/>
    </xf>
    <xf numFmtId="0" fontId="73" fillId="2" borderId="29" xfId="0" applyFont="1" applyFill="1" applyBorder="1" applyAlignment="1">
      <alignment horizontal="right"/>
    </xf>
    <xf numFmtId="166" fontId="17" fillId="2" borderId="29" xfId="223" applyNumberFormat="1" applyFont="1" applyFill="1" applyBorder="1" applyAlignment="1">
      <alignment horizontal="right"/>
    </xf>
    <xf numFmtId="166" fontId="73" fillId="2" borderId="29" xfId="223" applyNumberFormat="1" applyFont="1" applyFill="1" applyBorder="1" applyAlignment="1">
      <alignment horizontal="right" vertical="center"/>
    </xf>
    <xf numFmtId="0" fontId="73" fillId="0" borderId="0" xfId="1660" applyFont="1" applyAlignment="1">
      <alignment vertical="top"/>
    </xf>
    <xf numFmtId="0" fontId="73" fillId="0" borderId="0" xfId="1660" applyFont="1"/>
    <xf numFmtId="176" fontId="74" fillId="2" borderId="29" xfId="7" applyNumberFormat="1" applyFont="1" applyFill="1" applyBorder="1" applyAlignment="1">
      <alignment vertical="center" wrapText="1"/>
    </xf>
    <xf numFmtId="0" fontId="74" fillId="0" borderId="36" xfId="0" applyFont="1" applyBorder="1" applyAlignment="1">
      <alignment horizontal="center" vertical="center" wrapText="1"/>
    </xf>
    <xf numFmtId="0" fontId="14" fillId="2" borderId="29" xfId="0" applyFont="1" applyFill="1" applyBorder="1" applyAlignment="1">
      <alignment vertical="center" wrapText="1"/>
    </xf>
    <xf numFmtId="0" fontId="14" fillId="0" borderId="36" xfId="0" applyFont="1" applyBorder="1" applyAlignment="1">
      <alignment horizontal="left" vertical="top" wrapText="1"/>
    </xf>
    <xf numFmtId="0" fontId="17" fillId="2" borderId="26" xfId="96" applyFont="1" applyFill="1" applyBorder="1" applyAlignment="1">
      <alignment horizontal="left" vertical="center" wrapText="1"/>
    </xf>
    <xf numFmtId="168" fontId="17" fillId="0" borderId="25" xfId="96" applyNumberFormat="1" applyFont="1" applyBorder="1" applyAlignment="1">
      <alignment horizontal="right" vertical="center" wrapText="1"/>
    </xf>
    <xf numFmtId="0" fontId="73" fillId="0" borderId="29" xfId="0" applyFont="1" applyBorder="1" applyAlignment="1">
      <alignment horizontal="center" vertical="top" wrapText="1"/>
    </xf>
    <xf numFmtId="43" fontId="14" fillId="0" borderId="29" xfId="7" applyFont="1" applyFill="1" applyBorder="1" applyAlignment="1">
      <alignment vertical="center" wrapText="1"/>
    </xf>
    <xf numFmtId="176" fontId="74" fillId="0" borderId="2" xfId="7" applyNumberFormat="1" applyFont="1" applyFill="1" applyBorder="1" applyAlignment="1">
      <alignment vertical="center" wrapText="1"/>
    </xf>
    <xf numFmtId="165" fontId="14" fillId="0" borderId="2" xfId="0" applyNumberFormat="1" applyFont="1" applyBorder="1" applyAlignment="1">
      <alignment vertical="center" wrapText="1"/>
    </xf>
    <xf numFmtId="165" fontId="74" fillId="0" borderId="2" xfId="0" applyNumberFormat="1" applyFont="1" applyBorder="1" applyAlignment="1">
      <alignment vertical="center" wrapText="1"/>
    </xf>
    <xf numFmtId="165" fontId="99" fillId="0" borderId="29" xfId="3116" applyFont="1" applyFill="1" applyBorder="1">
      <alignment horizontal="right" vertical="top"/>
    </xf>
    <xf numFmtId="0" fontId="74" fillId="0" borderId="28" xfId="0" applyFont="1" applyBorder="1" applyAlignment="1">
      <alignment vertical="center" wrapText="1"/>
    </xf>
    <xf numFmtId="0" fontId="74" fillId="0" borderId="36" xfId="0" applyFont="1" applyBorder="1" applyAlignment="1">
      <alignment vertical="center" wrapText="1"/>
    </xf>
    <xf numFmtId="165" fontId="73" fillId="0" borderId="29" xfId="6" applyFont="1" applyFill="1" applyBorder="1" applyAlignment="1">
      <alignment horizontal="center" vertical="top"/>
    </xf>
    <xf numFmtId="0" fontId="73" fillId="0" borderId="0" xfId="1734" applyFont="1"/>
    <xf numFmtId="0" fontId="73" fillId="0" borderId="0" xfId="1734" applyFont="1" applyAlignment="1">
      <alignment vertical="center"/>
    </xf>
    <xf numFmtId="0" fontId="73" fillId="0" borderId="0" xfId="1734" applyFont="1" applyAlignment="1">
      <alignment horizontal="center" vertical="center"/>
    </xf>
    <xf numFmtId="0" fontId="73" fillId="0" borderId="0" xfId="1734" applyFont="1" applyAlignment="1">
      <alignment horizontal="right" vertical="center"/>
    </xf>
    <xf numFmtId="0" fontId="17" fillId="0" borderId="0" xfId="1734" applyFont="1" applyAlignment="1">
      <alignment horizontal="center" vertical="center" wrapText="1"/>
    </xf>
    <xf numFmtId="0" fontId="17" fillId="0" borderId="29" xfId="1735" applyFont="1" applyBorder="1" applyAlignment="1">
      <alignment horizontal="center" vertical="center" wrapText="1"/>
    </xf>
    <xf numFmtId="0" fontId="17" fillId="0" borderId="29" xfId="1736" applyFont="1" applyBorder="1" applyAlignment="1">
      <alignment horizontal="center" vertical="center"/>
    </xf>
    <xf numFmtId="0" fontId="73" fillId="0" borderId="29" xfId="1735" applyFont="1" applyBorder="1" applyAlignment="1">
      <alignment horizontal="center"/>
    </xf>
    <xf numFmtId="0" fontId="73" fillId="0" borderId="29" xfId="1735" applyFont="1" applyBorder="1" applyAlignment="1">
      <alignment horizontal="center" vertical="center" wrapText="1"/>
    </xf>
    <xf numFmtId="0" fontId="17" fillId="0" borderId="29" xfId="0" applyFont="1" applyBorder="1" applyAlignment="1">
      <alignment wrapText="1"/>
    </xf>
    <xf numFmtId="168" fontId="17" fillId="0" borderId="26" xfId="0" applyNumberFormat="1" applyFont="1" applyBorder="1" applyAlignment="1">
      <alignment horizontal="right" vertical="center" wrapText="1"/>
    </xf>
    <xf numFmtId="0" fontId="17" fillId="0" borderId="29" xfId="299" applyFont="1" applyBorder="1" applyAlignment="1">
      <alignment vertical="top"/>
    </xf>
    <xf numFmtId="168" fontId="17" fillId="0" borderId="29" xfId="7" applyNumberFormat="1" applyFont="1" applyFill="1" applyBorder="1" applyAlignment="1">
      <alignment horizontal="right" vertical="top" wrapText="1"/>
    </xf>
    <xf numFmtId="177" fontId="73" fillId="0" borderId="29" xfId="6" applyNumberFormat="1" applyFont="1" applyFill="1" applyBorder="1" applyAlignment="1">
      <alignment horizontal="center" vertical="center"/>
    </xf>
    <xf numFmtId="168" fontId="73" fillId="0" borderId="29" xfId="0" applyNumberFormat="1" applyFont="1" applyBorder="1" applyAlignment="1">
      <alignment horizontal="right" vertical="center" wrapText="1"/>
    </xf>
    <xf numFmtId="0" fontId="73" fillId="0" borderId="0" xfId="299" applyFont="1" applyAlignment="1">
      <alignment horizontal="left" vertical="center" wrapText="1"/>
    </xf>
    <xf numFmtId="168" fontId="17" fillId="0" borderId="37" xfId="1737" applyNumberFormat="1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166" fontId="74" fillId="0" borderId="0" xfId="253" applyNumberFormat="1" applyFont="1" applyAlignment="1">
      <alignment horizontal="center"/>
    </xf>
    <xf numFmtId="1" fontId="17" fillId="0" borderId="29" xfId="7" applyNumberFormat="1" applyFont="1" applyFill="1" applyBorder="1" applyAlignment="1">
      <alignment horizontal="center" vertical="center" wrapText="1"/>
    </xf>
    <xf numFmtId="166" fontId="73" fillId="0" borderId="29" xfId="0" applyNumberFormat="1" applyFont="1" applyBorder="1" applyAlignment="1">
      <alignment horizontal="left" vertical="top" wrapText="1"/>
    </xf>
    <xf numFmtId="43" fontId="17" fillId="0" borderId="0" xfId="7" applyFont="1" applyFill="1" applyAlignment="1">
      <alignment horizontal="center" vertical="top" wrapText="1"/>
    </xf>
    <xf numFmtId="165" fontId="17" fillId="0" borderId="29" xfId="3117" applyFont="1" applyFill="1" applyBorder="1">
      <alignment horizontal="right" vertical="top"/>
    </xf>
    <xf numFmtId="165" fontId="73" fillId="0" borderId="29" xfId="3117" applyFont="1" applyFill="1" applyBorder="1">
      <alignment horizontal="right" vertical="top"/>
    </xf>
    <xf numFmtId="166" fontId="17" fillId="0" borderId="29" xfId="6" applyNumberFormat="1" applyFont="1" applyFill="1" applyBorder="1">
      <alignment horizontal="right" vertical="top"/>
    </xf>
    <xf numFmtId="165" fontId="17" fillId="0" borderId="29" xfId="6" applyFont="1" applyFill="1" applyBorder="1">
      <alignment horizontal="right" vertical="top"/>
    </xf>
    <xf numFmtId="165" fontId="73" fillId="0" borderId="29" xfId="6" applyFont="1" applyFill="1" applyBorder="1">
      <alignment horizontal="right" vertical="top"/>
    </xf>
    <xf numFmtId="165" fontId="14" fillId="2" borderId="29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left" vertical="top" wrapText="1"/>
    </xf>
    <xf numFmtId="165" fontId="14" fillId="2" borderId="29" xfId="0" applyNumberFormat="1" applyFont="1" applyFill="1" applyBorder="1" applyAlignment="1">
      <alignment horizontal="right" vertical="center" wrapText="1"/>
    </xf>
    <xf numFmtId="165" fontId="17" fillId="0" borderId="29" xfId="3116" applyFont="1" applyBorder="1">
      <alignment horizontal="right" vertical="top"/>
    </xf>
    <xf numFmtId="0" fontId="73" fillId="0" borderId="29" xfId="0" applyFont="1" applyBorder="1" applyAlignment="1">
      <alignment horizontal="right" vertical="top" wrapText="1"/>
    </xf>
    <xf numFmtId="0" fontId="14" fillId="2" borderId="37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vertical="center" wrapText="1"/>
    </xf>
    <xf numFmtId="166" fontId="14" fillId="2" borderId="29" xfId="7" applyNumberFormat="1" applyFont="1" applyFill="1" applyBorder="1" applyAlignment="1">
      <alignment vertical="center" wrapText="1"/>
    </xf>
    <xf numFmtId="0" fontId="73" fillId="2" borderId="29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right" vertical="top"/>
    </xf>
    <xf numFmtId="0" fontId="73" fillId="0" borderId="0" xfId="0" applyFont="1" applyFill="1" applyAlignment="1">
      <alignment horizontal="right"/>
    </xf>
    <xf numFmtId="0" fontId="73" fillId="0" borderId="0" xfId="0" applyFont="1" applyFill="1"/>
    <xf numFmtId="0" fontId="17" fillId="0" borderId="0" xfId="0" applyFont="1" applyFill="1" applyAlignment="1">
      <alignment horizontal="center" wrapText="1"/>
    </xf>
    <xf numFmtId="0" fontId="73" fillId="0" borderId="0" xfId="0" applyFont="1" applyFill="1" applyAlignment="1">
      <alignment horizontal="left" vertical="top" wrapText="1"/>
    </xf>
    <xf numFmtId="0" fontId="17" fillId="0" borderId="21" xfId="0" applyFont="1" applyFill="1" applyBorder="1" applyAlignment="1">
      <alignment horizontal="center" vertical="center" wrapText="1"/>
    </xf>
    <xf numFmtId="0" fontId="73" fillId="0" borderId="21" xfId="0" applyFont="1" applyFill="1" applyBorder="1" applyAlignment="1">
      <alignment horizontal="left" vertical="top" wrapText="1"/>
    </xf>
    <xf numFmtId="0" fontId="73" fillId="0" borderId="21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horizontal="center" vertical="center" wrapText="1"/>
    </xf>
    <xf numFmtId="49" fontId="17" fillId="0" borderId="29" xfId="0" applyNumberFormat="1" applyFont="1" applyFill="1" applyBorder="1" applyAlignment="1">
      <alignment vertical="top" wrapText="1"/>
    </xf>
    <xf numFmtId="0" fontId="73" fillId="0" borderId="29" xfId="0" applyFont="1" applyFill="1" applyBorder="1" applyAlignment="1">
      <alignment vertical="top" wrapText="1"/>
    </xf>
    <xf numFmtId="0" fontId="17" fillId="0" borderId="29" xfId="0" applyFont="1" applyFill="1" applyBorder="1" applyAlignment="1">
      <alignment vertical="center" wrapText="1"/>
    </xf>
    <xf numFmtId="0" fontId="17" fillId="0" borderId="29" xfId="0" applyFont="1" applyFill="1" applyBorder="1" applyAlignment="1">
      <alignment horizontal="left" vertical="top" wrapText="1"/>
    </xf>
    <xf numFmtId="0" fontId="17" fillId="0" borderId="29" xfId="0" applyFont="1" applyFill="1" applyBorder="1" applyAlignment="1">
      <alignment vertical="top" wrapText="1"/>
    </xf>
    <xf numFmtId="0" fontId="93" fillId="0" borderId="29" xfId="0" applyFont="1" applyFill="1" applyBorder="1" applyAlignment="1">
      <alignment vertical="top" wrapText="1"/>
    </xf>
    <xf numFmtId="0" fontId="93" fillId="0" borderId="0" xfId="0" applyFont="1" applyFill="1" applyAlignment="1">
      <alignment horizontal="left" vertical="top" wrapText="1"/>
    </xf>
    <xf numFmtId="0" fontId="92" fillId="0" borderId="29" xfId="0" applyFont="1" applyFill="1" applyBorder="1" applyAlignment="1">
      <alignment vertical="top" wrapText="1"/>
    </xf>
    <xf numFmtId="0" fontId="17" fillId="0" borderId="29" xfId="165" applyFont="1" applyFill="1" applyBorder="1">
      <alignment horizontal="left" vertical="top" wrapText="1"/>
    </xf>
    <xf numFmtId="0" fontId="92" fillId="0" borderId="0" xfId="0" applyFont="1" applyFill="1" applyAlignment="1">
      <alignment horizontal="left" vertical="top" wrapText="1"/>
    </xf>
    <xf numFmtId="0" fontId="17" fillId="0" borderId="29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/>
    </xf>
    <xf numFmtId="0" fontId="17" fillId="0" borderId="29" xfId="0" applyFont="1" applyFill="1" applyBorder="1" applyAlignment="1">
      <alignment horizontal="left" vertical="center" wrapText="1"/>
    </xf>
    <xf numFmtId="0" fontId="94" fillId="0" borderId="0" xfId="0" applyFont="1" applyFill="1" applyAlignment="1">
      <alignment horizontal="left" vertical="top" wrapText="1"/>
    </xf>
    <xf numFmtId="0" fontId="73" fillId="0" borderId="26" xfId="0" applyFont="1" applyFill="1" applyBorder="1" applyAlignment="1">
      <alignment horizontal="left" vertical="top" wrapText="1"/>
    </xf>
    <xf numFmtId="167" fontId="93" fillId="0" borderId="0" xfId="0" applyNumberFormat="1" applyFont="1" applyFill="1" applyAlignment="1">
      <alignment horizontal="left" vertical="top" wrapText="1"/>
    </xf>
    <xf numFmtId="0" fontId="73" fillId="0" borderId="22" xfId="0" applyFont="1" applyFill="1" applyBorder="1" applyAlignment="1">
      <alignment horizontal="left" vertical="top" wrapText="1"/>
    </xf>
    <xf numFmtId="0" fontId="73" fillId="0" borderId="22" xfId="0" applyFont="1" applyFill="1" applyBorder="1" applyAlignment="1">
      <alignment horizontal="center" vertical="center" wrapText="1"/>
    </xf>
    <xf numFmtId="49" fontId="17" fillId="0" borderId="29" xfId="0" applyNumberFormat="1" applyFont="1" applyFill="1" applyBorder="1" applyAlignment="1">
      <alignment vertical="top"/>
    </xf>
    <xf numFmtId="168" fontId="73" fillId="0" borderId="29" xfId="7" applyNumberFormat="1" applyFont="1" applyFill="1" applyBorder="1" applyAlignment="1">
      <alignment horizontal="center" vertical="center" wrapText="1"/>
    </xf>
    <xf numFmtId="166" fontId="17" fillId="0" borderId="29" xfId="7" applyNumberFormat="1" applyFont="1" applyFill="1" applyBorder="1" applyAlignment="1">
      <alignment horizontal="center" vertical="center" wrapText="1"/>
    </xf>
    <xf numFmtId="0" fontId="73" fillId="0" borderId="29" xfId="0" applyFont="1" applyFill="1" applyBorder="1" applyAlignment="1">
      <alignment horizontal="center" vertical="top" wrapText="1"/>
    </xf>
    <xf numFmtId="167" fontId="92" fillId="0" borderId="0" xfId="0" applyNumberFormat="1" applyFont="1" applyFill="1" applyAlignment="1">
      <alignment horizontal="left" vertical="top" wrapText="1"/>
    </xf>
    <xf numFmtId="0" fontId="17" fillId="0" borderId="26" xfId="0" applyFont="1" applyFill="1" applyBorder="1" applyAlignment="1">
      <alignment horizontal="center" vertical="center" wrapText="1"/>
    </xf>
    <xf numFmtId="0" fontId="73" fillId="0" borderId="29" xfId="0" applyFont="1" applyFill="1" applyBorder="1"/>
    <xf numFmtId="0" fontId="17" fillId="0" borderId="29" xfId="0" applyFont="1" applyFill="1" applyBorder="1"/>
    <xf numFmtId="0" fontId="95" fillId="0" borderId="29" xfId="165" applyFont="1" applyFill="1" applyBorder="1">
      <alignment horizontal="left" vertical="top" wrapText="1"/>
    </xf>
    <xf numFmtId="49" fontId="73" fillId="0" borderId="29" xfId="0" applyNumberFormat="1" applyFont="1" applyFill="1" applyBorder="1" applyAlignment="1">
      <alignment horizontal="left" vertical="top" wrapText="1"/>
    </xf>
    <xf numFmtId="0" fontId="95" fillId="0" borderId="29" xfId="0" applyFont="1" applyFill="1" applyBorder="1" applyAlignment="1">
      <alignment horizontal="left" vertical="top" wrapText="1"/>
    </xf>
    <xf numFmtId="0" fontId="73" fillId="0" borderId="29" xfId="0" applyFont="1" applyFill="1" applyBorder="1" applyAlignment="1">
      <alignment vertical="center" wrapText="1"/>
    </xf>
    <xf numFmtId="0" fontId="73" fillId="0" borderId="1" xfId="0" applyFont="1" applyFill="1" applyBorder="1" applyAlignment="1">
      <alignment vertical="top" wrapText="1"/>
    </xf>
    <xf numFmtId="0" fontId="92" fillId="0" borderId="32" xfId="0" applyFont="1" applyFill="1" applyBorder="1" applyAlignment="1">
      <alignment vertical="center" wrapText="1"/>
    </xf>
    <xf numFmtId="0" fontId="93" fillId="0" borderId="2" xfId="0" applyFont="1" applyFill="1" applyBorder="1" applyAlignment="1">
      <alignment vertical="top" wrapText="1"/>
    </xf>
    <xf numFmtId="0" fontId="17" fillId="0" borderId="31" xfId="0" applyFont="1" applyFill="1" applyBorder="1" applyAlignment="1">
      <alignment vertical="top" wrapText="1"/>
    </xf>
    <xf numFmtId="0" fontId="85" fillId="0" borderId="29" xfId="0" applyFont="1" applyFill="1" applyBorder="1" applyAlignment="1">
      <alignment horizontal="left" vertical="top" wrapText="1"/>
    </xf>
    <xf numFmtId="0" fontId="98" fillId="0" borderId="0" xfId="0" applyFont="1" applyFill="1" applyAlignment="1">
      <alignment horizontal="left" vertical="top" wrapText="1"/>
    </xf>
    <xf numFmtId="0" fontId="73" fillId="0" borderId="0" xfId="0" applyFont="1" applyFill="1" applyAlignment="1">
      <alignment vertical="center"/>
    </xf>
    <xf numFmtId="0" fontId="17" fillId="0" borderId="0" xfId="0" applyFont="1" applyFill="1" applyAlignment="1">
      <alignment horizontal="left" vertical="top"/>
    </xf>
    <xf numFmtId="0" fontId="17" fillId="0" borderId="0" xfId="0" applyFont="1" applyFill="1" applyAlignment="1">
      <alignment vertical="top"/>
    </xf>
    <xf numFmtId="0" fontId="17" fillId="0" borderId="0" xfId="0" applyFont="1" applyFill="1" applyAlignment="1">
      <alignment horizontal="center"/>
    </xf>
    <xf numFmtId="0" fontId="74" fillId="0" borderId="0" xfId="0" applyFont="1" applyFill="1" applyAlignment="1">
      <alignment vertical="center" wrapText="1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0" fontId="73" fillId="0" borderId="0" xfId="0" applyFont="1" applyFill="1" applyAlignment="1">
      <alignment horizontal="center"/>
    </xf>
    <xf numFmtId="0" fontId="74" fillId="0" borderId="0" xfId="0" applyFont="1" applyFill="1" applyAlignment="1">
      <alignment horizontal="center" vertical="center" wrapText="1"/>
    </xf>
    <xf numFmtId="168" fontId="74" fillId="0" borderId="0" xfId="253" applyNumberFormat="1" applyFont="1" applyAlignment="1">
      <alignment vertical="top"/>
    </xf>
    <xf numFmtId="0" fontId="73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vertical="top" wrapText="1"/>
    </xf>
    <xf numFmtId="174" fontId="17" fillId="0" borderId="0" xfId="0" applyNumberFormat="1" applyFont="1" applyAlignment="1">
      <alignment horizontal="center" vertical="center" wrapText="1"/>
    </xf>
    <xf numFmtId="0" fontId="73" fillId="0" borderId="0" xfId="8" applyFont="1" applyAlignment="1">
      <alignment horizontal="right" vertical="top"/>
    </xf>
    <xf numFmtId="0" fontId="14" fillId="0" borderId="0" xfId="0" applyFont="1" applyAlignment="1">
      <alignment horizontal="center" vertical="center" wrapText="1"/>
    </xf>
    <xf numFmtId="43" fontId="17" fillId="0" borderId="22" xfId="2022" applyFont="1" applyFill="1" applyBorder="1" applyAlignment="1">
      <alignment horizontal="center" vertical="center" wrapText="1"/>
    </xf>
    <xf numFmtId="43" fontId="17" fillId="0" borderId="2" xfId="2022" applyFont="1" applyFill="1" applyBorder="1" applyAlignment="1">
      <alignment horizontal="center" vertical="center" wrapText="1"/>
    </xf>
    <xf numFmtId="166" fontId="17" fillId="0" borderId="29" xfId="2022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right" vertical="top"/>
    </xf>
    <xf numFmtId="0" fontId="73" fillId="0" borderId="0" xfId="0" applyFont="1" applyAlignment="1">
      <alignment horizontal="right" vertical="center"/>
    </xf>
    <xf numFmtId="0" fontId="17" fillId="0" borderId="29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73" fillId="0" borderId="0" xfId="0" applyFont="1" applyFill="1" applyAlignment="1">
      <alignment horizontal="right" vertical="top"/>
    </xf>
    <xf numFmtId="0" fontId="73" fillId="0" borderId="0" xfId="0" applyFont="1" applyFill="1" applyAlignment="1">
      <alignment horizontal="right"/>
    </xf>
    <xf numFmtId="0" fontId="17" fillId="0" borderId="0" xfId="0" applyFont="1" applyFill="1" applyAlignment="1">
      <alignment horizont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33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166" fontId="74" fillId="0" borderId="0" xfId="253" applyNumberFormat="1" applyFont="1" applyAlignment="1">
      <alignment horizontal="right" vertical="top" wrapText="1"/>
    </xf>
    <xf numFmtId="168" fontId="73" fillId="0" borderId="0" xfId="96" applyNumberFormat="1" applyFont="1" applyAlignment="1">
      <alignment horizontal="right" vertical="center" wrapText="1"/>
    </xf>
    <xf numFmtId="166" fontId="74" fillId="0" borderId="0" xfId="253" applyNumberFormat="1" applyFont="1" applyAlignment="1">
      <alignment horizontal="right" wrapText="1"/>
    </xf>
    <xf numFmtId="0" fontId="17" fillId="0" borderId="0" xfId="299" applyFont="1" applyAlignment="1">
      <alignment horizontal="center" vertical="center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66" fontId="102" fillId="2" borderId="28" xfId="96" applyNumberFormat="1" applyFont="1" applyFill="1" applyBorder="1" applyAlignment="1">
      <alignment horizontal="center" vertical="center" wrapText="1"/>
    </xf>
    <xf numFmtId="166" fontId="102" fillId="2" borderId="33" xfId="96" applyNumberFormat="1" applyFont="1" applyFill="1" applyBorder="1" applyAlignment="1">
      <alignment horizontal="center" vertical="center" wrapText="1"/>
    </xf>
    <xf numFmtId="166" fontId="102" fillId="2" borderId="26" xfId="96" applyNumberFormat="1" applyFont="1" applyFill="1" applyBorder="1" applyAlignment="1">
      <alignment horizontal="center" vertical="center" wrapText="1"/>
    </xf>
    <xf numFmtId="166" fontId="73" fillId="0" borderId="0" xfId="253" applyNumberFormat="1" applyFont="1" applyAlignment="1">
      <alignment horizontal="right" vertical="top" wrapText="1"/>
    </xf>
    <xf numFmtId="166" fontId="73" fillId="0" borderId="0" xfId="253" applyNumberFormat="1" applyFont="1" applyAlignment="1">
      <alignment horizontal="right" wrapText="1"/>
    </xf>
    <xf numFmtId="168" fontId="17" fillId="0" borderId="29" xfId="0" applyNumberFormat="1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172" fontId="17" fillId="0" borderId="28" xfId="0" applyNumberFormat="1" applyFont="1" applyBorder="1" applyAlignment="1">
      <alignment horizontal="center" vertical="top" wrapText="1"/>
    </xf>
    <xf numFmtId="172" fontId="17" fillId="0" borderId="33" xfId="0" applyNumberFormat="1" applyFont="1" applyBorder="1" applyAlignment="1">
      <alignment horizontal="center" vertical="top" wrapText="1"/>
    </xf>
    <xf numFmtId="172" fontId="17" fillId="0" borderId="26" xfId="0" applyNumberFormat="1" applyFont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35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6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0" borderId="2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174" fontId="17" fillId="2" borderId="22" xfId="96" applyNumberFormat="1" applyFont="1" applyFill="1" applyBorder="1" applyAlignment="1">
      <alignment horizontal="center" vertical="center" wrapText="1"/>
    </xf>
    <xf numFmtId="174" fontId="17" fillId="2" borderId="2" xfId="96" applyNumberFormat="1" applyFont="1" applyFill="1" applyBorder="1" applyAlignment="1">
      <alignment horizontal="center" vertical="center" wrapText="1"/>
    </xf>
    <xf numFmtId="174" fontId="17" fillId="2" borderId="28" xfId="96" applyNumberFormat="1" applyFont="1" applyFill="1" applyBorder="1" applyAlignment="1">
      <alignment horizontal="center" vertical="center" wrapText="1"/>
    </xf>
    <xf numFmtId="174" fontId="17" fillId="2" borderId="33" xfId="96" applyNumberFormat="1" applyFont="1" applyFill="1" applyBorder="1" applyAlignment="1">
      <alignment horizontal="center" vertical="center" wrapText="1"/>
    </xf>
    <xf numFmtId="174" fontId="17" fillId="2" borderId="26" xfId="96" applyNumberFormat="1" applyFont="1" applyFill="1" applyBorder="1" applyAlignment="1">
      <alignment horizontal="center" vertical="center" wrapText="1"/>
    </xf>
    <xf numFmtId="168" fontId="73" fillId="0" borderId="0" xfId="96" applyNumberFormat="1" applyFont="1" applyAlignment="1">
      <alignment horizontal="right" vertical="top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0" fontId="17" fillId="0" borderId="26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center" vertical="top" wrapText="1"/>
    </xf>
    <xf numFmtId="0" fontId="17" fillId="0" borderId="28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left" vertical="center" wrapText="1"/>
    </xf>
    <xf numFmtId="0" fontId="74" fillId="0" borderId="27" xfId="0" applyFont="1" applyBorder="1" applyAlignment="1">
      <alignment horizontal="right" vertical="center" wrapText="1"/>
    </xf>
    <xf numFmtId="0" fontId="99" fillId="0" borderId="29" xfId="0" applyFont="1" applyBorder="1" applyAlignment="1">
      <alignment horizontal="left" vertical="top" wrapText="1"/>
    </xf>
    <xf numFmtId="0" fontId="17" fillId="0" borderId="22" xfId="0" applyFont="1" applyBorder="1" applyAlignment="1">
      <alignment horizontal="left" vertical="top" wrapText="1"/>
    </xf>
    <xf numFmtId="0" fontId="14" fillId="0" borderId="28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14" fillId="2" borderId="29" xfId="0" applyFont="1" applyFill="1" applyBorder="1" applyAlignment="1">
      <alignment horizontal="left" vertical="center" wrapText="1"/>
    </xf>
    <xf numFmtId="0" fontId="73" fillId="0" borderId="28" xfId="0" applyFont="1" applyBorder="1" applyAlignment="1">
      <alignment horizontal="left" vertical="top" wrapText="1"/>
    </xf>
    <xf numFmtId="0" fontId="73" fillId="0" borderId="33" xfId="0" applyFont="1" applyBorder="1" applyAlignment="1">
      <alignment horizontal="left" vertical="top" wrapText="1"/>
    </xf>
    <xf numFmtId="0" fontId="73" fillId="0" borderId="26" xfId="0" applyFont="1" applyBorder="1" applyAlignment="1">
      <alignment horizontal="left" vertical="top" wrapText="1"/>
    </xf>
    <xf numFmtId="0" fontId="17" fillId="0" borderId="28" xfId="299" applyFont="1" applyBorder="1" applyAlignment="1">
      <alignment horizontal="left" vertical="top" wrapText="1"/>
    </xf>
    <xf numFmtId="0" fontId="17" fillId="0" borderId="33" xfId="299" applyFont="1" applyBorder="1" applyAlignment="1">
      <alignment horizontal="left" vertical="top" wrapText="1"/>
    </xf>
    <xf numFmtId="0" fontId="17" fillId="0" borderId="26" xfId="299" applyFont="1" applyBorder="1" applyAlignment="1">
      <alignment horizontal="left" vertical="top" wrapText="1"/>
    </xf>
    <xf numFmtId="0" fontId="17" fillId="0" borderId="38" xfId="299" applyFont="1" applyBorder="1" applyAlignment="1">
      <alignment horizontal="center" vertical="top" wrapText="1"/>
    </xf>
    <xf numFmtId="0" fontId="17" fillId="0" borderId="39" xfId="299" applyFont="1" applyBorder="1" applyAlignment="1">
      <alignment horizontal="center" vertical="top" wrapText="1"/>
    </xf>
    <xf numFmtId="0" fontId="17" fillId="0" borderId="40" xfId="299" applyFont="1" applyBorder="1" applyAlignment="1">
      <alignment horizontal="center" vertical="top" wrapText="1"/>
    </xf>
    <xf numFmtId="0" fontId="73" fillId="0" borderId="28" xfId="1735" applyFont="1" applyBorder="1" applyAlignment="1">
      <alignment horizontal="center" wrapText="1"/>
    </xf>
    <xf numFmtId="0" fontId="73" fillId="0" borderId="33" xfId="1735" applyFont="1" applyBorder="1" applyAlignment="1">
      <alignment horizontal="center" wrapText="1"/>
    </xf>
    <xf numFmtId="0" fontId="73" fillId="0" borderId="26" xfId="1735" applyFont="1" applyBorder="1" applyAlignment="1">
      <alignment horizontal="center" wrapText="1"/>
    </xf>
    <xf numFmtId="0" fontId="73" fillId="0" borderId="0" xfId="1734" applyFont="1" applyAlignment="1">
      <alignment horizontal="right" vertical="top"/>
    </xf>
    <xf numFmtId="0" fontId="73" fillId="0" borderId="0" xfId="1734" applyFont="1" applyAlignment="1">
      <alignment horizontal="right" vertical="center"/>
    </xf>
    <xf numFmtId="0" fontId="17" fillId="0" borderId="0" xfId="1734" applyFont="1" applyAlignment="1">
      <alignment horizontal="center" vertical="center" wrapText="1"/>
    </xf>
    <xf numFmtId="0" fontId="17" fillId="0" borderId="29" xfId="1735" applyFont="1" applyBorder="1" applyAlignment="1">
      <alignment horizontal="center" vertical="center" wrapText="1"/>
    </xf>
    <xf numFmtId="0" fontId="17" fillId="0" borderId="29" xfId="8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08" fillId="0" borderId="0" xfId="0" applyFont="1" applyAlignment="1">
      <alignment horizontal="center"/>
    </xf>
    <xf numFmtId="0" fontId="108" fillId="0" borderId="0" xfId="0" applyFont="1"/>
    <xf numFmtId="0" fontId="10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0" fillId="0" borderId="0" xfId="0" applyFont="1" applyAlignment="1">
      <alignment horizontal="center"/>
    </xf>
    <xf numFmtId="0" fontId="110" fillId="0" borderId="0" xfId="0" applyFont="1" applyAlignment="1">
      <alignment horizontal="center"/>
    </xf>
    <xf numFmtId="0" fontId="111" fillId="58" borderId="41" xfId="0" applyFont="1" applyFill="1" applyBorder="1" applyAlignment="1">
      <alignment horizontal="center" vertical="center"/>
    </xf>
    <xf numFmtId="0" fontId="14" fillId="58" borderId="42" xfId="0" applyFont="1" applyFill="1" applyBorder="1" applyAlignment="1">
      <alignment horizontal="center" vertical="center"/>
    </xf>
    <xf numFmtId="0" fontId="14" fillId="58" borderId="42" xfId="0" applyFont="1" applyFill="1" applyBorder="1" applyAlignment="1">
      <alignment horizontal="center" vertical="center" wrapText="1"/>
    </xf>
    <xf numFmtId="0" fontId="109" fillId="58" borderId="43" xfId="0" applyFont="1" applyFill="1" applyBorder="1" applyAlignment="1">
      <alignment horizontal="center" vertical="center" wrapText="1"/>
    </xf>
    <xf numFmtId="0" fontId="74" fillId="0" borderId="44" xfId="0" applyFont="1" applyBorder="1" applyAlignment="1">
      <alignment horizontal="center"/>
    </xf>
    <xf numFmtId="0" fontId="74" fillId="0" borderId="2" xfId="0" applyFont="1" applyBorder="1" applyAlignment="1">
      <alignment horizontal="center"/>
    </xf>
    <xf numFmtId="176" fontId="108" fillId="0" borderId="45" xfId="7" applyNumberFormat="1" applyFont="1" applyBorder="1" applyAlignment="1">
      <alignment horizontal="center" vertical="center" wrapText="1"/>
    </xf>
    <xf numFmtId="0" fontId="74" fillId="0" borderId="46" xfId="0" applyFont="1" applyBorder="1" applyAlignment="1">
      <alignment horizontal="center"/>
    </xf>
    <xf numFmtId="0" fontId="74" fillId="0" borderId="47" xfId="0" applyFont="1" applyBorder="1" applyAlignment="1">
      <alignment horizontal="center"/>
    </xf>
    <xf numFmtId="176" fontId="108" fillId="0" borderId="48" xfId="7" applyNumberFormat="1" applyFont="1" applyBorder="1" applyAlignment="1">
      <alignment horizontal="center" vertical="center" wrapText="1"/>
    </xf>
    <xf numFmtId="176" fontId="108" fillId="0" borderId="47" xfId="7" applyNumberFormat="1" applyFont="1" applyBorder="1" applyAlignment="1">
      <alignment horizontal="center" vertical="center" wrapText="1"/>
    </xf>
    <xf numFmtId="0" fontId="74" fillId="0" borderId="47" xfId="0" applyFont="1" applyBorder="1" applyAlignment="1">
      <alignment horizontal="center" vertical="center" wrapText="1"/>
    </xf>
    <xf numFmtId="176" fontId="108" fillId="0" borderId="47" xfId="7" applyNumberFormat="1" applyFont="1" applyBorder="1" applyAlignment="1">
      <alignment horizontal="center" vertical="center" wrapText="1"/>
    </xf>
    <xf numFmtId="0" fontId="74" fillId="0" borderId="44" xfId="0" applyFont="1" applyBorder="1" applyAlignment="1">
      <alignment horizontal="center" vertical="center"/>
    </xf>
    <xf numFmtId="0" fontId="74" fillId="0" borderId="46" xfId="0" applyFont="1" applyBorder="1" applyAlignment="1">
      <alignment horizontal="center" vertical="center"/>
    </xf>
    <xf numFmtId="0" fontId="74" fillId="0" borderId="49" xfId="0" applyFont="1" applyBorder="1" applyAlignment="1">
      <alignment horizontal="center" vertical="center"/>
    </xf>
    <xf numFmtId="0" fontId="74" fillId="0" borderId="50" xfId="0" applyFont="1" applyBorder="1" applyAlignment="1">
      <alignment horizontal="center" vertical="center" wrapText="1"/>
    </xf>
    <xf numFmtId="0" fontId="74" fillId="0" borderId="50" xfId="0" applyFont="1" applyBorder="1" applyAlignment="1">
      <alignment horizontal="center" vertical="center"/>
    </xf>
    <xf numFmtId="176" fontId="108" fillId="0" borderId="51" xfId="7" applyNumberFormat="1" applyFont="1" applyBorder="1" applyAlignment="1">
      <alignment horizontal="center" vertical="center" wrapText="1"/>
    </xf>
    <xf numFmtId="0" fontId="111" fillId="58" borderId="47" xfId="0" applyFont="1" applyFill="1" applyBorder="1" applyAlignment="1">
      <alignment horizontal="center" vertical="center"/>
    </xf>
    <xf numFmtId="0" fontId="14" fillId="58" borderId="47" xfId="0" applyFont="1" applyFill="1" applyBorder="1" applyAlignment="1">
      <alignment horizontal="center" vertical="center"/>
    </xf>
    <xf numFmtId="0" fontId="14" fillId="58" borderId="47" xfId="0" applyFont="1" applyFill="1" applyBorder="1" applyAlignment="1">
      <alignment horizontal="center" vertical="center" wrapText="1"/>
    </xf>
    <xf numFmtId="0" fontId="109" fillId="58" borderId="47" xfId="0" applyFont="1" applyFill="1" applyBorder="1" applyAlignment="1">
      <alignment horizontal="center" vertical="center" wrapText="1"/>
    </xf>
    <xf numFmtId="0" fontId="109" fillId="0" borderId="0" xfId="0" applyFont="1" applyAlignment="1">
      <alignment horizontal="right" wrapText="1"/>
    </xf>
    <xf numFmtId="0" fontId="49" fillId="0" borderId="0" xfId="0" applyFont="1" applyAlignment="1">
      <alignment horizontal="right" wrapText="1"/>
    </xf>
    <xf numFmtId="0" fontId="0" fillId="0" borderId="0" xfId="0" applyAlignment="1">
      <alignment horizontal="right" wrapText="1"/>
    </xf>
  </cellXfs>
  <cellStyles count="3118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3116"/>
    <cellStyle name="SN_it" xfId="3117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ranush%20Chteyan\Downloads\8edc9947ad794c25c159f871261b66d59c48df7c4fbc88281308eb2f64e576e1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5.1"/>
      <sheetName val="Հավելված 3,4"/>
      <sheetName val="Հավելված 1.3"/>
      <sheetName val="Հավելված 5.2"/>
      <sheetName val="Հավելված 9"/>
      <sheetName val="Հավելված 9.1"/>
      <sheetName val="Հավելված 10"/>
    </sheetNames>
    <sheetDataSet>
      <sheetData sheetId="0"/>
      <sheetData sheetId="1"/>
      <sheetData sheetId="2">
        <row r="18">
          <cell r="C18" t="str">
            <v>«Սիսիանի պետական քոլեջ» ՊՈԱԿ</v>
          </cell>
          <cell r="D18">
            <v>-41869.299999999996</v>
          </cell>
        </row>
        <row r="19">
          <cell r="D19">
            <v>-50243.199999999997</v>
          </cell>
        </row>
      </sheetData>
      <sheetData sheetId="3"/>
      <sheetData sheetId="4"/>
      <sheetData sheetId="5"/>
      <sheetData sheetId="6">
        <row r="17">
          <cell r="I17">
            <v>-39875.599999999999</v>
          </cell>
        </row>
        <row r="18">
          <cell r="I18">
            <v>-47850.7</v>
          </cell>
        </row>
        <row r="19">
          <cell r="I19">
            <v>-1993.7</v>
          </cell>
        </row>
        <row r="20">
          <cell r="I20">
            <v>-2392.5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10" workbookViewId="0">
      <selection activeCell="C11" sqref="C11"/>
    </sheetView>
  </sheetViews>
  <sheetFormatPr defaultRowHeight="15" x14ac:dyDescent="0.25"/>
  <cols>
    <col min="1" max="1" width="9.140625" style="189"/>
    <col min="2" max="2" width="53.85546875" style="189" customWidth="1"/>
    <col min="3" max="3" width="41" style="189" customWidth="1"/>
    <col min="4" max="4" width="11.5703125" style="189" bestFit="1" customWidth="1"/>
    <col min="5" max="5" width="9.140625" style="189"/>
    <col min="6" max="6" width="11.5703125" style="189" bestFit="1" customWidth="1"/>
    <col min="7" max="7" width="9.140625" style="189"/>
    <col min="8" max="8" width="11.5703125" style="189" bestFit="1" customWidth="1"/>
    <col min="9" max="16384" width="9.140625" style="189"/>
  </cols>
  <sheetData>
    <row r="1" spans="1:8" ht="25.5" customHeight="1" x14ac:dyDescent="0.3">
      <c r="B1" s="325" t="s">
        <v>14</v>
      </c>
      <c r="C1" s="325"/>
    </row>
    <row r="2" spans="1:8" ht="17.25" x14ac:dyDescent="0.3">
      <c r="B2" s="325" t="s">
        <v>48</v>
      </c>
      <c r="C2" s="325"/>
    </row>
    <row r="3" spans="1:8" ht="17.25" x14ac:dyDescent="0.3">
      <c r="B3" s="325" t="s">
        <v>0</v>
      </c>
      <c r="C3" s="325"/>
    </row>
    <row r="6" spans="1:8" ht="79.5" customHeight="1" x14ac:dyDescent="0.25">
      <c r="B6" s="326" t="s">
        <v>201</v>
      </c>
      <c r="C6" s="326"/>
    </row>
    <row r="8" spans="1:8" ht="39" customHeight="1" x14ac:dyDescent="0.3">
      <c r="C8" s="10" t="s">
        <v>103</v>
      </c>
    </row>
    <row r="9" spans="1:8" ht="64.5" customHeight="1" x14ac:dyDescent="0.25">
      <c r="B9" s="190"/>
      <c r="C9" s="191" t="s">
        <v>202</v>
      </c>
      <c r="F9" s="192"/>
    </row>
    <row r="10" spans="1:8" ht="27" customHeight="1" x14ac:dyDescent="0.25">
      <c r="B10" s="37" t="s">
        <v>203</v>
      </c>
      <c r="C10" s="188">
        <v>0</v>
      </c>
    </row>
    <row r="11" spans="1:8" ht="27" customHeight="1" x14ac:dyDescent="0.25">
      <c r="B11" s="37" t="s">
        <v>204</v>
      </c>
      <c r="C11" s="193">
        <f>'2'!E9</f>
        <v>-93212.500000000029</v>
      </c>
      <c r="D11" s="194"/>
      <c r="F11" s="194"/>
      <c r="H11" s="192"/>
    </row>
    <row r="12" spans="1:8" ht="17.25" x14ac:dyDescent="0.25">
      <c r="B12" s="37" t="s">
        <v>205</v>
      </c>
      <c r="C12" s="193">
        <f>C11</f>
        <v>-93212.500000000029</v>
      </c>
      <c r="D12" s="192"/>
    </row>
    <row r="13" spans="1:8" ht="45.75" customHeight="1" x14ac:dyDescent="0.25"/>
    <row r="16" spans="1:8" x14ac:dyDescent="0.25">
      <c r="A16" s="195"/>
      <c r="B16" s="327" t="s">
        <v>206</v>
      </c>
      <c r="C16" s="328" t="s">
        <v>200</v>
      </c>
      <c r="D16" s="328"/>
    </row>
    <row r="17" spans="1:4" x14ac:dyDescent="0.25">
      <c r="A17" s="195"/>
      <c r="B17" s="327"/>
      <c r="C17" s="328"/>
      <c r="D17" s="328"/>
    </row>
  </sheetData>
  <mergeCells count="6">
    <mergeCell ref="B1:C1"/>
    <mergeCell ref="B2:C2"/>
    <mergeCell ref="B3:C3"/>
    <mergeCell ref="B6:C6"/>
    <mergeCell ref="B16:B17"/>
    <mergeCell ref="C16:D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3"/>
  <sheetViews>
    <sheetView topLeftCell="A10" workbookViewId="0">
      <selection activeCell="A8" sqref="A8"/>
    </sheetView>
  </sheetViews>
  <sheetFormatPr defaultColWidth="9.140625" defaultRowHeight="17.25" x14ac:dyDescent="0.3"/>
  <cols>
    <col min="1" max="1" width="9.140625" style="93"/>
    <col min="2" max="2" width="56.140625" style="93" customWidth="1"/>
    <col min="3" max="3" width="13.85546875" style="93" customWidth="1"/>
    <col min="4" max="4" width="14.85546875" style="93" customWidth="1"/>
    <col min="5" max="5" width="16.7109375" style="93" customWidth="1"/>
    <col min="6" max="6" width="10.85546875" style="93" customWidth="1"/>
    <col min="7" max="7" width="19.85546875" style="93" bestFit="1" customWidth="1"/>
    <col min="8" max="8" width="17.42578125" style="93" customWidth="1"/>
    <col min="9" max="16384" width="9.140625" style="93"/>
  </cols>
  <sheetData>
    <row r="1" spans="1:50" ht="21" customHeight="1" x14ac:dyDescent="0.3">
      <c r="C1" s="173"/>
      <c r="D1" s="329" t="s">
        <v>15</v>
      </c>
      <c r="E1" s="329"/>
      <c r="F1" s="174"/>
    </row>
    <row r="2" spans="1:50" x14ac:dyDescent="0.3">
      <c r="C2" s="329" t="s">
        <v>64</v>
      </c>
      <c r="D2" s="329"/>
      <c r="E2" s="329"/>
      <c r="F2" s="174"/>
    </row>
    <row r="3" spans="1:50" x14ac:dyDescent="0.3">
      <c r="C3" s="329" t="s">
        <v>0</v>
      </c>
      <c r="D3" s="329"/>
      <c r="E3" s="329"/>
      <c r="F3" s="174"/>
    </row>
    <row r="5" spans="1:50" ht="99.4" customHeight="1" x14ac:dyDescent="0.3">
      <c r="A5" s="50"/>
      <c r="B5" s="330" t="s">
        <v>194</v>
      </c>
      <c r="C5" s="330"/>
      <c r="D5" s="330"/>
      <c r="E5" s="330"/>
      <c r="F5" s="50"/>
    </row>
    <row r="6" spans="1:50" x14ac:dyDescent="0.3">
      <c r="B6" s="175"/>
      <c r="C6" s="175"/>
      <c r="D6" s="175"/>
      <c r="E6" s="176" t="s">
        <v>103</v>
      </c>
    </row>
    <row r="7" spans="1:50" ht="50.25" customHeight="1" x14ac:dyDescent="0.3">
      <c r="B7" s="331" t="s">
        <v>65</v>
      </c>
      <c r="C7" s="333" t="s">
        <v>202</v>
      </c>
      <c r="D7" s="333"/>
      <c r="E7" s="333"/>
    </row>
    <row r="8" spans="1:50" ht="37.15" customHeight="1" x14ac:dyDescent="0.3">
      <c r="B8" s="332"/>
      <c r="C8" s="177" t="s">
        <v>20</v>
      </c>
      <c r="D8" s="177" t="s">
        <v>41</v>
      </c>
      <c r="E8" s="3" t="s">
        <v>3</v>
      </c>
    </row>
    <row r="9" spans="1:50" s="13" customFormat="1" ht="24.75" customHeight="1" x14ac:dyDescent="0.3">
      <c r="B9" s="178" t="s">
        <v>32</v>
      </c>
      <c r="C9" s="179">
        <v>0</v>
      </c>
      <c r="D9" s="179">
        <f>D11</f>
        <v>0</v>
      </c>
      <c r="E9" s="180">
        <f>E11</f>
        <v>-93212.500000000029</v>
      </c>
    </row>
    <row r="10" spans="1:50" x14ac:dyDescent="0.3">
      <c r="B10" s="181" t="s">
        <v>26</v>
      </c>
      <c r="C10" s="181"/>
      <c r="D10" s="181"/>
      <c r="E10" s="181"/>
    </row>
    <row r="11" spans="1:50" s="182" customFormat="1" x14ac:dyDescent="0.3">
      <c r="B11" s="183" t="s">
        <v>195</v>
      </c>
      <c r="C11" s="179">
        <v>0</v>
      </c>
      <c r="D11" s="179">
        <f>D13</f>
        <v>0</v>
      </c>
      <c r="E11" s="179">
        <f>E13</f>
        <v>-93212.500000000029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84"/>
      <c r="AI11" s="184"/>
      <c r="AJ11" s="184"/>
      <c r="AK11" s="184"/>
      <c r="AL11" s="184"/>
      <c r="AM11" s="184"/>
      <c r="AN11" s="184"/>
      <c r="AO11" s="184"/>
      <c r="AP11" s="184"/>
      <c r="AQ11" s="184"/>
      <c r="AR11" s="184"/>
      <c r="AS11" s="184"/>
      <c r="AT11" s="184"/>
      <c r="AU11" s="184"/>
      <c r="AV11" s="184"/>
      <c r="AW11" s="184"/>
      <c r="AX11" s="184"/>
    </row>
    <row r="12" spans="1:50" s="185" customFormat="1" x14ac:dyDescent="0.3">
      <c r="B12" s="181" t="s">
        <v>196</v>
      </c>
      <c r="C12" s="186"/>
      <c r="D12" s="186"/>
      <c r="E12" s="186"/>
    </row>
    <row r="13" spans="1:50" s="182" customFormat="1" x14ac:dyDescent="0.3">
      <c r="B13" s="183" t="s">
        <v>66</v>
      </c>
      <c r="C13" s="179">
        <v>0</v>
      </c>
      <c r="D13" s="179">
        <f>D15</f>
        <v>0</v>
      </c>
      <c r="E13" s="179">
        <f>E15</f>
        <v>-93212.500000000029</v>
      </c>
    </row>
    <row r="14" spans="1:50" s="185" customFormat="1" x14ac:dyDescent="0.3">
      <c r="B14" s="181" t="s">
        <v>26</v>
      </c>
      <c r="C14" s="186"/>
      <c r="D14" s="186"/>
      <c r="E14" s="186"/>
    </row>
    <row r="15" spans="1:50" s="182" customFormat="1" x14ac:dyDescent="0.3">
      <c r="B15" s="183" t="s">
        <v>67</v>
      </c>
      <c r="C15" s="179">
        <v>0</v>
      </c>
      <c r="D15" s="179">
        <f>D17</f>
        <v>0</v>
      </c>
      <c r="E15" s="179">
        <f>E17</f>
        <v>-93212.500000000029</v>
      </c>
    </row>
    <row r="16" spans="1:50" s="185" customFormat="1" x14ac:dyDescent="0.3">
      <c r="B16" s="181" t="s">
        <v>197</v>
      </c>
      <c r="C16" s="181"/>
      <c r="D16" s="186"/>
      <c r="E16" s="187"/>
    </row>
    <row r="17" spans="2:5" s="185" customFormat="1" x14ac:dyDescent="0.3">
      <c r="B17" s="181" t="s">
        <v>198</v>
      </c>
      <c r="C17" s="188">
        <v>0</v>
      </c>
      <c r="D17" s="188">
        <v>0</v>
      </c>
      <c r="E17" s="188">
        <v>-93212.500000000029</v>
      </c>
    </row>
    <row r="22" spans="2:5" x14ac:dyDescent="0.3">
      <c r="B22" s="327" t="s">
        <v>199</v>
      </c>
      <c r="C22" s="328" t="s">
        <v>200</v>
      </c>
      <c r="D22" s="328"/>
      <c r="E22" s="328"/>
    </row>
    <row r="23" spans="2:5" x14ac:dyDescent="0.3">
      <c r="B23" s="327"/>
      <c r="C23" s="328"/>
      <c r="D23" s="328"/>
      <c r="E23" s="328"/>
    </row>
  </sheetData>
  <mergeCells count="8">
    <mergeCell ref="B22:B23"/>
    <mergeCell ref="C22:E23"/>
    <mergeCell ref="D1:E1"/>
    <mergeCell ref="C2:E2"/>
    <mergeCell ref="C3:E3"/>
    <mergeCell ref="B5:E5"/>
    <mergeCell ref="B7:B8"/>
    <mergeCell ref="C7:E7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8"/>
  <sheetViews>
    <sheetView topLeftCell="A16" zoomScale="90" zoomScaleNormal="90" zoomScaleSheetLayoutView="100" workbookViewId="0">
      <selection activeCell="J16" sqref="J16"/>
    </sheetView>
  </sheetViews>
  <sheetFormatPr defaultColWidth="9.140625" defaultRowHeight="17.25" x14ac:dyDescent="0.25"/>
  <cols>
    <col min="1" max="1" width="9.140625" style="24"/>
    <col min="2" max="2" width="8.7109375" style="24" customWidth="1"/>
    <col min="3" max="3" width="9.85546875" style="24" customWidth="1"/>
    <col min="4" max="4" width="15.85546875" style="24" customWidth="1"/>
    <col min="5" max="5" width="46.28515625" style="24" customWidth="1"/>
    <col min="6" max="6" width="50.7109375" style="24" customWidth="1"/>
    <col min="7" max="7" width="53" style="24" customWidth="1"/>
    <col min="8" max="8" width="16.85546875" style="24" customWidth="1"/>
    <col min="9" max="9" width="14.85546875" style="24" customWidth="1"/>
    <col min="10" max="10" width="15.42578125" style="24" customWidth="1"/>
    <col min="11" max="12" width="12.28515625" style="24" customWidth="1"/>
    <col min="13" max="16384" width="9.140625" style="24"/>
  </cols>
  <sheetData>
    <row r="1" spans="2:10" ht="27" customHeight="1" x14ac:dyDescent="0.25">
      <c r="G1" s="334" t="s">
        <v>68</v>
      </c>
      <c r="H1" s="334"/>
      <c r="I1" s="334"/>
      <c r="J1" s="334"/>
    </row>
    <row r="2" spans="2:10" ht="17.649999999999999" customHeight="1" x14ac:dyDescent="0.25">
      <c r="G2" s="335" t="s">
        <v>47</v>
      </c>
      <c r="H2" s="335"/>
      <c r="I2" s="335"/>
      <c r="J2" s="335"/>
    </row>
    <row r="3" spans="2:10" ht="17.649999999999999" customHeight="1" x14ac:dyDescent="0.25">
      <c r="G3" s="335" t="s">
        <v>0</v>
      </c>
      <c r="H3" s="335"/>
      <c r="I3" s="335"/>
      <c r="J3" s="335"/>
    </row>
    <row r="6" spans="2:10" ht="75.95" customHeight="1" x14ac:dyDescent="0.25">
      <c r="B6" s="326" t="s">
        <v>128</v>
      </c>
      <c r="C6" s="326"/>
      <c r="D6" s="326"/>
      <c r="E6" s="326"/>
      <c r="F6" s="326"/>
      <c r="G6" s="326"/>
      <c r="H6" s="326"/>
      <c r="I6" s="326"/>
      <c r="J6" s="326"/>
    </row>
    <row r="7" spans="2:10" x14ac:dyDescent="0.25">
      <c r="B7" s="27"/>
      <c r="C7" s="27"/>
      <c r="D7" s="27"/>
      <c r="E7" s="27"/>
      <c r="F7" s="27"/>
      <c r="G7" s="27"/>
    </row>
    <row r="9" spans="2:10" x14ac:dyDescent="0.25">
      <c r="E9" s="26"/>
      <c r="F9" s="26"/>
      <c r="G9" s="26"/>
      <c r="J9" s="26" t="s">
        <v>103</v>
      </c>
    </row>
    <row r="10" spans="2:10" ht="76.5" customHeight="1" x14ac:dyDescent="0.25">
      <c r="B10" s="337" t="s">
        <v>27</v>
      </c>
      <c r="C10" s="337" t="s">
        <v>1</v>
      </c>
      <c r="D10" s="337"/>
      <c r="E10" s="337" t="s">
        <v>28</v>
      </c>
      <c r="F10" s="337" t="s">
        <v>29</v>
      </c>
      <c r="G10" s="337" t="s">
        <v>30</v>
      </c>
      <c r="H10" s="341" t="s">
        <v>19</v>
      </c>
      <c r="I10" s="342"/>
      <c r="J10" s="343"/>
    </row>
    <row r="11" spans="2:10" ht="17.649999999999999" customHeight="1" x14ac:dyDescent="0.25">
      <c r="B11" s="337"/>
      <c r="C11" s="337"/>
      <c r="D11" s="337"/>
      <c r="E11" s="337"/>
      <c r="F11" s="337"/>
      <c r="G11" s="337"/>
      <c r="H11" s="337" t="s">
        <v>31</v>
      </c>
      <c r="I11" s="337" t="s">
        <v>2</v>
      </c>
      <c r="J11" s="337" t="s">
        <v>3</v>
      </c>
    </row>
    <row r="12" spans="2:10" ht="27" customHeight="1" x14ac:dyDescent="0.25">
      <c r="B12" s="337"/>
      <c r="C12" s="3" t="s">
        <v>11</v>
      </c>
      <c r="D12" s="3" t="s">
        <v>12</v>
      </c>
      <c r="E12" s="337"/>
      <c r="F12" s="337"/>
      <c r="G12" s="337"/>
      <c r="H12" s="337"/>
      <c r="I12" s="337"/>
      <c r="J12" s="337"/>
    </row>
    <row r="13" spans="2:10" s="30" customFormat="1" ht="22.5" customHeight="1" x14ac:dyDescent="0.25">
      <c r="B13" s="336" t="s">
        <v>32</v>
      </c>
      <c r="C13" s="336"/>
      <c r="D13" s="336"/>
      <c r="E13" s="336"/>
      <c r="F13" s="336"/>
      <c r="G13" s="336"/>
      <c r="H13" s="32">
        <f>H14+H17+H20+H23</f>
        <v>0</v>
      </c>
      <c r="I13" s="32">
        <f t="shared" ref="I13:J13" si="0">I14+I17+I20+I23</f>
        <v>0</v>
      </c>
      <c r="J13" s="32">
        <f t="shared" si="0"/>
        <v>-93212.500000000029</v>
      </c>
    </row>
    <row r="14" spans="2:10" s="30" customFormat="1" ht="27" customHeight="1" x14ac:dyDescent="0.25">
      <c r="B14" s="336" t="s">
        <v>59</v>
      </c>
      <c r="C14" s="336"/>
      <c r="D14" s="336"/>
      <c r="E14" s="336"/>
      <c r="F14" s="336"/>
      <c r="G14" s="336"/>
      <c r="H14" s="32">
        <f>+H15</f>
        <v>0</v>
      </c>
      <c r="I14" s="29">
        <f>+I15</f>
        <v>230000</v>
      </c>
      <c r="J14" s="29">
        <f>+J15</f>
        <v>591838</v>
      </c>
    </row>
    <row r="15" spans="2:10" s="33" customFormat="1" ht="55.5" customHeight="1" x14ac:dyDescent="0.25">
      <c r="B15" s="31"/>
      <c r="C15" s="22" t="s">
        <v>99</v>
      </c>
      <c r="D15" s="5"/>
      <c r="E15" s="5" t="s">
        <v>100</v>
      </c>
      <c r="F15" s="5" t="s">
        <v>101</v>
      </c>
      <c r="G15" s="5" t="s">
        <v>102</v>
      </c>
      <c r="H15" s="32">
        <f>H16</f>
        <v>0</v>
      </c>
      <c r="I15" s="32">
        <f t="shared" ref="I15:J15" si="1">I16</f>
        <v>230000</v>
      </c>
      <c r="J15" s="32">
        <f t="shared" si="1"/>
        <v>591838</v>
      </c>
    </row>
    <row r="16" spans="2:10" s="33" customFormat="1" ht="176.25" customHeight="1" x14ac:dyDescent="0.25">
      <c r="B16" s="31"/>
      <c r="C16" s="3"/>
      <c r="D16" s="3">
        <v>32002</v>
      </c>
      <c r="E16" s="8" t="s">
        <v>124</v>
      </c>
      <c r="F16" s="8" t="s">
        <v>125</v>
      </c>
      <c r="G16" s="8" t="s">
        <v>70</v>
      </c>
      <c r="H16" s="32">
        <f>'4'!G25</f>
        <v>0</v>
      </c>
      <c r="I16" s="32">
        <f>'4'!H25</f>
        <v>230000</v>
      </c>
      <c r="J16" s="32">
        <f>'4'!I25</f>
        <v>591838</v>
      </c>
    </row>
    <row r="17" spans="2:10" s="33" customFormat="1" ht="22.5" customHeight="1" x14ac:dyDescent="0.25">
      <c r="B17" s="338" t="s">
        <v>137</v>
      </c>
      <c r="C17" s="339"/>
      <c r="D17" s="339"/>
      <c r="E17" s="339"/>
      <c r="F17" s="339"/>
      <c r="G17" s="340"/>
      <c r="H17" s="32">
        <f>H18</f>
        <v>0</v>
      </c>
      <c r="I17" s="32">
        <f t="shared" ref="I17:J17" si="2">I18</f>
        <v>0</v>
      </c>
      <c r="J17" s="32">
        <f t="shared" si="2"/>
        <v>-92112.5</v>
      </c>
    </row>
    <row r="18" spans="2:10" s="33" customFormat="1" ht="88.5" customHeight="1" x14ac:dyDescent="0.25">
      <c r="B18" s="31"/>
      <c r="C18" s="196" t="s">
        <v>136</v>
      </c>
      <c r="D18" s="197"/>
      <c r="E18" s="198" t="s">
        <v>129</v>
      </c>
      <c r="F18" s="198" t="s">
        <v>130</v>
      </c>
      <c r="G18" s="198" t="s">
        <v>131</v>
      </c>
      <c r="H18" s="32">
        <f>H19</f>
        <v>0</v>
      </c>
      <c r="I18" s="32">
        <f t="shared" ref="I18:J18" si="3">+I19</f>
        <v>0</v>
      </c>
      <c r="J18" s="102">
        <f t="shared" si="3"/>
        <v>-92112.5</v>
      </c>
    </row>
    <row r="19" spans="2:10" s="33" customFormat="1" ht="86.25" x14ac:dyDescent="0.25">
      <c r="B19" s="31"/>
      <c r="C19" s="2"/>
      <c r="D19" s="198" t="s">
        <v>132</v>
      </c>
      <c r="E19" s="198" t="s">
        <v>133</v>
      </c>
      <c r="F19" s="198" t="s">
        <v>134</v>
      </c>
      <c r="G19" s="198" t="s">
        <v>70</v>
      </c>
      <c r="H19" s="32">
        <f>'4'!G58</f>
        <v>0</v>
      </c>
      <c r="I19" s="32">
        <f>'4'!H58</f>
        <v>0</v>
      </c>
      <c r="J19" s="103">
        <f>'4'!I58</f>
        <v>-92112.5</v>
      </c>
    </row>
    <row r="20" spans="2:10" s="33" customFormat="1" ht="20.25" customHeight="1" x14ac:dyDescent="0.25">
      <c r="B20" s="338" t="s">
        <v>138</v>
      </c>
      <c r="C20" s="339"/>
      <c r="D20" s="339"/>
      <c r="E20" s="339"/>
      <c r="F20" s="339"/>
      <c r="G20" s="340"/>
      <c r="H20" s="32">
        <f>H21</f>
        <v>0</v>
      </c>
      <c r="I20" s="32">
        <f t="shared" ref="I20:J21" si="4">I21</f>
        <v>-230000</v>
      </c>
      <c r="J20" s="32">
        <f t="shared" si="4"/>
        <v>-709372.9</v>
      </c>
    </row>
    <row r="21" spans="2:10" s="33" customFormat="1" ht="69" x14ac:dyDescent="0.25">
      <c r="B21" s="31"/>
      <c r="C21" s="196" t="s">
        <v>139</v>
      </c>
      <c r="D21" s="197"/>
      <c r="E21" s="198" t="s">
        <v>140</v>
      </c>
      <c r="F21" s="198" t="s">
        <v>141</v>
      </c>
      <c r="G21" s="198" t="s">
        <v>142</v>
      </c>
      <c r="H21" s="32">
        <f>H22</f>
        <v>0</v>
      </c>
      <c r="I21" s="32">
        <f t="shared" si="4"/>
        <v>-230000</v>
      </c>
      <c r="J21" s="32">
        <f t="shared" si="4"/>
        <v>-709372.9</v>
      </c>
    </row>
    <row r="22" spans="2:10" s="33" customFormat="1" ht="138" x14ac:dyDescent="0.25">
      <c r="B22" s="31"/>
      <c r="C22" s="3"/>
      <c r="D22" s="22" t="s">
        <v>143</v>
      </c>
      <c r="E22" s="5" t="s">
        <v>144</v>
      </c>
      <c r="F22" s="5" t="s">
        <v>145</v>
      </c>
      <c r="G22" s="5" t="s">
        <v>70</v>
      </c>
      <c r="H22" s="154">
        <v>0</v>
      </c>
      <c r="I22" s="154">
        <v>-230000</v>
      </c>
      <c r="J22" s="154">
        <v>-709372.9</v>
      </c>
    </row>
    <row r="23" spans="2:10" s="34" customFormat="1" x14ac:dyDescent="0.25">
      <c r="B23" s="336" t="s">
        <v>76</v>
      </c>
      <c r="C23" s="336"/>
      <c r="D23" s="336"/>
      <c r="E23" s="336"/>
      <c r="F23" s="336"/>
      <c r="G23" s="336"/>
      <c r="H23" s="32">
        <f>+H24</f>
        <v>0</v>
      </c>
      <c r="I23" s="32">
        <f>+I24</f>
        <v>0</v>
      </c>
      <c r="J23" s="32">
        <f>+J24</f>
        <v>116434.9</v>
      </c>
    </row>
    <row r="24" spans="2:10" s="33" customFormat="1" ht="103.5" x14ac:dyDescent="0.3">
      <c r="B24" s="31"/>
      <c r="C24" s="3">
        <v>1139</v>
      </c>
      <c r="D24" s="8"/>
      <c r="E24" s="8" t="s">
        <v>80</v>
      </c>
      <c r="F24" s="35" t="s">
        <v>81</v>
      </c>
      <c r="G24" s="8" t="s">
        <v>98</v>
      </c>
      <c r="H24" s="32">
        <f>+H25</f>
        <v>0</v>
      </c>
      <c r="I24" s="32">
        <f>I25+I26</f>
        <v>0</v>
      </c>
      <c r="J24" s="32">
        <f>J25+J26</f>
        <v>116434.9</v>
      </c>
    </row>
    <row r="25" spans="2:10" s="33" customFormat="1" ht="44.25" customHeight="1" x14ac:dyDescent="0.25">
      <c r="B25" s="31"/>
      <c r="C25" s="31"/>
      <c r="D25" s="199" t="s">
        <v>163</v>
      </c>
      <c r="E25" s="197" t="s">
        <v>115</v>
      </c>
      <c r="F25" s="197" t="s">
        <v>164</v>
      </c>
      <c r="G25" s="197" t="s">
        <v>75</v>
      </c>
      <c r="H25" s="32">
        <f>'4'!G98</f>
        <v>0</v>
      </c>
      <c r="I25" s="32">
        <f>'4'!H98</f>
        <v>46000</v>
      </c>
      <c r="J25" s="32">
        <f>-'6'!L41-'7'!G11</f>
        <v>233987.1</v>
      </c>
    </row>
    <row r="26" spans="2:10" s="33" customFormat="1" ht="44.25" customHeight="1" x14ac:dyDescent="0.25">
      <c r="B26" s="31"/>
      <c r="C26" s="31"/>
      <c r="D26" s="199" t="s">
        <v>163</v>
      </c>
      <c r="E26" s="197" t="s">
        <v>115</v>
      </c>
      <c r="F26" s="197" t="s">
        <v>164</v>
      </c>
      <c r="G26" s="197" t="s">
        <v>75</v>
      </c>
      <c r="H26" s="32">
        <f>'4'!G106</f>
        <v>0</v>
      </c>
      <c r="I26" s="32">
        <f>'4'!H106</f>
        <v>-46000</v>
      </c>
      <c r="J26" s="32">
        <f>-'6'!L18</f>
        <v>-117552.20000000001</v>
      </c>
    </row>
    <row r="28" spans="2:10" x14ac:dyDescent="0.25">
      <c r="F28" s="36"/>
    </row>
    <row r="35" spans="4:8" x14ac:dyDescent="0.3">
      <c r="D35" s="11" t="s">
        <v>107</v>
      </c>
      <c r="E35" s="12"/>
      <c r="F35" s="16"/>
      <c r="G35" s="9"/>
      <c r="H35" s="9"/>
    </row>
    <row r="36" spans="4:8" x14ac:dyDescent="0.3">
      <c r="D36" s="11" t="s">
        <v>108</v>
      </c>
      <c r="E36" s="12"/>
      <c r="F36" s="16"/>
      <c r="G36" s="9"/>
      <c r="H36" s="9"/>
    </row>
    <row r="37" spans="4:8" x14ac:dyDescent="0.3">
      <c r="D37" s="13"/>
      <c r="E37" s="14" t="s">
        <v>123</v>
      </c>
      <c r="F37" s="16"/>
      <c r="G37" s="9"/>
      <c r="H37" s="9"/>
    </row>
    <row r="38" spans="4:8" x14ac:dyDescent="0.3">
      <c r="D38" s="9"/>
      <c r="E38" s="9"/>
      <c r="F38" s="17"/>
      <c r="G38" s="9"/>
      <c r="H38" s="9"/>
    </row>
  </sheetData>
  <mergeCells count="18">
    <mergeCell ref="B17:G17"/>
    <mergeCell ref="B20:G20"/>
    <mergeCell ref="B23:G23"/>
    <mergeCell ref="B14:G14"/>
    <mergeCell ref="H10:J10"/>
    <mergeCell ref="G1:J1"/>
    <mergeCell ref="G3:J3"/>
    <mergeCell ref="G2:J2"/>
    <mergeCell ref="B13:G13"/>
    <mergeCell ref="B6:J6"/>
    <mergeCell ref="E10:E12"/>
    <mergeCell ref="F10:F12"/>
    <mergeCell ref="G10:G12"/>
    <mergeCell ref="C10:D11"/>
    <mergeCell ref="B10:B12"/>
    <mergeCell ref="H11:H12"/>
    <mergeCell ref="I11:I12"/>
    <mergeCell ref="J11:J12"/>
  </mergeCells>
  <pageMargins left="0" right="0" top="0" bottom="0" header="0.31496062992126" footer="0.31496062992126"/>
  <pageSetup paperSize="9" scale="3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topLeftCell="A85" zoomScaleNormal="100" zoomScaleSheetLayoutView="100" workbookViewId="0">
      <selection activeCell="I103" sqref="I103"/>
    </sheetView>
  </sheetViews>
  <sheetFormatPr defaultColWidth="9.140625" defaultRowHeight="17.25" x14ac:dyDescent="0.3"/>
  <cols>
    <col min="1" max="1" width="9.42578125" style="270" customWidth="1"/>
    <col min="2" max="2" width="8.85546875" style="270" customWidth="1"/>
    <col min="3" max="3" width="8.140625" style="270" customWidth="1"/>
    <col min="4" max="4" width="11.7109375" style="270" customWidth="1"/>
    <col min="5" max="5" width="14.5703125" style="270" customWidth="1"/>
    <col min="6" max="6" width="73.28515625" style="270" customWidth="1"/>
    <col min="7" max="7" width="18.140625" style="270" customWidth="1"/>
    <col min="8" max="8" width="17.7109375" style="270" customWidth="1"/>
    <col min="9" max="9" width="19.140625" style="270" customWidth="1"/>
    <col min="10" max="10" width="15" style="270" customWidth="1"/>
    <col min="11" max="11" width="15.42578125" style="270" bestFit="1" customWidth="1"/>
    <col min="12" max="16384" width="9.140625" style="270"/>
  </cols>
  <sheetData>
    <row r="1" spans="1:9" s="268" customFormat="1" ht="18.75" customHeight="1" x14ac:dyDescent="0.25">
      <c r="F1" s="344" t="s">
        <v>25</v>
      </c>
      <c r="G1" s="344"/>
      <c r="H1" s="344"/>
      <c r="I1" s="344"/>
    </row>
    <row r="2" spans="1:9" s="269" customFormat="1" ht="17.649999999999999" customHeight="1" x14ac:dyDescent="0.3">
      <c r="F2" s="345" t="s">
        <v>47</v>
      </c>
      <c r="G2" s="345"/>
      <c r="H2" s="345"/>
      <c r="I2" s="345"/>
    </row>
    <row r="3" spans="1:9" s="269" customFormat="1" ht="17.649999999999999" customHeight="1" x14ac:dyDescent="0.3">
      <c r="F3" s="345" t="s">
        <v>0</v>
      </c>
      <c r="G3" s="345"/>
      <c r="H3" s="345"/>
      <c r="I3" s="345"/>
    </row>
    <row r="4" spans="1:9" ht="13.7" customHeight="1" x14ac:dyDescent="0.3"/>
    <row r="5" spans="1:9" ht="47.25" customHeight="1" x14ac:dyDescent="0.3">
      <c r="A5" s="346" t="s">
        <v>69</v>
      </c>
      <c r="B5" s="346"/>
      <c r="C5" s="346"/>
      <c r="D5" s="346"/>
      <c r="E5" s="346"/>
      <c r="F5" s="346"/>
      <c r="G5" s="346"/>
      <c r="H5" s="346"/>
      <c r="I5" s="346"/>
    </row>
    <row r="6" spans="1:9" x14ac:dyDescent="0.3">
      <c r="A6" s="271"/>
      <c r="B6" s="271"/>
      <c r="C6" s="271"/>
      <c r="D6" s="271"/>
      <c r="E6" s="271"/>
      <c r="F6" s="271"/>
      <c r="G6" s="271"/>
      <c r="H6" s="271"/>
      <c r="I6" s="271"/>
    </row>
    <row r="8" spans="1:9" x14ac:dyDescent="0.3">
      <c r="G8" s="269"/>
      <c r="I8" s="269" t="s">
        <v>103</v>
      </c>
    </row>
    <row r="9" spans="1:9" s="272" customFormat="1" ht="56.45" customHeight="1" x14ac:dyDescent="0.25">
      <c r="A9" s="347" t="s">
        <v>9</v>
      </c>
      <c r="B9" s="347"/>
      <c r="C9" s="347"/>
      <c r="D9" s="347" t="s">
        <v>1</v>
      </c>
      <c r="E9" s="347"/>
      <c r="F9" s="347" t="s">
        <v>5</v>
      </c>
      <c r="G9" s="348" t="s">
        <v>19</v>
      </c>
      <c r="H9" s="349"/>
      <c r="I9" s="350"/>
    </row>
    <row r="10" spans="1:9" s="272" customFormat="1" ht="34.5" x14ac:dyDescent="0.25">
      <c r="A10" s="273" t="s">
        <v>17</v>
      </c>
      <c r="B10" s="273" t="s">
        <v>18</v>
      </c>
      <c r="C10" s="273" t="s">
        <v>10</v>
      </c>
      <c r="D10" s="273" t="s">
        <v>4</v>
      </c>
      <c r="E10" s="273" t="s">
        <v>12</v>
      </c>
      <c r="F10" s="347"/>
      <c r="G10" s="273" t="s">
        <v>20</v>
      </c>
      <c r="H10" s="273" t="s">
        <v>2</v>
      </c>
      <c r="I10" s="273" t="s">
        <v>3</v>
      </c>
    </row>
    <row r="11" spans="1:9" s="272" customFormat="1" ht="19.5" customHeight="1" x14ac:dyDescent="0.25">
      <c r="A11" s="274"/>
      <c r="B11" s="274"/>
      <c r="C11" s="274"/>
      <c r="D11" s="275"/>
      <c r="E11" s="275"/>
      <c r="F11" s="276" t="s">
        <v>8</v>
      </c>
      <c r="G11" s="78">
        <f>G13+G44+G65</f>
        <v>0</v>
      </c>
      <c r="H11" s="78">
        <f>H13+H44+H65+H86</f>
        <v>0</v>
      </c>
      <c r="I11" s="78">
        <f>I13+I44+I65+I86</f>
        <v>-93212.500000000029</v>
      </c>
    </row>
    <row r="12" spans="1:9" s="272" customFormat="1" x14ac:dyDescent="0.25">
      <c r="A12" s="274"/>
      <c r="B12" s="274"/>
      <c r="C12" s="274"/>
      <c r="D12" s="275"/>
      <c r="E12" s="275"/>
      <c r="F12" s="274" t="s">
        <v>22</v>
      </c>
      <c r="G12" s="78"/>
      <c r="H12" s="29"/>
      <c r="I12" s="29"/>
    </row>
    <row r="13" spans="1:9" s="272" customFormat="1" ht="32.25" customHeight="1" x14ac:dyDescent="0.25">
      <c r="A13" s="274"/>
      <c r="B13" s="277"/>
      <c r="C13" s="274"/>
      <c r="D13" s="275"/>
      <c r="E13" s="275"/>
      <c r="F13" s="276" t="s">
        <v>63</v>
      </c>
      <c r="G13" s="78">
        <f>+G15</f>
        <v>0</v>
      </c>
      <c r="H13" s="29">
        <f t="shared" ref="H13:I13" si="0">+H15</f>
        <v>230000</v>
      </c>
      <c r="I13" s="29">
        <f t="shared" si="0"/>
        <v>591838</v>
      </c>
    </row>
    <row r="14" spans="1:9" s="272" customFormat="1" ht="17.25" customHeight="1" x14ac:dyDescent="0.25">
      <c r="A14" s="277"/>
      <c r="B14" s="277"/>
      <c r="C14" s="277"/>
      <c r="D14" s="278"/>
      <c r="E14" s="278"/>
      <c r="F14" s="277" t="s">
        <v>6</v>
      </c>
      <c r="G14" s="78"/>
      <c r="H14" s="69"/>
      <c r="I14" s="69"/>
    </row>
    <row r="15" spans="1:9" s="272" customFormat="1" ht="17.25" customHeight="1" x14ac:dyDescent="0.25">
      <c r="A15" s="279" t="s">
        <v>73</v>
      </c>
      <c r="B15" s="280"/>
      <c r="C15" s="280"/>
      <c r="D15" s="281"/>
      <c r="E15" s="280"/>
      <c r="F15" s="282" t="s">
        <v>72</v>
      </c>
      <c r="G15" s="78">
        <f>+G17</f>
        <v>0</v>
      </c>
      <c r="H15" s="29">
        <f>+H17</f>
        <v>230000</v>
      </c>
      <c r="I15" s="29">
        <f>+I17</f>
        <v>591838</v>
      </c>
    </row>
    <row r="16" spans="1:9" s="272" customFormat="1" ht="18.75" customHeight="1" x14ac:dyDescent="0.25">
      <c r="A16" s="279"/>
      <c r="B16" s="280"/>
      <c r="C16" s="280"/>
      <c r="D16" s="281"/>
      <c r="E16" s="280"/>
      <c r="F16" s="277" t="s">
        <v>6</v>
      </c>
      <c r="G16" s="78"/>
      <c r="H16" s="71"/>
      <c r="I16" s="71"/>
    </row>
    <row r="17" spans="1:9" s="285" customFormat="1" ht="21.75" customHeight="1" x14ac:dyDescent="0.25">
      <c r="A17" s="279"/>
      <c r="B17" s="279" t="s">
        <v>23</v>
      </c>
      <c r="C17" s="283"/>
      <c r="D17" s="281"/>
      <c r="E17" s="284"/>
      <c r="F17" s="282" t="s">
        <v>74</v>
      </c>
      <c r="G17" s="78">
        <f t="shared" ref="G17:I17" si="1">+G19</f>
        <v>0</v>
      </c>
      <c r="H17" s="29">
        <f t="shared" si="1"/>
        <v>230000</v>
      </c>
      <c r="I17" s="29">
        <f t="shared" si="1"/>
        <v>591838</v>
      </c>
    </row>
    <row r="18" spans="1:9" s="285" customFormat="1" ht="18" customHeight="1" x14ac:dyDescent="0.25">
      <c r="A18" s="279"/>
      <c r="B18" s="279"/>
      <c r="C18" s="283"/>
      <c r="D18" s="281"/>
      <c r="E18" s="284"/>
      <c r="F18" s="277" t="s">
        <v>6</v>
      </c>
      <c r="G18" s="78"/>
      <c r="H18" s="29"/>
      <c r="I18" s="29"/>
    </row>
    <row r="19" spans="1:9" s="285" customFormat="1" ht="18.75" customHeight="1" x14ac:dyDescent="0.25">
      <c r="A19" s="279"/>
      <c r="B19" s="279"/>
      <c r="C19" s="279" t="s">
        <v>24</v>
      </c>
      <c r="D19" s="281"/>
      <c r="E19" s="284"/>
      <c r="F19" s="282" t="s">
        <v>74</v>
      </c>
      <c r="G19" s="78">
        <f t="shared" ref="G19:I19" si="2">+G21</f>
        <v>0</v>
      </c>
      <c r="H19" s="29">
        <f t="shared" si="2"/>
        <v>230000</v>
      </c>
      <c r="I19" s="29">
        <f t="shared" si="2"/>
        <v>591838</v>
      </c>
    </row>
    <row r="20" spans="1:9" s="285" customFormat="1" ht="16.899999999999999" customHeight="1" x14ac:dyDescent="0.25">
      <c r="A20" s="279"/>
      <c r="B20" s="279"/>
      <c r="C20" s="279"/>
      <c r="D20" s="281"/>
      <c r="E20" s="284"/>
      <c r="F20" s="277" t="s">
        <v>6</v>
      </c>
      <c r="G20" s="78"/>
      <c r="H20" s="29"/>
      <c r="I20" s="29"/>
    </row>
    <row r="21" spans="1:9" s="288" customFormat="1" ht="36" customHeight="1" x14ac:dyDescent="0.25">
      <c r="A21" s="279"/>
      <c r="B21" s="279"/>
      <c r="C21" s="279"/>
      <c r="D21" s="281"/>
      <c r="E21" s="286"/>
      <c r="F21" s="287" t="s">
        <v>59</v>
      </c>
      <c r="G21" s="78">
        <f>+G23</f>
        <v>0</v>
      </c>
      <c r="H21" s="29">
        <f t="shared" ref="H21:I21" si="3">+H23</f>
        <v>230000</v>
      </c>
      <c r="I21" s="29">
        <f t="shared" si="3"/>
        <v>591838</v>
      </c>
    </row>
    <row r="22" spans="1:9" s="285" customFormat="1" ht="21" customHeight="1" x14ac:dyDescent="0.25">
      <c r="A22" s="279"/>
      <c r="B22" s="279"/>
      <c r="C22" s="279"/>
      <c r="D22" s="281"/>
      <c r="E22" s="284"/>
      <c r="F22" s="277" t="s">
        <v>6</v>
      </c>
      <c r="G22" s="78"/>
      <c r="H22" s="75"/>
      <c r="I22" s="75"/>
    </row>
    <row r="23" spans="1:9" s="285" customFormat="1" ht="18" customHeight="1" x14ac:dyDescent="0.25">
      <c r="A23" s="279"/>
      <c r="B23" s="279"/>
      <c r="C23" s="279"/>
      <c r="D23" s="289">
        <v>1212</v>
      </c>
      <c r="E23" s="282"/>
      <c r="F23" s="282" t="s">
        <v>100</v>
      </c>
      <c r="G23" s="78">
        <f>+G25</f>
        <v>0</v>
      </c>
      <c r="H23" s="29">
        <f>H25</f>
        <v>230000</v>
      </c>
      <c r="I23" s="29">
        <f t="shared" ref="I23" si="4">+I25</f>
        <v>591838</v>
      </c>
    </row>
    <row r="24" spans="1:9" s="285" customFormat="1" ht="18" customHeight="1" x14ac:dyDescent="0.3">
      <c r="A24" s="279"/>
      <c r="B24" s="279"/>
      <c r="C24" s="279"/>
      <c r="D24" s="283"/>
      <c r="E24" s="290"/>
      <c r="F24" s="277" t="s">
        <v>6</v>
      </c>
      <c r="G24" s="77"/>
      <c r="H24" s="77"/>
      <c r="I24" s="77"/>
    </row>
    <row r="25" spans="1:9" s="285" customFormat="1" ht="77.25" customHeight="1" x14ac:dyDescent="0.25">
      <c r="A25" s="279"/>
      <c r="B25" s="279"/>
      <c r="C25" s="279"/>
      <c r="D25" s="283"/>
      <c r="E25" s="18">
        <v>32002</v>
      </c>
      <c r="F25" s="291" t="s">
        <v>124</v>
      </c>
      <c r="G25" s="78">
        <f>G27+G37</f>
        <v>0</v>
      </c>
      <c r="H25" s="78">
        <f>H27+H37</f>
        <v>230000</v>
      </c>
      <c r="I25" s="78">
        <f>'6'!J20</f>
        <v>591838</v>
      </c>
    </row>
    <row r="26" spans="1:9" s="285" customFormat="1" ht="24" customHeight="1" x14ac:dyDescent="0.25">
      <c r="A26" s="279"/>
      <c r="B26" s="279"/>
      <c r="C26" s="279"/>
      <c r="D26" s="283"/>
      <c r="E26" s="277"/>
      <c r="F26" s="277" t="s">
        <v>13</v>
      </c>
      <c r="G26" s="88"/>
      <c r="H26" s="79"/>
      <c r="I26" s="79"/>
    </row>
    <row r="27" spans="1:9" s="292" customFormat="1" ht="20.25" customHeight="1" x14ac:dyDescent="0.25">
      <c r="A27" s="279"/>
      <c r="B27" s="279"/>
      <c r="C27" s="279"/>
      <c r="D27" s="283"/>
      <c r="E27" s="80"/>
      <c r="F27" s="81" t="s">
        <v>86</v>
      </c>
      <c r="G27" s="78">
        <f>'6'!D22</f>
        <v>0</v>
      </c>
      <c r="H27" s="79">
        <f>'6'!G22</f>
        <v>205538</v>
      </c>
      <c r="I27" s="79">
        <f>'6'!J22</f>
        <v>567376</v>
      </c>
    </row>
    <row r="28" spans="1:9" s="285" customFormat="1" ht="34.5" x14ac:dyDescent="0.25">
      <c r="A28" s="279"/>
      <c r="B28" s="279"/>
      <c r="C28" s="279"/>
      <c r="D28" s="283"/>
      <c r="E28" s="277"/>
      <c r="F28" s="277" t="s">
        <v>52</v>
      </c>
      <c r="G28" s="79"/>
      <c r="H28" s="79"/>
      <c r="I28" s="79"/>
    </row>
    <row r="29" spans="1:9" s="285" customFormat="1" ht="19.5" customHeight="1" x14ac:dyDescent="0.25">
      <c r="A29" s="279"/>
      <c r="B29" s="279"/>
      <c r="C29" s="279"/>
      <c r="D29" s="283"/>
      <c r="E29" s="82"/>
      <c r="F29" s="80" t="s">
        <v>7</v>
      </c>
      <c r="G29" s="79">
        <f>'6'!D24</f>
        <v>0</v>
      </c>
      <c r="H29" s="79">
        <f>'6'!G24</f>
        <v>205538</v>
      </c>
      <c r="I29" s="79">
        <f>'6'!J24</f>
        <v>567376</v>
      </c>
    </row>
    <row r="30" spans="1:9" s="285" customFormat="1" ht="20.25" customHeight="1" x14ac:dyDescent="0.25">
      <c r="A30" s="279"/>
      <c r="B30" s="279"/>
      <c r="C30" s="279"/>
      <c r="D30" s="283"/>
      <c r="E30" s="277"/>
      <c r="F30" s="277" t="s">
        <v>50</v>
      </c>
      <c r="G30" s="79">
        <f>'6'!D25</f>
        <v>0</v>
      </c>
      <c r="H30" s="79">
        <f>'6'!G25</f>
        <v>205538</v>
      </c>
      <c r="I30" s="79">
        <f>'6'!J25</f>
        <v>567376</v>
      </c>
    </row>
    <row r="31" spans="1:9" s="285" customFormat="1" ht="18.75" customHeight="1" x14ac:dyDescent="0.25">
      <c r="A31" s="279"/>
      <c r="B31" s="279"/>
      <c r="C31" s="279"/>
      <c r="D31" s="283"/>
      <c r="E31" s="277"/>
      <c r="F31" s="277" t="s">
        <v>51</v>
      </c>
      <c r="G31" s="79">
        <f>'6'!D26</f>
        <v>0</v>
      </c>
      <c r="H31" s="79">
        <f>'6'!G26</f>
        <v>205538</v>
      </c>
      <c r="I31" s="79">
        <f>'6'!J26</f>
        <v>567376</v>
      </c>
    </row>
    <row r="32" spans="1:9" s="285" customFormat="1" ht="18" customHeight="1" x14ac:dyDescent="0.25">
      <c r="A32" s="279"/>
      <c r="B32" s="279"/>
      <c r="C32" s="279"/>
      <c r="D32" s="283"/>
      <c r="E32" s="277"/>
      <c r="F32" s="293" t="s">
        <v>53</v>
      </c>
      <c r="G32" s="79">
        <f>'6'!D27</f>
        <v>0</v>
      </c>
      <c r="H32" s="79">
        <f>'6'!G27</f>
        <v>152210</v>
      </c>
      <c r="I32" s="79">
        <f>'6'!J27</f>
        <v>474448</v>
      </c>
    </row>
    <row r="33" spans="1:10" s="285" customFormat="1" ht="21.75" customHeight="1" x14ac:dyDescent="0.25">
      <c r="A33" s="279"/>
      <c r="B33" s="279"/>
      <c r="C33" s="279"/>
      <c r="D33" s="283"/>
      <c r="E33" s="277"/>
      <c r="F33" s="293" t="s">
        <v>54</v>
      </c>
      <c r="G33" s="79">
        <f>'6'!D28</f>
        <v>0</v>
      </c>
      <c r="H33" s="79">
        <f>'6'!G28</f>
        <v>114986</v>
      </c>
      <c r="I33" s="79">
        <f>'6'!J28</f>
        <v>400000</v>
      </c>
      <c r="J33" s="294"/>
    </row>
    <row r="34" spans="1:10" s="285" customFormat="1" ht="18.75" customHeight="1" x14ac:dyDescent="0.25">
      <c r="A34" s="279"/>
      <c r="B34" s="279"/>
      <c r="C34" s="279"/>
      <c r="D34" s="283"/>
      <c r="E34" s="277"/>
      <c r="F34" s="293" t="s">
        <v>88</v>
      </c>
      <c r="G34" s="79">
        <f>'6'!D29</f>
        <v>0</v>
      </c>
      <c r="H34" s="79">
        <f>'6'!G29</f>
        <v>37224</v>
      </c>
      <c r="I34" s="79">
        <f>'6'!J29</f>
        <v>74448</v>
      </c>
      <c r="J34" s="294"/>
    </row>
    <row r="35" spans="1:10" s="285" customFormat="1" ht="18.75" customHeight="1" x14ac:dyDescent="0.25">
      <c r="A35" s="279"/>
      <c r="B35" s="279"/>
      <c r="C35" s="279"/>
      <c r="D35" s="283"/>
      <c r="E35" s="277"/>
      <c r="F35" s="277" t="s">
        <v>90</v>
      </c>
      <c r="G35" s="79">
        <f>'6'!D30</f>
        <v>0</v>
      </c>
      <c r="H35" s="79">
        <f>'6'!G30</f>
        <v>53328</v>
      </c>
      <c r="I35" s="79">
        <f>'6'!J30</f>
        <v>92928</v>
      </c>
      <c r="J35" s="294"/>
    </row>
    <row r="36" spans="1:10" s="285" customFormat="1" ht="18" customHeight="1" x14ac:dyDescent="0.25">
      <c r="A36" s="279"/>
      <c r="B36" s="279"/>
      <c r="C36" s="279"/>
      <c r="D36" s="283"/>
      <c r="E36" s="277"/>
      <c r="F36" s="293" t="s">
        <v>89</v>
      </c>
      <c r="G36" s="79">
        <f>'6'!D31</f>
        <v>0</v>
      </c>
      <c r="H36" s="79">
        <f>'6'!G31</f>
        <v>53328</v>
      </c>
      <c r="I36" s="79">
        <f>'6'!J31</f>
        <v>92928</v>
      </c>
      <c r="J36" s="294"/>
    </row>
    <row r="37" spans="1:10" s="285" customFormat="1" ht="38.25" customHeight="1" x14ac:dyDescent="0.25">
      <c r="A37" s="279"/>
      <c r="B37" s="279"/>
      <c r="C37" s="279"/>
      <c r="D37" s="283"/>
      <c r="E37" s="80"/>
      <c r="F37" s="81" t="s">
        <v>87</v>
      </c>
      <c r="G37" s="32">
        <f>'6'!D32</f>
        <v>0</v>
      </c>
      <c r="H37" s="32">
        <f>'6'!G32</f>
        <v>24462</v>
      </c>
      <c r="I37" s="32">
        <f>'6'!J32</f>
        <v>24462</v>
      </c>
      <c r="J37" s="294"/>
    </row>
    <row r="38" spans="1:10" s="285" customFormat="1" ht="39" customHeight="1" x14ac:dyDescent="0.25">
      <c r="A38" s="279"/>
      <c r="B38" s="279"/>
      <c r="C38" s="279"/>
      <c r="D38" s="283"/>
      <c r="E38" s="277"/>
      <c r="F38" s="277" t="s">
        <v>52</v>
      </c>
      <c r="G38" s="38"/>
      <c r="H38" s="38"/>
      <c r="I38" s="38"/>
      <c r="J38" s="294"/>
    </row>
    <row r="39" spans="1:10" s="285" customFormat="1" ht="26.25" customHeight="1" x14ac:dyDescent="0.25">
      <c r="A39" s="279"/>
      <c r="B39" s="279"/>
      <c r="C39" s="279"/>
      <c r="D39" s="283"/>
      <c r="E39" s="82"/>
      <c r="F39" s="80" t="s">
        <v>7</v>
      </c>
      <c r="G39" s="38">
        <f>'6'!D34</f>
        <v>0</v>
      </c>
      <c r="H39" s="38">
        <f>'6'!G34</f>
        <v>24462</v>
      </c>
      <c r="I39" s="38">
        <f>'6'!J34</f>
        <v>24462</v>
      </c>
      <c r="J39" s="294"/>
    </row>
    <row r="40" spans="1:10" s="285" customFormat="1" ht="26.25" customHeight="1" x14ac:dyDescent="0.25">
      <c r="A40" s="279"/>
      <c r="B40" s="279"/>
      <c r="C40" s="279"/>
      <c r="D40" s="283"/>
      <c r="E40" s="277"/>
      <c r="F40" s="277" t="s">
        <v>50</v>
      </c>
      <c r="G40" s="38">
        <f>'6'!D35</f>
        <v>0</v>
      </c>
      <c r="H40" s="38">
        <f>'6'!G35</f>
        <v>24462</v>
      </c>
      <c r="I40" s="38">
        <f>'6'!J35</f>
        <v>24462</v>
      </c>
      <c r="J40" s="294"/>
    </row>
    <row r="41" spans="1:10" s="285" customFormat="1" ht="26.25" customHeight="1" x14ac:dyDescent="0.25">
      <c r="A41" s="279"/>
      <c r="B41" s="279"/>
      <c r="C41" s="279"/>
      <c r="D41" s="283"/>
      <c r="E41" s="277"/>
      <c r="F41" s="277" t="s">
        <v>51</v>
      </c>
      <c r="G41" s="38">
        <f>'6'!D36</f>
        <v>0</v>
      </c>
      <c r="H41" s="38">
        <f>'6'!G36</f>
        <v>24462</v>
      </c>
      <c r="I41" s="38">
        <f>'6'!J36</f>
        <v>24462</v>
      </c>
      <c r="J41" s="294"/>
    </row>
    <row r="42" spans="1:10" s="285" customFormat="1" ht="19.5" customHeight="1" x14ac:dyDescent="0.25">
      <c r="A42" s="279"/>
      <c r="B42" s="279"/>
      <c r="C42" s="279"/>
      <c r="D42" s="283"/>
      <c r="E42" s="277"/>
      <c r="F42" s="277" t="s">
        <v>90</v>
      </c>
      <c r="G42" s="38">
        <f>'6'!D37</f>
        <v>0</v>
      </c>
      <c r="H42" s="38">
        <f>'6'!G37</f>
        <v>24462</v>
      </c>
      <c r="I42" s="38">
        <f>'6'!J37</f>
        <v>24462</v>
      </c>
      <c r="J42" s="294"/>
    </row>
    <row r="43" spans="1:10" s="285" customFormat="1" ht="18" customHeight="1" x14ac:dyDescent="0.25">
      <c r="A43" s="279"/>
      <c r="B43" s="279"/>
      <c r="C43" s="279"/>
      <c r="D43" s="283"/>
      <c r="E43" s="277"/>
      <c r="F43" s="293" t="s">
        <v>89</v>
      </c>
      <c r="G43" s="38">
        <f>'6'!D38</f>
        <v>0</v>
      </c>
      <c r="H43" s="38">
        <f>'6'!G38</f>
        <v>24462</v>
      </c>
      <c r="I43" s="38">
        <f>'6'!J38</f>
        <v>24462</v>
      </c>
      <c r="J43" s="294"/>
    </row>
    <row r="44" spans="1:10" s="285" customFormat="1" ht="38.25" customHeight="1" x14ac:dyDescent="0.25">
      <c r="A44" s="277"/>
      <c r="B44" s="277"/>
      <c r="C44" s="277"/>
      <c r="D44" s="278"/>
      <c r="E44" s="278"/>
      <c r="F44" s="282" t="s">
        <v>137</v>
      </c>
      <c r="G44" s="38">
        <f>+G46</f>
        <v>0</v>
      </c>
      <c r="H44" s="38">
        <f t="shared" ref="H44:I44" si="5">+H46</f>
        <v>0</v>
      </c>
      <c r="I44" s="32">
        <f t="shared" si="5"/>
        <v>-92112.5</v>
      </c>
      <c r="J44" s="294"/>
    </row>
    <row r="45" spans="1:10" s="285" customFormat="1" ht="18" customHeight="1" x14ac:dyDescent="0.25">
      <c r="A45" s="277"/>
      <c r="B45" s="293"/>
      <c r="C45" s="295"/>
      <c r="D45" s="296"/>
      <c r="E45" s="296"/>
      <c r="F45" s="277" t="s">
        <v>6</v>
      </c>
      <c r="G45" s="38"/>
      <c r="H45" s="38"/>
      <c r="I45" s="32"/>
      <c r="J45" s="294"/>
    </row>
    <row r="46" spans="1:10" s="285" customFormat="1" ht="18" customHeight="1" x14ac:dyDescent="0.25">
      <c r="A46" s="279" t="s">
        <v>23</v>
      </c>
      <c r="B46" s="280"/>
      <c r="C46" s="280"/>
      <c r="D46" s="281"/>
      <c r="E46" s="280"/>
      <c r="F46" s="282" t="s">
        <v>165</v>
      </c>
      <c r="G46" s="38">
        <f>+G48</f>
        <v>0</v>
      </c>
      <c r="H46" s="38">
        <f t="shared" ref="H46:I46" si="6">+H48</f>
        <v>0</v>
      </c>
      <c r="I46" s="32">
        <f t="shared" si="6"/>
        <v>-92112.5</v>
      </c>
      <c r="J46" s="294"/>
    </row>
    <row r="47" spans="1:10" s="285" customFormat="1" ht="18" customHeight="1" x14ac:dyDescent="0.25">
      <c r="A47" s="279"/>
      <c r="B47" s="280"/>
      <c r="C47" s="280"/>
      <c r="D47" s="281"/>
      <c r="E47" s="280"/>
      <c r="F47" s="277" t="s">
        <v>6</v>
      </c>
      <c r="G47" s="38"/>
      <c r="H47" s="38"/>
      <c r="I47" s="32"/>
      <c r="J47" s="294"/>
    </row>
    <row r="48" spans="1:10" s="285" customFormat="1" x14ac:dyDescent="0.25">
      <c r="A48" s="279"/>
      <c r="B48" s="297" t="s">
        <v>166</v>
      </c>
      <c r="C48" s="280"/>
      <c r="D48" s="281"/>
      <c r="E48" s="280"/>
      <c r="F48" s="282" t="s">
        <v>167</v>
      </c>
      <c r="G48" s="38">
        <f t="shared" ref="G48:I48" si="7">+G50</f>
        <v>0</v>
      </c>
      <c r="H48" s="38">
        <f t="shared" si="7"/>
        <v>0</v>
      </c>
      <c r="I48" s="32">
        <f t="shared" si="7"/>
        <v>-92112.5</v>
      </c>
      <c r="J48" s="294"/>
    </row>
    <row r="49" spans="1:10" s="285" customFormat="1" x14ac:dyDescent="0.25">
      <c r="A49" s="279"/>
      <c r="B49" s="297"/>
      <c r="C49" s="280"/>
      <c r="D49" s="281"/>
      <c r="E49" s="280"/>
      <c r="F49" s="277" t="s">
        <v>6</v>
      </c>
      <c r="G49" s="92"/>
      <c r="H49" s="298"/>
      <c r="I49" s="299"/>
      <c r="J49" s="294"/>
    </row>
    <row r="50" spans="1:10" s="285" customFormat="1" x14ac:dyDescent="0.25">
      <c r="A50" s="279"/>
      <c r="B50" s="297"/>
      <c r="C50" s="297" t="s">
        <v>24</v>
      </c>
      <c r="D50" s="281"/>
      <c r="E50" s="300"/>
      <c r="F50" s="282" t="s">
        <v>167</v>
      </c>
      <c r="G50" s="38">
        <f t="shared" ref="G50:I50" si="8">+G52</f>
        <v>0</v>
      </c>
      <c r="H50" s="38">
        <f t="shared" si="8"/>
        <v>0</v>
      </c>
      <c r="I50" s="32">
        <f t="shared" si="8"/>
        <v>-92112.5</v>
      </c>
      <c r="J50" s="294"/>
    </row>
    <row r="51" spans="1:10" s="285" customFormat="1" x14ac:dyDescent="0.25">
      <c r="A51" s="279"/>
      <c r="B51" s="297"/>
      <c r="C51" s="297"/>
      <c r="D51" s="281"/>
      <c r="E51" s="280"/>
      <c r="F51" s="277" t="s">
        <v>6</v>
      </c>
      <c r="G51" s="38"/>
      <c r="H51" s="38"/>
      <c r="I51" s="38"/>
      <c r="J51" s="294"/>
    </row>
    <row r="52" spans="1:10" s="288" customFormat="1" ht="34.5" x14ac:dyDescent="0.25">
      <c r="A52" s="279"/>
      <c r="B52" s="297"/>
      <c r="C52" s="297"/>
      <c r="D52" s="281"/>
      <c r="E52" s="283"/>
      <c r="F52" s="291" t="s">
        <v>168</v>
      </c>
      <c r="G52" s="32">
        <f>+G54</f>
        <v>0</v>
      </c>
      <c r="H52" s="32">
        <f t="shared" ref="H52:I52" si="9">+H54</f>
        <v>0</v>
      </c>
      <c r="I52" s="32">
        <f t="shared" si="9"/>
        <v>-92112.5</v>
      </c>
      <c r="J52" s="301"/>
    </row>
    <row r="53" spans="1:10" s="285" customFormat="1" x14ac:dyDescent="0.25">
      <c r="A53" s="279"/>
      <c r="B53" s="297"/>
      <c r="C53" s="297"/>
      <c r="D53" s="281"/>
      <c r="E53" s="280"/>
      <c r="F53" s="277" t="s">
        <v>6</v>
      </c>
      <c r="G53" s="38"/>
      <c r="H53" s="38"/>
      <c r="I53" s="38"/>
      <c r="J53" s="294"/>
    </row>
    <row r="54" spans="1:10" s="285" customFormat="1" x14ac:dyDescent="0.25">
      <c r="A54" s="279"/>
      <c r="B54" s="297"/>
      <c r="C54" s="297"/>
      <c r="D54" s="302">
        <v>1045</v>
      </c>
      <c r="E54" s="283"/>
      <c r="F54" s="283" t="s">
        <v>159</v>
      </c>
      <c r="G54" s="38">
        <f>+G56</f>
        <v>0</v>
      </c>
      <c r="H54" s="38">
        <f t="shared" ref="H54:I54" si="10">+H56</f>
        <v>0</v>
      </c>
      <c r="I54" s="32">
        <f t="shared" si="10"/>
        <v>-92112.5</v>
      </c>
      <c r="J54" s="294"/>
    </row>
    <row r="55" spans="1:10" s="285" customFormat="1" x14ac:dyDescent="0.3">
      <c r="A55" s="279"/>
      <c r="B55" s="297"/>
      <c r="C55" s="297"/>
      <c r="D55" s="303"/>
      <c r="E55" s="290"/>
      <c r="F55" s="277" t="s">
        <v>6</v>
      </c>
      <c r="G55" s="38"/>
      <c r="H55" s="38"/>
      <c r="I55" s="32"/>
      <c r="J55" s="294"/>
    </row>
    <row r="56" spans="1:10" s="285" customFormat="1" ht="40.5" customHeight="1" x14ac:dyDescent="0.3">
      <c r="A56" s="279"/>
      <c r="B56" s="297"/>
      <c r="C56" s="297"/>
      <c r="D56" s="303"/>
      <c r="E56" s="289">
        <v>32005</v>
      </c>
      <c r="F56" s="281" t="s">
        <v>151</v>
      </c>
      <c r="G56" s="38">
        <f>+G58</f>
        <v>0</v>
      </c>
      <c r="H56" s="38">
        <f t="shared" ref="H56:I56" si="11">+H58</f>
        <v>0</v>
      </c>
      <c r="I56" s="32">
        <f t="shared" si="11"/>
        <v>-92112.5</v>
      </c>
    </row>
    <row r="57" spans="1:10" s="285" customFormat="1" x14ac:dyDescent="0.3">
      <c r="A57" s="279"/>
      <c r="B57" s="297"/>
      <c r="C57" s="297"/>
      <c r="D57" s="303"/>
      <c r="E57" s="304"/>
      <c r="F57" s="277" t="s">
        <v>13</v>
      </c>
      <c r="G57" s="38"/>
      <c r="H57" s="38"/>
      <c r="I57" s="38"/>
    </row>
    <row r="58" spans="1:10" s="285" customFormat="1" ht="20.25" customHeight="1" x14ac:dyDescent="0.3">
      <c r="A58" s="279"/>
      <c r="B58" s="297"/>
      <c r="C58" s="297"/>
      <c r="D58" s="303"/>
      <c r="E58" s="304"/>
      <c r="F58" s="305" t="s">
        <v>157</v>
      </c>
      <c r="G58" s="32">
        <f t="shared" ref="G58:I58" si="12">+G60</f>
        <v>0</v>
      </c>
      <c r="H58" s="32">
        <f t="shared" si="12"/>
        <v>0</v>
      </c>
      <c r="I58" s="32">
        <f t="shared" si="12"/>
        <v>-92112.5</v>
      </c>
    </row>
    <row r="59" spans="1:10" s="285" customFormat="1" ht="34.5" x14ac:dyDescent="0.3">
      <c r="A59" s="279"/>
      <c r="B59" s="297"/>
      <c r="C59" s="297"/>
      <c r="D59" s="303"/>
      <c r="E59" s="304"/>
      <c r="F59" s="277" t="s">
        <v>52</v>
      </c>
      <c r="G59" s="38"/>
      <c r="H59" s="38"/>
      <c r="I59" s="38"/>
    </row>
    <row r="60" spans="1:10" s="285" customFormat="1" x14ac:dyDescent="0.3">
      <c r="A60" s="279"/>
      <c r="B60" s="297"/>
      <c r="C60" s="297"/>
      <c r="D60" s="303"/>
      <c r="E60" s="304"/>
      <c r="F60" s="277" t="s">
        <v>7</v>
      </c>
      <c r="G60" s="38">
        <f>G61</f>
        <v>0</v>
      </c>
      <c r="H60" s="38">
        <f t="shared" ref="H60:I60" si="13">H61</f>
        <v>0</v>
      </c>
      <c r="I60" s="38">
        <f t="shared" si="13"/>
        <v>-92112.5</v>
      </c>
    </row>
    <row r="61" spans="1:10" s="285" customFormat="1" x14ac:dyDescent="0.3">
      <c r="A61" s="279"/>
      <c r="B61" s="297"/>
      <c r="C61" s="297"/>
      <c r="D61" s="303"/>
      <c r="E61" s="304"/>
      <c r="F61" s="277" t="s">
        <v>50</v>
      </c>
      <c r="G61" s="38">
        <f t="shared" ref="G61:I63" si="14">+G62</f>
        <v>0</v>
      </c>
      <c r="H61" s="38">
        <f t="shared" si="14"/>
        <v>0</v>
      </c>
      <c r="I61" s="38">
        <f t="shared" si="14"/>
        <v>-92112.5</v>
      </c>
    </row>
    <row r="62" spans="1:10" s="285" customFormat="1" x14ac:dyDescent="0.3">
      <c r="A62" s="279"/>
      <c r="B62" s="297"/>
      <c r="C62" s="297"/>
      <c r="D62" s="303"/>
      <c r="E62" s="304"/>
      <c r="F62" s="277" t="s">
        <v>51</v>
      </c>
      <c r="G62" s="38">
        <f>+G63</f>
        <v>0</v>
      </c>
      <c r="H62" s="38">
        <f t="shared" si="14"/>
        <v>0</v>
      </c>
      <c r="I62" s="38">
        <f t="shared" si="14"/>
        <v>-92112.5</v>
      </c>
    </row>
    <row r="63" spans="1:10" s="285" customFormat="1" ht="18" customHeight="1" x14ac:dyDescent="0.3">
      <c r="A63" s="279"/>
      <c r="B63" s="297"/>
      <c r="C63" s="297"/>
      <c r="D63" s="303"/>
      <c r="E63" s="304"/>
      <c r="F63" s="277" t="s">
        <v>90</v>
      </c>
      <c r="G63" s="38">
        <f t="shared" si="14"/>
        <v>0</v>
      </c>
      <c r="H63" s="38">
        <f t="shared" si="14"/>
        <v>0</v>
      </c>
      <c r="I63" s="38">
        <f t="shared" si="14"/>
        <v>-92112.5</v>
      </c>
    </row>
    <row r="64" spans="1:10" s="285" customFormat="1" ht="18" customHeight="1" x14ac:dyDescent="0.3">
      <c r="A64" s="279"/>
      <c r="B64" s="297"/>
      <c r="C64" s="297"/>
      <c r="D64" s="303"/>
      <c r="E64" s="304"/>
      <c r="F64" s="306" t="s">
        <v>89</v>
      </c>
      <c r="G64" s="38">
        <f>+'[1]Հավելված 5.2'!E44</f>
        <v>0</v>
      </c>
      <c r="H64" s="38">
        <f>+'[1]Հավելված 5.2'!F44</f>
        <v>0</v>
      </c>
      <c r="I64" s="38">
        <f>'5'!G15</f>
        <v>-92112.5</v>
      </c>
    </row>
    <row r="65" spans="1:10" s="285" customFormat="1" ht="18" customHeight="1" x14ac:dyDescent="0.3">
      <c r="A65" s="279"/>
      <c r="B65" s="297"/>
      <c r="C65" s="297"/>
      <c r="D65" s="303"/>
      <c r="E65" s="304"/>
      <c r="F65" s="307" t="s">
        <v>173</v>
      </c>
      <c r="G65" s="38">
        <v>0</v>
      </c>
      <c r="H65" s="32">
        <f>H67</f>
        <v>-230000</v>
      </c>
      <c r="I65" s="32">
        <f>I67</f>
        <v>-709372.9</v>
      </c>
    </row>
    <row r="66" spans="1:10" s="285" customFormat="1" ht="18" customHeight="1" x14ac:dyDescent="0.3">
      <c r="A66" s="279"/>
      <c r="B66" s="297"/>
      <c r="C66" s="297"/>
      <c r="D66" s="303"/>
      <c r="E66" s="304"/>
      <c r="F66" s="277" t="s">
        <v>6</v>
      </c>
      <c r="G66" s="38"/>
      <c r="H66" s="38"/>
      <c r="I66" s="38"/>
    </row>
    <row r="67" spans="1:10" s="285" customFormat="1" ht="18" customHeight="1" x14ac:dyDescent="0.25">
      <c r="A67" s="282" t="s">
        <v>180</v>
      </c>
      <c r="B67" s="277"/>
      <c r="C67" s="277"/>
      <c r="D67" s="277"/>
      <c r="E67" s="277"/>
      <c r="F67" s="282" t="s">
        <v>181</v>
      </c>
      <c r="G67" s="38">
        <v>0</v>
      </c>
      <c r="H67" s="32">
        <f>H69</f>
        <v>-230000</v>
      </c>
      <c r="I67" s="32">
        <f>I69</f>
        <v>-709372.9</v>
      </c>
    </row>
    <row r="68" spans="1:10" s="285" customFormat="1" ht="18" customHeight="1" x14ac:dyDescent="0.25">
      <c r="A68" s="277"/>
      <c r="B68" s="277"/>
      <c r="C68" s="277"/>
      <c r="D68" s="277"/>
      <c r="E68" s="277"/>
      <c r="F68" s="277" t="s">
        <v>6</v>
      </c>
      <c r="G68" s="38"/>
      <c r="H68" s="32"/>
      <c r="I68" s="32"/>
    </row>
    <row r="69" spans="1:10" s="285" customFormat="1" ht="18" customHeight="1" x14ac:dyDescent="0.25">
      <c r="A69" s="279"/>
      <c r="B69" s="282" t="s">
        <v>176</v>
      </c>
      <c r="C69" s="277"/>
      <c r="D69" s="277"/>
      <c r="E69" s="277"/>
      <c r="F69" s="282" t="s">
        <v>177</v>
      </c>
      <c r="G69" s="38">
        <v>0</v>
      </c>
      <c r="H69" s="32">
        <f>H71</f>
        <v>-230000</v>
      </c>
      <c r="I69" s="32">
        <f>I71</f>
        <v>-709372.9</v>
      </c>
    </row>
    <row r="70" spans="1:10" s="285" customFormat="1" ht="18" customHeight="1" x14ac:dyDescent="0.25">
      <c r="A70" s="279"/>
      <c r="B70" s="277"/>
      <c r="C70" s="277"/>
      <c r="D70" s="277"/>
      <c r="E70" s="277"/>
      <c r="F70" s="277" t="s">
        <v>6</v>
      </c>
      <c r="G70" s="38"/>
      <c r="H70" s="32"/>
      <c r="I70" s="32"/>
    </row>
    <row r="71" spans="1:10" s="285" customFormat="1" ht="18" customHeight="1" x14ac:dyDescent="0.25">
      <c r="A71" s="279"/>
      <c r="B71" s="277"/>
      <c r="C71" s="282" t="s">
        <v>178</v>
      </c>
      <c r="D71" s="277"/>
      <c r="E71" s="277"/>
      <c r="F71" s="282" t="s">
        <v>179</v>
      </c>
      <c r="G71" s="38">
        <v>0</v>
      </c>
      <c r="H71" s="32">
        <f>H73</f>
        <v>-230000</v>
      </c>
      <c r="I71" s="32">
        <f>I73</f>
        <v>-709372.9</v>
      </c>
    </row>
    <row r="72" spans="1:10" s="285" customFormat="1" ht="18" customHeight="1" x14ac:dyDescent="0.25">
      <c r="A72" s="279"/>
      <c r="B72" s="277"/>
      <c r="C72" s="277"/>
      <c r="D72" s="277"/>
      <c r="E72" s="277"/>
      <c r="F72" s="277" t="s">
        <v>6</v>
      </c>
      <c r="G72" s="38"/>
      <c r="H72" s="38"/>
      <c r="I72" s="38"/>
      <c r="J72" s="294"/>
    </row>
    <row r="73" spans="1:10" s="288" customFormat="1" ht="18" customHeight="1" x14ac:dyDescent="0.25">
      <c r="A73" s="279"/>
      <c r="B73" s="279"/>
      <c r="C73" s="279"/>
      <c r="D73" s="282" t="s">
        <v>169</v>
      </c>
      <c r="E73" s="282"/>
      <c r="F73" s="282" t="s">
        <v>170</v>
      </c>
      <c r="G73" s="38">
        <v>0</v>
      </c>
      <c r="H73" s="32">
        <f>H75</f>
        <v>-230000</v>
      </c>
      <c r="I73" s="32">
        <f>I75</f>
        <v>-709372.9</v>
      </c>
      <c r="J73" s="301"/>
    </row>
    <row r="74" spans="1:10" s="285" customFormat="1" ht="18" customHeight="1" x14ac:dyDescent="0.25">
      <c r="A74" s="279"/>
      <c r="B74" s="279"/>
      <c r="C74" s="279"/>
      <c r="D74" s="277"/>
      <c r="E74" s="277"/>
      <c r="F74" s="277" t="s">
        <v>6</v>
      </c>
      <c r="G74" s="38">
        <v>0</v>
      </c>
      <c r="H74" s="38"/>
      <c r="I74" s="38"/>
      <c r="J74" s="294"/>
    </row>
    <row r="75" spans="1:10" s="288" customFormat="1" ht="18" customHeight="1" x14ac:dyDescent="0.25">
      <c r="A75" s="279"/>
      <c r="B75" s="279"/>
      <c r="C75" s="279"/>
      <c r="D75" s="283"/>
      <c r="E75" s="282" t="s">
        <v>171</v>
      </c>
      <c r="F75" s="282" t="s">
        <v>172</v>
      </c>
      <c r="G75" s="38">
        <v>0</v>
      </c>
      <c r="H75" s="257">
        <f>H77</f>
        <v>-230000</v>
      </c>
      <c r="I75" s="257">
        <f>I77</f>
        <v>-709372.9</v>
      </c>
      <c r="J75" s="301"/>
    </row>
    <row r="76" spans="1:10" s="285" customFormat="1" ht="18" customHeight="1" x14ac:dyDescent="0.25">
      <c r="A76" s="279"/>
      <c r="B76" s="279"/>
      <c r="C76" s="279"/>
      <c r="D76" s="283"/>
      <c r="E76" s="277"/>
      <c r="F76" s="277" t="s">
        <v>13</v>
      </c>
      <c r="G76" s="38"/>
      <c r="H76" s="277"/>
      <c r="I76" s="277"/>
      <c r="J76" s="294"/>
    </row>
    <row r="77" spans="1:10" s="285" customFormat="1" ht="18" customHeight="1" x14ac:dyDescent="0.25">
      <c r="A77" s="279"/>
      <c r="B77" s="279"/>
      <c r="C77" s="279"/>
      <c r="D77" s="283"/>
      <c r="E77" s="277"/>
      <c r="F77" s="307" t="s">
        <v>173</v>
      </c>
      <c r="G77" s="32">
        <v>0</v>
      </c>
      <c r="H77" s="254">
        <f>H79</f>
        <v>-230000</v>
      </c>
      <c r="I77" s="254">
        <f>I79</f>
        <v>-709372.9</v>
      </c>
      <c r="J77" s="294"/>
    </row>
    <row r="78" spans="1:10" s="285" customFormat="1" ht="36" customHeight="1" x14ac:dyDescent="0.25">
      <c r="A78" s="279"/>
      <c r="B78" s="279"/>
      <c r="C78" s="279"/>
      <c r="D78" s="283"/>
      <c r="E78" s="277"/>
      <c r="F78" s="277" t="s">
        <v>52</v>
      </c>
      <c r="G78" s="38"/>
      <c r="H78" s="277"/>
      <c r="I78" s="277"/>
      <c r="J78" s="294"/>
    </row>
    <row r="79" spans="1:10" s="285" customFormat="1" ht="18" customHeight="1" x14ac:dyDescent="0.25">
      <c r="A79" s="279"/>
      <c r="B79" s="279"/>
      <c r="C79" s="279"/>
      <c r="D79" s="283"/>
      <c r="E79" s="277"/>
      <c r="F79" s="277" t="s">
        <v>7</v>
      </c>
      <c r="G79" s="38">
        <v>0</v>
      </c>
      <c r="H79" s="258">
        <f>H80</f>
        <v>-230000</v>
      </c>
      <c r="I79" s="258">
        <f>I80</f>
        <v>-709372.9</v>
      </c>
      <c r="J79" s="294"/>
    </row>
    <row r="80" spans="1:10" s="285" customFormat="1" ht="18" customHeight="1" x14ac:dyDescent="0.25">
      <c r="A80" s="279"/>
      <c r="B80" s="279"/>
      <c r="C80" s="279"/>
      <c r="D80" s="283"/>
      <c r="E80" s="277"/>
      <c r="F80" s="277" t="s">
        <v>50</v>
      </c>
      <c r="G80" s="38">
        <v>0</v>
      </c>
      <c r="H80" s="258">
        <f>H81</f>
        <v>-230000</v>
      </c>
      <c r="I80" s="258">
        <f>I81</f>
        <v>-709372.9</v>
      </c>
      <c r="J80" s="294"/>
    </row>
    <row r="81" spans="1:10" s="285" customFormat="1" ht="18" customHeight="1" x14ac:dyDescent="0.25">
      <c r="A81" s="279"/>
      <c r="B81" s="279"/>
      <c r="C81" s="279"/>
      <c r="D81" s="283"/>
      <c r="E81" s="277"/>
      <c r="F81" s="277" t="s">
        <v>51</v>
      </c>
      <c r="G81" s="38">
        <v>0</v>
      </c>
      <c r="H81" s="258">
        <f>H82+H84</f>
        <v>-230000</v>
      </c>
      <c r="I81" s="258">
        <f>I82+I84</f>
        <v>-709372.9</v>
      </c>
      <c r="J81" s="294"/>
    </row>
    <row r="82" spans="1:10" s="285" customFormat="1" ht="18" customHeight="1" x14ac:dyDescent="0.25">
      <c r="A82" s="279"/>
      <c r="B82" s="279"/>
      <c r="C82" s="279"/>
      <c r="D82" s="283"/>
      <c r="E82" s="277"/>
      <c r="F82" s="277" t="s">
        <v>53</v>
      </c>
      <c r="G82" s="38">
        <v>0</v>
      </c>
      <c r="H82" s="258">
        <v>-200000</v>
      </c>
      <c r="I82" s="258">
        <f>I83</f>
        <v>-643678.9</v>
      </c>
      <c r="J82" s="294"/>
    </row>
    <row r="83" spans="1:10" s="285" customFormat="1" ht="18" customHeight="1" x14ac:dyDescent="0.25">
      <c r="A83" s="279"/>
      <c r="B83" s="279"/>
      <c r="C83" s="279"/>
      <c r="D83" s="283"/>
      <c r="E83" s="277"/>
      <c r="F83" s="277" t="s">
        <v>54</v>
      </c>
      <c r="G83" s="38">
        <v>0</v>
      </c>
      <c r="H83" s="258">
        <v>-200000</v>
      </c>
      <c r="I83" s="258">
        <v>-643678.9</v>
      </c>
      <c r="J83" s="294"/>
    </row>
    <row r="84" spans="1:10" s="285" customFormat="1" ht="18" customHeight="1" x14ac:dyDescent="0.25">
      <c r="A84" s="279"/>
      <c r="B84" s="279"/>
      <c r="C84" s="279"/>
      <c r="D84" s="283"/>
      <c r="E84" s="277"/>
      <c r="F84" s="277" t="s">
        <v>174</v>
      </c>
      <c r="G84" s="38">
        <v>0</v>
      </c>
      <c r="H84" s="258">
        <v>-30000</v>
      </c>
      <c r="I84" s="258">
        <v>-65694</v>
      </c>
      <c r="J84" s="294"/>
    </row>
    <row r="85" spans="1:10" s="285" customFormat="1" ht="18" customHeight="1" x14ac:dyDescent="0.25">
      <c r="A85" s="279"/>
      <c r="B85" s="279"/>
      <c r="C85" s="279"/>
      <c r="D85" s="283"/>
      <c r="E85" s="277"/>
      <c r="F85" s="277" t="s">
        <v>175</v>
      </c>
      <c r="G85" s="38">
        <v>0</v>
      </c>
      <c r="H85" s="258">
        <f>'6'!G53</f>
        <v>-30000</v>
      </c>
      <c r="I85" s="258">
        <v>-65694</v>
      </c>
    </row>
    <row r="86" spans="1:10" s="272" customFormat="1" ht="20.25" customHeight="1" x14ac:dyDescent="0.25">
      <c r="A86" s="274"/>
      <c r="B86" s="274"/>
      <c r="C86" s="274"/>
      <c r="D86" s="308"/>
      <c r="E86" s="308"/>
      <c r="F86" s="276" t="s">
        <v>76</v>
      </c>
      <c r="G86" s="71">
        <f t="shared" ref="G86:I86" si="15">+G88</f>
        <v>0</v>
      </c>
      <c r="H86" s="71">
        <f t="shared" si="15"/>
        <v>0</v>
      </c>
      <c r="I86" s="29">
        <f t="shared" si="15"/>
        <v>116434.9</v>
      </c>
    </row>
    <row r="87" spans="1:10" s="272" customFormat="1" ht="18.75" customHeight="1" x14ac:dyDescent="0.25">
      <c r="A87" s="277"/>
      <c r="B87" s="293"/>
      <c r="C87" s="309"/>
      <c r="D87" s="308"/>
      <c r="E87" s="308"/>
      <c r="F87" s="277" t="s">
        <v>6</v>
      </c>
      <c r="G87" s="71"/>
      <c r="H87" s="71"/>
      <c r="I87" s="84"/>
    </row>
    <row r="88" spans="1:10" s="272" customFormat="1" ht="37.5" customHeight="1" x14ac:dyDescent="0.25">
      <c r="A88" s="279" t="s">
        <v>78</v>
      </c>
      <c r="B88" s="280"/>
      <c r="C88" s="280"/>
      <c r="D88" s="308"/>
      <c r="E88" s="308"/>
      <c r="F88" s="282" t="s">
        <v>77</v>
      </c>
      <c r="G88" s="71">
        <f>+G90</f>
        <v>0</v>
      </c>
      <c r="H88" s="71">
        <f>+H90</f>
        <v>0</v>
      </c>
      <c r="I88" s="29">
        <f>+I90</f>
        <v>116434.9</v>
      </c>
    </row>
    <row r="89" spans="1:10" s="272" customFormat="1" ht="18.75" customHeight="1" x14ac:dyDescent="0.25">
      <c r="A89" s="279"/>
      <c r="B89" s="280"/>
      <c r="C89" s="280"/>
      <c r="D89" s="308"/>
      <c r="E89" s="308"/>
      <c r="F89" s="277" t="s">
        <v>6</v>
      </c>
      <c r="G89" s="71"/>
      <c r="H89" s="71"/>
      <c r="I89" s="84"/>
    </row>
    <row r="90" spans="1:10" s="285" customFormat="1" ht="21.75" customHeight="1" x14ac:dyDescent="0.25">
      <c r="A90" s="279"/>
      <c r="B90" s="279" t="s">
        <v>24</v>
      </c>
      <c r="C90" s="283"/>
      <c r="D90" s="308"/>
      <c r="E90" s="308"/>
      <c r="F90" s="282" t="s">
        <v>79</v>
      </c>
      <c r="G90" s="71">
        <f t="shared" ref="G90:I90" si="16">+G92</f>
        <v>0</v>
      </c>
      <c r="H90" s="71">
        <f t="shared" si="16"/>
        <v>0</v>
      </c>
      <c r="I90" s="29">
        <f t="shared" si="16"/>
        <v>116434.9</v>
      </c>
    </row>
    <row r="91" spans="1:10" s="285" customFormat="1" x14ac:dyDescent="0.25">
      <c r="A91" s="279"/>
      <c r="B91" s="279"/>
      <c r="C91" s="283"/>
      <c r="D91" s="308"/>
      <c r="E91" s="308"/>
      <c r="F91" s="277" t="s">
        <v>6</v>
      </c>
      <c r="G91" s="29"/>
      <c r="H91" s="71"/>
      <c r="I91" s="29"/>
    </row>
    <row r="92" spans="1:10" s="285" customFormat="1" ht="26.25" customHeight="1" x14ac:dyDescent="0.25">
      <c r="A92" s="279"/>
      <c r="B92" s="279"/>
      <c r="C92" s="279" t="s">
        <v>24</v>
      </c>
      <c r="D92" s="308"/>
      <c r="E92" s="308"/>
      <c r="F92" s="282" t="s">
        <v>80</v>
      </c>
      <c r="G92" s="71">
        <f t="shared" ref="G92:I92" si="17">+G94</f>
        <v>0</v>
      </c>
      <c r="H92" s="71">
        <f t="shared" si="17"/>
        <v>0</v>
      </c>
      <c r="I92" s="29">
        <f t="shared" si="17"/>
        <v>116434.9</v>
      </c>
    </row>
    <row r="93" spans="1:10" s="285" customFormat="1" ht="16.899999999999999" customHeight="1" x14ac:dyDescent="0.25">
      <c r="A93" s="279"/>
      <c r="B93" s="279"/>
      <c r="C93" s="279"/>
      <c r="D93" s="308"/>
      <c r="E93" s="308"/>
      <c r="F93" s="277" t="s">
        <v>6</v>
      </c>
      <c r="G93" s="71"/>
      <c r="H93" s="71"/>
      <c r="I93" s="29"/>
    </row>
    <row r="94" spans="1:10" s="285" customFormat="1" x14ac:dyDescent="0.25">
      <c r="A94" s="279"/>
      <c r="B94" s="279"/>
      <c r="C94" s="279"/>
      <c r="D94" s="308"/>
      <c r="E94" s="308"/>
      <c r="F94" s="282" t="s">
        <v>76</v>
      </c>
      <c r="G94" s="71">
        <f>+G96</f>
        <v>0</v>
      </c>
      <c r="H94" s="71">
        <f t="shared" ref="H94:I94" si="18">+H96</f>
        <v>0</v>
      </c>
      <c r="I94" s="29">
        <f t="shared" si="18"/>
        <v>116434.9</v>
      </c>
    </row>
    <row r="95" spans="1:10" s="285" customFormat="1" ht="16.899999999999999" customHeight="1" x14ac:dyDescent="0.25">
      <c r="A95" s="279"/>
      <c r="B95" s="279"/>
      <c r="C95" s="279"/>
      <c r="D95" s="310"/>
      <c r="E95" s="311"/>
      <c r="F95" s="277" t="s">
        <v>6</v>
      </c>
      <c r="G95" s="71"/>
      <c r="H95" s="71"/>
      <c r="I95" s="75"/>
    </row>
    <row r="96" spans="1:10" s="285" customFormat="1" ht="20.25" customHeight="1" x14ac:dyDescent="0.25">
      <c r="A96" s="279"/>
      <c r="B96" s="279"/>
      <c r="C96" s="279"/>
      <c r="D96" s="302">
        <v>1139</v>
      </c>
      <c r="E96" s="283"/>
      <c r="F96" s="283" t="s">
        <v>80</v>
      </c>
      <c r="G96" s="71">
        <f>+G98</f>
        <v>0</v>
      </c>
      <c r="H96" s="71">
        <f>H98+H106</f>
        <v>0</v>
      </c>
      <c r="I96" s="29">
        <f>I98+I106</f>
        <v>116434.9</v>
      </c>
    </row>
    <row r="97" spans="1:9" s="285" customFormat="1" ht="16.899999999999999" customHeight="1" x14ac:dyDescent="0.3">
      <c r="A97" s="279"/>
      <c r="B97" s="279"/>
      <c r="C97" s="279"/>
      <c r="D97" s="312"/>
      <c r="E97" s="290"/>
      <c r="F97" s="277" t="s">
        <v>6</v>
      </c>
      <c r="G97" s="71"/>
      <c r="H97" s="77"/>
      <c r="I97" s="77"/>
    </row>
    <row r="98" spans="1:9" s="288" customFormat="1" ht="22.5" customHeight="1" x14ac:dyDescent="0.25">
      <c r="A98" s="279"/>
      <c r="B98" s="279"/>
      <c r="C98" s="279"/>
      <c r="D98" s="283"/>
      <c r="E98" s="277" t="s">
        <v>189</v>
      </c>
      <c r="F98" s="277" t="s">
        <v>190</v>
      </c>
      <c r="G98" s="71">
        <f t="shared" ref="G98:I98" si="19">+G100</f>
        <v>0</v>
      </c>
      <c r="H98" s="29">
        <f t="shared" si="19"/>
        <v>46000</v>
      </c>
      <c r="I98" s="29">
        <f t="shared" si="19"/>
        <v>233987.1</v>
      </c>
    </row>
    <row r="99" spans="1:9" s="285" customFormat="1" ht="18.75" customHeight="1" x14ac:dyDescent="0.25">
      <c r="A99" s="279"/>
      <c r="B99" s="279"/>
      <c r="C99" s="279"/>
      <c r="D99" s="283"/>
      <c r="E99" s="277"/>
      <c r="F99" s="277" t="s">
        <v>13</v>
      </c>
      <c r="G99" s="71"/>
      <c r="H99" s="89"/>
      <c r="I99" s="88"/>
    </row>
    <row r="100" spans="1:9" s="314" customFormat="1" ht="20.25" customHeight="1" x14ac:dyDescent="0.25">
      <c r="A100" s="279"/>
      <c r="B100" s="279"/>
      <c r="C100" s="279"/>
      <c r="D100" s="283"/>
      <c r="E100" s="277"/>
      <c r="F100" s="313" t="s">
        <v>106</v>
      </c>
      <c r="G100" s="71">
        <f t="shared" ref="G100:I100" si="20">+G103</f>
        <v>0</v>
      </c>
      <c r="H100" s="29">
        <f t="shared" si="20"/>
        <v>46000</v>
      </c>
      <c r="I100" s="29">
        <f t="shared" si="20"/>
        <v>233987.1</v>
      </c>
    </row>
    <row r="101" spans="1:9" s="285" customFormat="1" ht="36" customHeight="1" x14ac:dyDescent="0.25">
      <c r="A101" s="279"/>
      <c r="B101" s="279"/>
      <c r="C101" s="279"/>
      <c r="D101" s="283"/>
      <c r="E101" s="277"/>
      <c r="F101" s="277" t="s">
        <v>52</v>
      </c>
      <c r="G101" s="71"/>
      <c r="H101" s="75"/>
      <c r="I101" s="88"/>
    </row>
    <row r="102" spans="1:9" s="285" customFormat="1" x14ac:dyDescent="0.25">
      <c r="A102" s="279"/>
      <c r="B102" s="279"/>
      <c r="C102" s="279"/>
      <c r="D102" s="283"/>
      <c r="E102" s="277"/>
      <c r="F102" s="277" t="s">
        <v>7</v>
      </c>
      <c r="G102" s="71">
        <f>G103</f>
        <v>0</v>
      </c>
      <c r="H102" s="92">
        <f t="shared" ref="H102:I102" si="21">H103</f>
        <v>46000</v>
      </c>
      <c r="I102" s="92">
        <f t="shared" si="21"/>
        <v>233987.1</v>
      </c>
    </row>
    <row r="103" spans="1:9" s="285" customFormat="1" ht="20.25" customHeight="1" x14ac:dyDescent="0.25">
      <c r="A103" s="279"/>
      <c r="B103" s="279"/>
      <c r="C103" s="279"/>
      <c r="D103" s="283"/>
      <c r="E103" s="277"/>
      <c r="F103" s="277" t="s">
        <v>191</v>
      </c>
      <c r="G103" s="71">
        <f t="shared" ref="G103:I103" si="22">G104</f>
        <v>0</v>
      </c>
      <c r="H103" s="75">
        <f t="shared" si="22"/>
        <v>46000</v>
      </c>
      <c r="I103" s="75">
        <f t="shared" si="22"/>
        <v>233987.1</v>
      </c>
    </row>
    <row r="104" spans="1:9" s="285" customFormat="1" ht="20.25" customHeight="1" x14ac:dyDescent="0.25">
      <c r="A104" s="279"/>
      <c r="B104" s="279"/>
      <c r="C104" s="279"/>
      <c r="D104" s="283"/>
      <c r="E104" s="277"/>
      <c r="F104" s="277" t="s">
        <v>192</v>
      </c>
      <c r="G104" s="71">
        <f t="shared" ref="G104" si="23">+G105</f>
        <v>0</v>
      </c>
      <c r="H104" s="71">
        <v>46000</v>
      </c>
      <c r="I104" s="71">
        <v>233987.1</v>
      </c>
    </row>
    <row r="105" spans="1:9" s="285" customFormat="1" ht="20.25" customHeight="1" x14ac:dyDescent="0.25">
      <c r="A105" s="279"/>
      <c r="B105" s="279"/>
      <c r="C105" s="279"/>
      <c r="D105" s="283"/>
      <c r="E105" s="277"/>
      <c r="F105" s="277" t="s">
        <v>193</v>
      </c>
      <c r="G105" s="71">
        <v>0</v>
      </c>
      <c r="H105" s="71">
        <v>46000</v>
      </c>
      <c r="I105" s="71">
        <v>233987.1</v>
      </c>
    </row>
    <row r="106" spans="1:9" s="288" customFormat="1" ht="22.5" customHeight="1" x14ac:dyDescent="0.25">
      <c r="A106" s="279"/>
      <c r="B106" s="279"/>
      <c r="C106" s="279"/>
      <c r="D106" s="283"/>
      <c r="E106" s="277" t="s">
        <v>189</v>
      </c>
      <c r="F106" s="277" t="s">
        <v>190</v>
      </c>
      <c r="G106" s="71">
        <f t="shared" ref="G106:I106" si="24">+G108</f>
        <v>0</v>
      </c>
      <c r="H106" s="29">
        <f t="shared" si="24"/>
        <v>-46000</v>
      </c>
      <c r="I106" s="29">
        <f t="shared" si="24"/>
        <v>-117552.20000000001</v>
      </c>
    </row>
    <row r="107" spans="1:9" s="285" customFormat="1" ht="18.75" customHeight="1" x14ac:dyDescent="0.25">
      <c r="A107" s="279"/>
      <c r="B107" s="279"/>
      <c r="C107" s="279"/>
      <c r="D107" s="283"/>
      <c r="E107" s="277"/>
      <c r="F107" s="277" t="s">
        <v>13</v>
      </c>
      <c r="G107" s="71"/>
      <c r="H107" s="89"/>
      <c r="I107" s="88"/>
    </row>
    <row r="108" spans="1:9" s="314" customFormat="1" ht="20.25" customHeight="1" x14ac:dyDescent="0.25">
      <c r="A108" s="279"/>
      <c r="B108" s="279"/>
      <c r="C108" s="279"/>
      <c r="D108" s="283"/>
      <c r="E108" s="277"/>
      <c r="F108" s="313" t="s">
        <v>106</v>
      </c>
      <c r="G108" s="71">
        <f t="shared" ref="G108:I108" si="25">+G111</f>
        <v>0</v>
      </c>
      <c r="H108" s="29">
        <f t="shared" si="25"/>
        <v>-46000</v>
      </c>
      <c r="I108" s="29">
        <f t="shared" si="25"/>
        <v>-117552.20000000001</v>
      </c>
    </row>
    <row r="109" spans="1:9" s="285" customFormat="1" ht="36" customHeight="1" x14ac:dyDescent="0.25">
      <c r="A109" s="279"/>
      <c r="B109" s="279"/>
      <c r="C109" s="279"/>
      <c r="D109" s="283"/>
      <c r="E109" s="277"/>
      <c r="F109" s="277" t="s">
        <v>52</v>
      </c>
      <c r="G109" s="71"/>
      <c r="H109" s="75"/>
      <c r="I109" s="88"/>
    </row>
    <row r="110" spans="1:9" s="285" customFormat="1" x14ac:dyDescent="0.25">
      <c r="A110" s="279"/>
      <c r="B110" s="279"/>
      <c r="C110" s="279"/>
      <c r="D110" s="283"/>
      <c r="E110" s="277"/>
      <c r="F110" s="277" t="s">
        <v>7</v>
      </c>
      <c r="G110" s="71">
        <f>G111</f>
        <v>0</v>
      </c>
      <c r="H110" s="92">
        <f t="shared" ref="H110:I110" si="26">H111</f>
        <v>-46000</v>
      </c>
      <c r="I110" s="92">
        <f t="shared" si="26"/>
        <v>-117552.20000000001</v>
      </c>
    </row>
    <row r="111" spans="1:9" s="285" customFormat="1" ht="20.25" customHeight="1" x14ac:dyDescent="0.25">
      <c r="A111" s="279"/>
      <c r="B111" s="279"/>
      <c r="C111" s="279"/>
      <c r="D111" s="283"/>
      <c r="E111" s="277"/>
      <c r="F111" s="277" t="s">
        <v>191</v>
      </c>
      <c r="G111" s="71">
        <f t="shared" ref="G111:I111" si="27">G112</f>
        <v>0</v>
      </c>
      <c r="H111" s="75">
        <f t="shared" si="27"/>
        <v>-46000</v>
      </c>
      <c r="I111" s="75">
        <f t="shared" si="27"/>
        <v>-117552.20000000001</v>
      </c>
    </row>
    <row r="112" spans="1:9" s="285" customFormat="1" ht="20.25" customHeight="1" x14ac:dyDescent="0.25">
      <c r="A112" s="279"/>
      <c r="B112" s="279"/>
      <c r="C112" s="279"/>
      <c r="D112" s="283"/>
      <c r="E112" s="277"/>
      <c r="F112" s="277" t="s">
        <v>192</v>
      </c>
      <c r="G112" s="71">
        <f t="shared" ref="G112:I112" si="28">+G113</f>
        <v>0</v>
      </c>
      <c r="H112" s="71">
        <f t="shared" si="28"/>
        <v>-46000</v>
      </c>
      <c r="I112" s="71">
        <f t="shared" si="28"/>
        <v>-117552.20000000001</v>
      </c>
    </row>
    <row r="113" spans="1:9" s="285" customFormat="1" ht="20.25" customHeight="1" x14ac:dyDescent="0.25">
      <c r="A113" s="279"/>
      <c r="B113" s="279"/>
      <c r="C113" s="279"/>
      <c r="D113" s="283"/>
      <c r="E113" s="277"/>
      <c r="F113" s="277" t="s">
        <v>193</v>
      </c>
      <c r="G113" s="71">
        <v>0</v>
      </c>
      <c r="H113" s="71">
        <v>-46000</v>
      </c>
      <c r="I113" s="71">
        <v>-117552.20000000001</v>
      </c>
    </row>
    <row r="118" spans="1:9" x14ac:dyDescent="0.3">
      <c r="B118" s="315"/>
      <c r="C118" s="316" t="s">
        <v>107</v>
      </c>
      <c r="D118" s="317"/>
      <c r="E118" s="318"/>
      <c r="F118" s="319"/>
      <c r="G118" s="319"/>
      <c r="H118" s="319"/>
      <c r="I118" s="319"/>
    </row>
    <row r="119" spans="1:9" x14ac:dyDescent="0.3">
      <c r="B119" s="315"/>
      <c r="C119" s="316" t="s">
        <v>108</v>
      </c>
      <c r="D119" s="317"/>
      <c r="E119" s="318"/>
      <c r="F119" s="319"/>
      <c r="G119" s="319"/>
      <c r="H119" s="319"/>
      <c r="I119" s="319"/>
    </row>
    <row r="120" spans="1:9" x14ac:dyDescent="0.3">
      <c r="B120" s="315"/>
      <c r="C120" s="320"/>
      <c r="D120" s="321" t="s">
        <v>123</v>
      </c>
      <c r="E120" s="318"/>
      <c r="F120" s="319"/>
      <c r="G120" s="319"/>
      <c r="H120" s="319"/>
      <c r="I120" s="319"/>
    </row>
    <row r="121" spans="1:9" x14ac:dyDescent="0.3">
      <c r="B121" s="315"/>
      <c r="E121" s="322"/>
      <c r="F121" s="319"/>
      <c r="G121" s="319"/>
      <c r="H121" s="319"/>
      <c r="I121" s="319"/>
    </row>
    <row r="122" spans="1:9" x14ac:dyDescent="0.3">
      <c r="B122" s="315"/>
      <c r="C122" s="315"/>
      <c r="D122" s="315"/>
      <c r="E122" s="315"/>
      <c r="F122" s="319"/>
      <c r="G122" s="319"/>
      <c r="H122" s="319"/>
      <c r="I122" s="319"/>
    </row>
    <row r="123" spans="1:9" x14ac:dyDescent="0.3">
      <c r="B123" s="315"/>
      <c r="C123" s="315"/>
      <c r="D123" s="315"/>
      <c r="E123" s="315"/>
      <c r="F123" s="319"/>
      <c r="G123" s="319"/>
      <c r="H123" s="319"/>
      <c r="I123" s="319"/>
    </row>
    <row r="124" spans="1:9" x14ac:dyDescent="0.3">
      <c r="B124" s="323"/>
      <c r="C124" s="319"/>
      <c r="D124" s="319"/>
      <c r="E124" s="319"/>
      <c r="F124" s="319"/>
      <c r="G124" s="319"/>
      <c r="H124" s="319"/>
      <c r="I124" s="319"/>
    </row>
  </sheetData>
  <mergeCells count="8">
    <mergeCell ref="F1:I1"/>
    <mergeCell ref="F3:I3"/>
    <mergeCell ref="A5:I5"/>
    <mergeCell ref="A9:C9"/>
    <mergeCell ref="D9:E9"/>
    <mergeCell ref="F2:I2"/>
    <mergeCell ref="F9:F10"/>
    <mergeCell ref="G9:I9"/>
  </mergeCells>
  <pageMargins left="0" right="0" top="0.35433070866141736" bottom="0.35433070866141736" header="0.31496062992125984" footer="0.31496062992125984"/>
  <pageSetup paperSize="9" scale="55" fitToHeight="0" orientation="portrait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5"/>
  <sheetViews>
    <sheetView topLeftCell="A10" zoomScaleNormal="100" workbookViewId="0">
      <selection activeCell="G11" sqref="G11"/>
    </sheetView>
  </sheetViews>
  <sheetFormatPr defaultColWidth="9.140625" defaultRowHeight="17.25" x14ac:dyDescent="0.3"/>
  <cols>
    <col min="1" max="1" width="9.140625" style="136"/>
    <col min="2" max="2" width="11" style="136" customWidth="1"/>
    <col min="3" max="3" width="14.85546875" style="136" customWidth="1"/>
    <col min="4" max="4" width="59" style="136" customWidth="1"/>
    <col min="5" max="5" width="17.7109375" style="148" customWidth="1"/>
    <col min="6" max="6" width="15.140625" style="148" customWidth="1"/>
    <col min="7" max="7" width="17.85546875" style="148" customWidth="1"/>
    <col min="8" max="8" width="20.7109375" style="136" customWidth="1"/>
    <col min="9" max="9" width="19.28515625" style="136" customWidth="1"/>
    <col min="10" max="10" width="20" style="136" customWidth="1"/>
    <col min="11" max="16384" width="9.140625" style="136"/>
  </cols>
  <sheetData>
    <row r="1" spans="2:10" s="135" customFormat="1" x14ac:dyDescent="0.25">
      <c r="B1" s="40"/>
      <c r="C1" s="40"/>
      <c r="D1" s="40"/>
      <c r="E1" s="172"/>
      <c r="F1" s="351" t="s">
        <v>207</v>
      </c>
      <c r="G1" s="351"/>
      <c r="H1" s="40"/>
      <c r="I1" s="40"/>
    </row>
    <row r="2" spans="2:10" x14ac:dyDescent="0.3">
      <c r="B2" s="41"/>
      <c r="C2" s="41"/>
      <c r="D2" s="42"/>
      <c r="E2" s="352" t="s">
        <v>48</v>
      </c>
      <c r="F2" s="352"/>
      <c r="G2" s="352"/>
      <c r="H2" s="41"/>
      <c r="I2" s="41"/>
    </row>
    <row r="3" spans="2:10" x14ac:dyDescent="0.3">
      <c r="B3" s="41"/>
      <c r="C3" s="41"/>
      <c r="D3" s="42"/>
      <c r="E3" s="171"/>
      <c r="F3" s="353" t="s">
        <v>16</v>
      </c>
      <c r="G3" s="353"/>
      <c r="H3" s="41"/>
      <c r="I3" s="41"/>
    </row>
    <row r="4" spans="2:10" x14ac:dyDescent="0.3">
      <c r="B4" s="41"/>
      <c r="C4" s="41"/>
      <c r="D4" s="42"/>
      <c r="E4" s="43"/>
      <c r="F4" s="43"/>
      <c r="G4" s="43"/>
      <c r="H4" s="41"/>
      <c r="I4" s="41"/>
    </row>
    <row r="5" spans="2:10" x14ac:dyDescent="0.3">
      <c r="B5" s="41"/>
      <c r="C5" s="41"/>
      <c r="D5" s="42"/>
      <c r="E5" s="43"/>
      <c r="F5" s="43"/>
      <c r="G5" s="43"/>
      <c r="H5" s="41"/>
      <c r="I5" s="41"/>
    </row>
    <row r="6" spans="2:10" ht="36.75" customHeight="1" x14ac:dyDescent="0.3">
      <c r="B6" s="354" t="s">
        <v>155</v>
      </c>
      <c r="C6" s="354"/>
      <c r="D6" s="354"/>
      <c r="E6" s="354"/>
      <c r="F6" s="354"/>
      <c r="G6" s="354"/>
      <c r="H6" s="40"/>
      <c r="I6" s="40"/>
    </row>
    <row r="7" spans="2:10" ht="27" customHeight="1" x14ac:dyDescent="0.3">
      <c r="H7" s="42"/>
      <c r="I7" s="42"/>
    </row>
    <row r="8" spans="2:10" x14ac:dyDescent="0.3">
      <c r="E8" s="137"/>
      <c r="F8" s="137"/>
      <c r="G8" s="137" t="s">
        <v>103</v>
      </c>
      <c r="H8" s="42"/>
      <c r="I8" s="42"/>
      <c r="J8" s="40"/>
    </row>
    <row r="9" spans="2:10" ht="51.75" customHeight="1" x14ac:dyDescent="0.3">
      <c r="B9" s="355" t="s">
        <v>109</v>
      </c>
      <c r="C9" s="356"/>
      <c r="D9" s="357" t="s">
        <v>147</v>
      </c>
      <c r="E9" s="359" t="s">
        <v>149</v>
      </c>
      <c r="F9" s="360"/>
      <c r="G9" s="361"/>
      <c r="H9" s="42"/>
      <c r="I9" s="42"/>
      <c r="J9" s="42"/>
    </row>
    <row r="10" spans="2:10" ht="36.75" customHeight="1" x14ac:dyDescent="0.3">
      <c r="B10" s="156" t="s">
        <v>11</v>
      </c>
      <c r="C10" s="155" t="s">
        <v>12</v>
      </c>
      <c r="D10" s="358"/>
      <c r="E10" s="138" t="s">
        <v>20</v>
      </c>
      <c r="F10" s="138" t="s">
        <v>2</v>
      </c>
      <c r="G10" s="138" t="s">
        <v>3</v>
      </c>
      <c r="H10" s="40"/>
      <c r="I10" s="40"/>
      <c r="J10" s="42"/>
    </row>
    <row r="11" spans="2:10" ht="35.25" customHeight="1" x14ac:dyDescent="0.3">
      <c r="B11" s="114"/>
      <c r="C11" s="114"/>
      <c r="D11" s="200" t="s">
        <v>137</v>
      </c>
      <c r="E11" s="144">
        <f>+E13</f>
        <v>0</v>
      </c>
      <c r="F11" s="144">
        <f t="shared" ref="F11:G11" si="0">+F13</f>
        <v>0</v>
      </c>
      <c r="G11" s="201">
        <f t="shared" si="0"/>
        <v>-92112.5</v>
      </c>
      <c r="I11" s="42"/>
      <c r="J11" s="42"/>
    </row>
    <row r="12" spans="2:10" x14ac:dyDescent="0.3">
      <c r="B12" s="114"/>
      <c r="C12" s="114"/>
      <c r="D12" s="139" t="s">
        <v>156</v>
      </c>
      <c r="E12" s="144"/>
      <c r="F12" s="144"/>
      <c r="G12" s="202"/>
      <c r="I12" s="40"/>
      <c r="J12" s="40"/>
    </row>
    <row r="13" spans="2:10" s="140" customFormat="1" ht="34.5" x14ac:dyDescent="0.3">
      <c r="B13" s="121">
        <v>1045</v>
      </c>
      <c r="C13" s="121">
        <v>32005</v>
      </c>
      <c r="D13" s="122" t="s">
        <v>151</v>
      </c>
      <c r="E13" s="144">
        <f>+E15</f>
        <v>0</v>
      </c>
      <c r="F13" s="144">
        <f t="shared" ref="F13:G13" si="1">+F15</f>
        <v>0</v>
      </c>
      <c r="G13" s="201">
        <f t="shared" si="1"/>
        <v>-92112.5</v>
      </c>
      <c r="I13" s="42"/>
      <c r="J13" s="42"/>
    </row>
    <row r="14" spans="2:10" s="140" customFormat="1" x14ac:dyDescent="0.3">
      <c r="B14" s="209"/>
      <c r="C14" s="209"/>
      <c r="D14" s="141" t="s">
        <v>13</v>
      </c>
      <c r="E14" s="142"/>
      <c r="F14" s="142"/>
      <c r="G14" s="203"/>
      <c r="H14" s="143"/>
      <c r="I14" s="42"/>
      <c r="J14" s="42"/>
    </row>
    <row r="15" spans="2:10" s="140" customFormat="1" x14ac:dyDescent="0.3">
      <c r="B15" s="125"/>
      <c r="C15" s="125"/>
      <c r="D15" s="221" t="s">
        <v>157</v>
      </c>
      <c r="E15" s="144">
        <f>+E17</f>
        <v>0</v>
      </c>
      <c r="F15" s="144">
        <f t="shared" ref="F15:G15" si="2">+F17</f>
        <v>0</v>
      </c>
      <c r="G15" s="204">
        <f t="shared" si="2"/>
        <v>-92112.5</v>
      </c>
      <c r="H15" s="143"/>
      <c r="I15" s="42"/>
      <c r="J15" s="42"/>
    </row>
    <row r="16" spans="2:10" s="140" customFormat="1" x14ac:dyDescent="0.3">
      <c r="B16" s="125"/>
      <c r="C16" s="125"/>
      <c r="D16" s="131" t="s">
        <v>158</v>
      </c>
      <c r="E16" s="145"/>
      <c r="F16" s="145"/>
      <c r="G16" s="205"/>
      <c r="I16" s="324"/>
      <c r="J16" s="40"/>
    </row>
    <row r="17" spans="2:10" s="140" customFormat="1" x14ac:dyDescent="0.3">
      <c r="B17" s="125"/>
      <c r="C17" s="125"/>
      <c r="D17" s="221" t="s">
        <v>152</v>
      </c>
      <c r="E17" s="146">
        <f>SUM(E18:E19)</f>
        <v>0</v>
      </c>
      <c r="F17" s="146">
        <f t="shared" ref="F17:G17" si="3">SUM(F18:F19)</f>
        <v>0</v>
      </c>
      <c r="G17" s="206">
        <f t="shared" si="3"/>
        <v>-92112.5</v>
      </c>
      <c r="I17" s="42"/>
      <c r="J17" s="42"/>
    </row>
    <row r="18" spans="2:10" s="140" customFormat="1" x14ac:dyDescent="0.3">
      <c r="B18" s="114"/>
      <c r="C18" s="114"/>
      <c r="D18" s="267" t="s">
        <v>153</v>
      </c>
      <c r="E18" s="147">
        <v>0</v>
      </c>
      <c r="F18" s="147">
        <v>0</v>
      </c>
      <c r="G18" s="207">
        <f>+'[1]Հավելված 1.3'!D18</f>
        <v>-41869.299999999996</v>
      </c>
      <c r="I18" s="42"/>
      <c r="J18" s="42"/>
    </row>
    <row r="19" spans="2:10" s="140" customFormat="1" ht="34.5" x14ac:dyDescent="0.3">
      <c r="B19" s="114"/>
      <c r="C19" s="114"/>
      <c r="D19" s="267" t="s">
        <v>154</v>
      </c>
      <c r="E19" s="147">
        <v>0</v>
      </c>
      <c r="F19" s="147">
        <v>0</v>
      </c>
      <c r="G19" s="207">
        <f>+'[1]Հավելված 1.3'!D19</f>
        <v>-50243.199999999997</v>
      </c>
      <c r="I19" s="42"/>
      <c r="J19" s="42"/>
    </row>
    <row r="20" spans="2:10" x14ac:dyDescent="0.3">
      <c r="G20" s="208"/>
      <c r="I20" s="40"/>
      <c r="J20" s="40"/>
    </row>
    <row r="21" spans="2:10" x14ac:dyDescent="0.3">
      <c r="I21" s="42"/>
      <c r="J21" s="42"/>
    </row>
    <row r="22" spans="2:10" x14ac:dyDescent="0.3">
      <c r="B22" s="24"/>
      <c r="C22" s="24"/>
      <c r="D22" s="24"/>
      <c r="E22" s="24"/>
      <c r="F22" s="39"/>
      <c r="G22" s="39"/>
      <c r="H22" s="39"/>
      <c r="I22" s="42"/>
      <c r="J22" s="42"/>
    </row>
    <row r="23" spans="2:10" x14ac:dyDescent="0.3">
      <c r="B23" s="44"/>
      <c r="C23" s="39"/>
      <c r="D23" s="39"/>
      <c r="E23" s="39"/>
      <c r="F23" s="39"/>
      <c r="G23" s="39"/>
      <c r="H23" s="40"/>
      <c r="I23" s="40"/>
      <c r="J23" s="42"/>
    </row>
    <row r="24" spans="2:10" x14ac:dyDescent="0.3">
      <c r="C24" s="11" t="s">
        <v>108</v>
      </c>
      <c r="D24" s="12"/>
      <c r="E24" s="16"/>
      <c r="F24" s="9"/>
      <c r="H24" s="42"/>
      <c r="I24" s="42"/>
      <c r="J24" s="40"/>
    </row>
    <row r="25" spans="2:10" x14ac:dyDescent="0.3">
      <c r="C25" s="13"/>
      <c r="D25" s="14" t="s">
        <v>123</v>
      </c>
      <c r="E25" s="16"/>
      <c r="F25" s="9"/>
      <c r="H25" s="42"/>
      <c r="I25" s="42"/>
    </row>
    <row r="26" spans="2:10" x14ac:dyDescent="0.3">
      <c r="B26" s="40"/>
      <c r="C26" s="40"/>
      <c r="D26" s="9"/>
      <c r="E26" s="17"/>
      <c r="F26" s="9"/>
      <c r="H26" s="42"/>
      <c r="I26" s="42"/>
    </row>
    <row r="27" spans="2:10" x14ac:dyDescent="0.3">
      <c r="B27" s="42"/>
      <c r="C27" s="42"/>
      <c r="D27" s="9"/>
      <c r="E27" s="9"/>
      <c r="F27" s="9"/>
      <c r="H27" s="40"/>
      <c r="I27" s="40"/>
    </row>
    <row r="28" spans="2:10" x14ac:dyDescent="0.3">
      <c r="B28" s="42"/>
      <c r="C28" s="42"/>
      <c r="D28" s="9"/>
      <c r="E28" s="9"/>
      <c r="F28" s="9"/>
      <c r="H28" s="42"/>
      <c r="I28" s="42"/>
    </row>
    <row r="29" spans="2:10" x14ac:dyDescent="0.3">
      <c r="B29" s="42"/>
      <c r="C29" s="42"/>
      <c r="D29" s="40"/>
      <c r="E29" s="40"/>
      <c r="F29" s="40"/>
      <c r="G29" s="40"/>
      <c r="H29" s="42"/>
      <c r="I29" s="42"/>
    </row>
    <row r="30" spans="2:10" x14ac:dyDescent="0.3">
      <c r="B30" s="40"/>
      <c r="C30" s="40"/>
      <c r="D30" s="42"/>
      <c r="E30" s="42"/>
      <c r="F30" s="42"/>
      <c r="G30" s="42"/>
      <c r="H30" s="42"/>
      <c r="I30" s="42"/>
    </row>
    <row r="31" spans="2:10" x14ac:dyDescent="0.3">
      <c r="B31" s="42"/>
      <c r="C31" s="42"/>
      <c r="D31" s="42"/>
      <c r="E31" s="42"/>
      <c r="F31" s="42"/>
      <c r="G31" s="42"/>
      <c r="H31" s="40"/>
      <c r="I31" s="40"/>
    </row>
    <row r="32" spans="2:10" x14ac:dyDescent="0.3">
      <c r="B32" s="42"/>
      <c r="C32" s="42"/>
      <c r="D32" s="42"/>
      <c r="E32" s="42"/>
      <c r="F32" s="42"/>
      <c r="G32" s="42"/>
      <c r="H32" s="42"/>
      <c r="I32" s="42"/>
    </row>
    <row r="33" spans="2:9" x14ac:dyDescent="0.3">
      <c r="B33" s="42"/>
      <c r="C33" s="42"/>
      <c r="D33" s="40"/>
      <c r="E33" s="40"/>
      <c r="F33" s="40"/>
      <c r="G33" s="40"/>
      <c r="H33" s="42"/>
      <c r="I33" s="42"/>
    </row>
    <row r="34" spans="2:9" x14ac:dyDescent="0.3">
      <c r="B34" s="40"/>
      <c r="C34" s="40"/>
      <c r="D34" s="42"/>
      <c r="E34" s="42"/>
      <c r="F34" s="42"/>
      <c r="G34" s="42"/>
      <c r="H34" s="42"/>
      <c r="I34" s="42"/>
    </row>
    <row r="35" spans="2:9" x14ac:dyDescent="0.3">
      <c r="B35" s="42"/>
      <c r="C35" s="42"/>
      <c r="D35" s="42"/>
      <c r="E35" s="42"/>
      <c r="F35" s="42"/>
      <c r="G35" s="42"/>
      <c r="H35" s="40"/>
      <c r="I35" s="40"/>
    </row>
    <row r="36" spans="2:9" x14ac:dyDescent="0.3">
      <c r="B36" s="42"/>
      <c r="C36" s="42"/>
      <c r="D36" s="42"/>
      <c r="E36" s="42"/>
      <c r="F36" s="42"/>
      <c r="G36" s="42"/>
      <c r="H36" s="42"/>
      <c r="I36" s="42"/>
    </row>
    <row r="37" spans="2:9" x14ac:dyDescent="0.3">
      <c r="B37" s="42"/>
      <c r="C37" s="42"/>
      <c r="D37" s="40"/>
      <c r="E37" s="40"/>
      <c r="F37" s="40"/>
      <c r="G37" s="40"/>
      <c r="H37" s="42"/>
      <c r="I37" s="42"/>
    </row>
    <row r="38" spans="2:9" x14ac:dyDescent="0.3">
      <c r="B38" s="40"/>
      <c r="C38" s="40"/>
      <c r="D38" s="42"/>
      <c r="E38" s="42"/>
      <c r="F38" s="42"/>
      <c r="G38" s="42"/>
      <c r="H38" s="42"/>
      <c r="I38" s="42"/>
    </row>
    <row r="39" spans="2:9" x14ac:dyDescent="0.3">
      <c r="B39" s="42"/>
      <c r="C39" s="42"/>
      <c r="D39" s="42"/>
      <c r="E39" s="42"/>
      <c r="F39" s="42"/>
      <c r="G39" s="42"/>
      <c r="H39" s="40"/>
      <c r="I39" s="40"/>
    </row>
    <row r="40" spans="2:9" x14ac:dyDescent="0.3">
      <c r="B40" s="42"/>
      <c r="C40" s="42"/>
      <c r="D40" s="42"/>
      <c r="E40" s="42"/>
      <c r="F40" s="42"/>
      <c r="G40" s="42"/>
    </row>
    <row r="41" spans="2:9" x14ac:dyDescent="0.3">
      <c r="B41" s="42"/>
      <c r="C41" s="42"/>
      <c r="D41" s="40"/>
      <c r="E41" s="40"/>
      <c r="F41" s="40"/>
      <c r="G41" s="40"/>
    </row>
    <row r="42" spans="2:9" x14ac:dyDescent="0.3">
      <c r="B42" s="40"/>
      <c r="C42" s="40"/>
      <c r="D42" s="42"/>
      <c r="E42" s="42"/>
      <c r="F42" s="42"/>
      <c r="G42" s="42"/>
    </row>
    <row r="43" spans="2:9" x14ac:dyDescent="0.3">
      <c r="D43" s="42"/>
      <c r="E43" s="42"/>
      <c r="F43" s="42"/>
      <c r="G43" s="42"/>
    </row>
    <row r="44" spans="2:9" x14ac:dyDescent="0.3">
      <c r="D44" s="42"/>
      <c r="E44" s="42"/>
      <c r="F44" s="42"/>
      <c r="G44" s="42"/>
    </row>
    <row r="45" spans="2:9" x14ac:dyDescent="0.3">
      <c r="D45" s="40"/>
      <c r="E45" s="40"/>
      <c r="F45" s="40"/>
      <c r="G45" s="40"/>
    </row>
  </sheetData>
  <mergeCells count="7">
    <mergeCell ref="F1:G1"/>
    <mergeCell ref="E2:G2"/>
    <mergeCell ref="F3:G3"/>
    <mergeCell ref="B6:G6"/>
    <mergeCell ref="B9:C9"/>
    <mergeCell ref="D9:D10"/>
    <mergeCell ref="E9:G9"/>
  </mergeCells>
  <pageMargins left="0.7" right="0.7" top="0.75" bottom="0.75" header="0.3" footer="0.3"/>
  <pageSetup paperSize="9" scale="52" orientation="portrait" verticalDpi="0" r:id="rId1"/>
  <colBreaks count="1" manualBreakCount="1">
    <brk id="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6" zoomScale="90" zoomScaleNormal="90" zoomScaleSheetLayoutView="65" workbookViewId="0">
      <selection activeCell="L32" sqref="L32"/>
    </sheetView>
  </sheetViews>
  <sheetFormatPr defaultColWidth="8.28515625" defaultRowHeight="17.25" x14ac:dyDescent="0.3"/>
  <cols>
    <col min="1" max="1" width="16.140625" style="93" customWidth="1"/>
    <col min="2" max="2" width="17.140625" style="93" customWidth="1"/>
    <col min="3" max="3" width="67.5703125" style="93" customWidth="1"/>
    <col min="4" max="12" width="17.28515625" style="93" customWidth="1"/>
    <col min="13" max="13" width="8.28515625" style="93"/>
    <col min="14" max="14" width="16.7109375" style="93" customWidth="1"/>
    <col min="15" max="15" width="13.7109375" style="93" bestFit="1" customWidth="1"/>
    <col min="16" max="16384" width="8.28515625" style="93"/>
  </cols>
  <sheetData>
    <row r="1" spans="1:12" s="40" customFormat="1" ht="16.5" customHeight="1" x14ac:dyDescent="0.25">
      <c r="D1" s="362"/>
      <c r="E1" s="362"/>
      <c r="F1" s="362"/>
      <c r="G1" s="362"/>
      <c r="H1" s="362"/>
      <c r="I1" s="362"/>
      <c r="J1" s="362" t="s">
        <v>85</v>
      </c>
      <c r="K1" s="362"/>
      <c r="L1" s="362"/>
    </row>
    <row r="2" spans="1:12" s="41" customFormat="1" ht="17.850000000000001" customHeight="1" x14ac:dyDescent="0.3">
      <c r="D2" s="363"/>
      <c r="E2" s="363"/>
      <c r="F2" s="363"/>
      <c r="G2" s="363"/>
      <c r="H2" s="363"/>
      <c r="I2" s="363"/>
      <c r="J2" s="363" t="s">
        <v>48</v>
      </c>
      <c r="K2" s="363"/>
      <c r="L2" s="363"/>
    </row>
    <row r="3" spans="1:12" s="41" customFormat="1" ht="17.45" customHeight="1" x14ac:dyDescent="0.3">
      <c r="D3" s="363"/>
      <c r="E3" s="363"/>
      <c r="F3" s="363"/>
      <c r="G3" s="363"/>
      <c r="H3" s="363"/>
      <c r="I3" s="363"/>
      <c r="J3" s="363" t="s">
        <v>16</v>
      </c>
      <c r="K3" s="363"/>
      <c r="L3" s="363"/>
    </row>
    <row r="4" spans="1:12" s="41" customFormat="1" ht="13.7" customHeight="1" x14ac:dyDescent="0.3"/>
    <row r="5" spans="1:12" s="41" customFormat="1" ht="13.7" customHeight="1" x14ac:dyDescent="0.3"/>
    <row r="6" spans="1:12" s="41" customFormat="1" ht="85.7" customHeight="1" x14ac:dyDescent="0.3">
      <c r="A6" s="354" t="s">
        <v>233</v>
      </c>
      <c r="B6" s="354"/>
      <c r="C6" s="354"/>
      <c r="D6" s="354"/>
      <c r="E6" s="354"/>
      <c r="F6" s="354"/>
      <c r="G6" s="354"/>
      <c r="H6" s="354"/>
      <c r="I6" s="354"/>
      <c r="J6" s="354"/>
      <c r="K6" s="354"/>
      <c r="L6" s="354"/>
    </row>
    <row r="8" spans="1:12" x14ac:dyDescent="0.3">
      <c r="F8" s="250"/>
      <c r="I8" s="250"/>
      <c r="L8" s="250" t="s">
        <v>103</v>
      </c>
    </row>
    <row r="9" spans="1:12" s="4" customFormat="1" ht="40.15" customHeight="1" x14ac:dyDescent="0.25">
      <c r="A9" s="372" t="s">
        <v>1</v>
      </c>
      <c r="B9" s="373"/>
      <c r="C9" s="378" t="s">
        <v>5</v>
      </c>
      <c r="D9" s="369" t="s">
        <v>93</v>
      </c>
      <c r="E9" s="370"/>
      <c r="F9" s="370"/>
      <c r="G9" s="370"/>
      <c r="H9" s="370"/>
      <c r="I9" s="370"/>
      <c r="J9" s="370"/>
      <c r="K9" s="370"/>
      <c r="L9" s="371"/>
    </row>
    <row r="10" spans="1:12" s="4" customFormat="1" ht="17.45" customHeight="1" x14ac:dyDescent="0.25">
      <c r="A10" s="374"/>
      <c r="B10" s="375"/>
      <c r="C10" s="379"/>
      <c r="D10" s="364" t="s">
        <v>20</v>
      </c>
      <c r="E10" s="364"/>
      <c r="F10" s="364"/>
      <c r="G10" s="364" t="s">
        <v>60</v>
      </c>
      <c r="H10" s="364"/>
      <c r="I10" s="364"/>
      <c r="J10" s="364" t="s">
        <v>61</v>
      </c>
      <c r="K10" s="364"/>
      <c r="L10" s="364"/>
    </row>
    <row r="11" spans="1:12" s="4" customFormat="1" ht="38.65" customHeight="1" x14ac:dyDescent="0.25">
      <c r="A11" s="376"/>
      <c r="B11" s="377"/>
      <c r="C11" s="380"/>
      <c r="D11" s="365" t="s">
        <v>55</v>
      </c>
      <c r="E11" s="367" t="s">
        <v>6</v>
      </c>
      <c r="F11" s="368"/>
      <c r="G11" s="365" t="s">
        <v>55</v>
      </c>
      <c r="H11" s="367" t="s">
        <v>6</v>
      </c>
      <c r="I11" s="368"/>
      <c r="J11" s="365" t="s">
        <v>55</v>
      </c>
      <c r="K11" s="367" t="s">
        <v>6</v>
      </c>
      <c r="L11" s="368"/>
    </row>
    <row r="12" spans="1:12" s="4" customFormat="1" ht="37.15" customHeight="1" x14ac:dyDescent="0.25">
      <c r="A12" s="22" t="s">
        <v>11</v>
      </c>
      <c r="B12" s="22" t="s">
        <v>56</v>
      </c>
      <c r="C12" s="72"/>
      <c r="D12" s="366"/>
      <c r="E12" s="22" t="s">
        <v>57</v>
      </c>
      <c r="F12" s="22" t="s">
        <v>58</v>
      </c>
      <c r="G12" s="366"/>
      <c r="H12" s="22" t="s">
        <v>57</v>
      </c>
      <c r="I12" s="22" t="s">
        <v>58</v>
      </c>
      <c r="J12" s="366"/>
      <c r="K12" s="22" t="s">
        <v>57</v>
      </c>
      <c r="L12" s="22" t="s">
        <v>58</v>
      </c>
    </row>
    <row r="13" spans="1:12" s="100" customFormat="1" x14ac:dyDescent="0.25">
      <c r="A13" s="20"/>
      <c r="B13" s="20"/>
      <c r="C13" s="20" t="s">
        <v>8</v>
      </c>
      <c r="D13" s="21">
        <f>D15</f>
        <v>0</v>
      </c>
      <c r="E13" s="21">
        <f t="shared" ref="E13:L13" si="0">E15</f>
        <v>0</v>
      </c>
      <c r="F13" s="21">
        <f t="shared" si="0"/>
        <v>0</v>
      </c>
      <c r="G13" s="21">
        <f t="shared" si="0"/>
        <v>0</v>
      </c>
      <c r="H13" s="21">
        <f t="shared" si="0"/>
        <v>0</v>
      </c>
      <c r="I13" s="21">
        <f t="shared" si="0"/>
        <v>0</v>
      </c>
      <c r="J13" s="21">
        <f t="shared" si="0"/>
        <v>-117534.90000000002</v>
      </c>
      <c r="K13" s="21">
        <f t="shared" si="0"/>
        <v>-93212.5</v>
      </c>
      <c r="L13" s="21">
        <f t="shared" si="0"/>
        <v>-24322.399999999994</v>
      </c>
    </row>
    <row r="14" spans="1:12" s="165" customFormat="1" x14ac:dyDescent="0.25">
      <c r="A14" s="80"/>
      <c r="B14" s="80"/>
      <c r="C14" s="80" t="s">
        <v>6</v>
      </c>
      <c r="D14" s="94"/>
      <c r="E14" s="94"/>
      <c r="F14" s="94"/>
      <c r="G14" s="94"/>
      <c r="H14" s="94"/>
      <c r="I14" s="94"/>
      <c r="J14" s="94"/>
      <c r="K14" s="94"/>
      <c r="L14" s="94"/>
    </row>
    <row r="15" spans="1:12" s="165" customFormat="1" ht="21" customHeight="1" x14ac:dyDescent="0.25">
      <c r="A15" s="80"/>
      <c r="B15" s="80"/>
      <c r="C15" s="95" t="s">
        <v>50</v>
      </c>
      <c r="D15" s="96">
        <f t="shared" ref="D15" si="1">+E15+F15</f>
        <v>0</v>
      </c>
      <c r="E15" s="96">
        <f>E16+E39</f>
        <v>0</v>
      </c>
      <c r="F15" s="96">
        <f t="shared" ref="F15:L15" si="2">F16+F39</f>
        <v>0</v>
      </c>
      <c r="G15" s="96">
        <f>G16+G39</f>
        <v>0</v>
      </c>
      <c r="H15" s="96">
        <f>H16+H39</f>
        <v>0</v>
      </c>
      <c r="I15" s="96">
        <f>I16+I39</f>
        <v>0</v>
      </c>
      <c r="J15" s="96">
        <f t="shared" si="2"/>
        <v>-117534.90000000002</v>
      </c>
      <c r="K15" s="96">
        <f t="shared" si="2"/>
        <v>-93212.5</v>
      </c>
      <c r="L15" s="96">
        <f t="shared" si="2"/>
        <v>-24322.399999999994</v>
      </c>
    </row>
    <row r="16" spans="1:12" s="165" customFormat="1" ht="33.75" customHeight="1" x14ac:dyDescent="0.25">
      <c r="A16" s="80"/>
      <c r="B16" s="80"/>
      <c r="C16" s="95" t="s">
        <v>59</v>
      </c>
      <c r="D16" s="163">
        <f>+E16+F16</f>
        <v>0</v>
      </c>
      <c r="E16" s="163">
        <f>+E18</f>
        <v>0</v>
      </c>
      <c r="F16" s="163">
        <f>+F18</f>
        <v>0</v>
      </c>
      <c r="G16" s="96">
        <f>+H16+I16</f>
        <v>230000</v>
      </c>
      <c r="H16" s="96">
        <f>H18</f>
        <v>184000</v>
      </c>
      <c r="I16" s="96">
        <f>I18</f>
        <v>46000</v>
      </c>
      <c r="J16" s="96">
        <f t="shared" ref="J16:L16" si="3">J18</f>
        <v>591838</v>
      </c>
      <c r="K16" s="96">
        <f t="shared" si="3"/>
        <v>474285.80000000005</v>
      </c>
      <c r="L16" s="96">
        <f t="shared" si="3"/>
        <v>117552.20000000001</v>
      </c>
    </row>
    <row r="17" spans="1:14" s="165" customFormat="1" x14ac:dyDescent="0.25">
      <c r="A17" s="80"/>
      <c r="B17" s="80"/>
      <c r="C17" s="80" t="s">
        <v>6</v>
      </c>
      <c r="D17" s="94"/>
      <c r="E17" s="94"/>
      <c r="F17" s="94"/>
      <c r="G17" s="94"/>
      <c r="H17" s="94"/>
      <c r="I17" s="94"/>
      <c r="J17" s="94"/>
      <c r="K17" s="94"/>
      <c r="L17" s="94"/>
      <c r="N17" s="165" t="s">
        <v>232</v>
      </c>
    </row>
    <row r="18" spans="1:14" s="97" customFormat="1" ht="26.25" customHeight="1" x14ac:dyDescent="0.25">
      <c r="A18" s="251">
        <v>1212</v>
      </c>
      <c r="B18" s="95"/>
      <c r="C18" s="95" t="s">
        <v>100</v>
      </c>
      <c r="D18" s="96">
        <f>D20</f>
        <v>0</v>
      </c>
      <c r="E18" s="96">
        <f>E20</f>
        <v>0</v>
      </c>
      <c r="F18" s="96">
        <f>F20</f>
        <v>0</v>
      </c>
      <c r="G18" s="96">
        <f t="shared" ref="G18" si="4">+H18+I18</f>
        <v>230000</v>
      </c>
      <c r="H18" s="96">
        <f>H20</f>
        <v>184000</v>
      </c>
      <c r="I18" s="96">
        <f>I20</f>
        <v>46000</v>
      </c>
      <c r="J18" s="96">
        <f t="shared" ref="J18" si="5">+K18+L18</f>
        <v>591838</v>
      </c>
      <c r="K18" s="96">
        <f>K20</f>
        <v>474285.80000000005</v>
      </c>
      <c r="L18" s="96">
        <f>L20</f>
        <v>117552.20000000001</v>
      </c>
    </row>
    <row r="19" spans="1:14" s="4" customFormat="1" x14ac:dyDescent="0.25">
      <c r="A19" s="6"/>
      <c r="B19" s="6"/>
      <c r="C19" s="6" t="s">
        <v>6</v>
      </c>
      <c r="D19" s="252"/>
      <c r="E19" s="252"/>
      <c r="F19" s="252"/>
      <c r="G19" s="252"/>
      <c r="H19" s="252"/>
      <c r="I19" s="252"/>
      <c r="J19" s="252"/>
      <c r="K19" s="252"/>
      <c r="L19" s="252"/>
    </row>
    <row r="20" spans="1:14" s="253" customFormat="1" ht="90.75" customHeight="1" x14ac:dyDescent="0.25">
      <c r="A20" s="20"/>
      <c r="B20" s="18">
        <v>32002</v>
      </c>
      <c r="C20" s="8" t="s">
        <v>124</v>
      </c>
      <c r="D20" s="21">
        <f t="shared" ref="D20" si="6">+E20+F20</f>
        <v>0</v>
      </c>
      <c r="E20" s="21">
        <f>+E22</f>
        <v>0</v>
      </c>
      <c r="F20" s="21">
        <f>+F22</f>
        <v>0</v>
      </c>
      <c r="G20" s="21">
        <f>+H20+I20</f>
        <v>230000</v>
      </c>
      <c r="H20" s="21">
        <f>+H22+H32</f>
        <v>184000</v>
      </c>
      <c r="I20" s="21">
        <f>+I22+I32</f>
        <v>46000</v>
      </c>
      <c r="J20" s="21">
        <f>+K20+L20</f>
        <v>591838</v>
      </c>
      <c r="K20" s="21">
        <f>+K22+K32</f>
        <v>474285.80000000005</v>
      </c>
      <c r="L20" s="21">
        <f>+L22+L32</f>
        <v>117552.20000000001</v>
      </c>
    </row>
    <row r="21" spans="1:14" s="4" customFormat="1" ht="21.75" customHeight="1" x14ac:dyDescent="0.25">
      <c r="A21" s="6"/>
      <c r="B21" s="6"/>
      <c r="C21" s="6" t="s">
        <v>13</v>
      </c>
      <c r="D21" s="252"/>
      <c r="E21" s="252"/>
      <c r="F21" s="252"/>
      <c r="G21" s="252"/>
      <c r="H21" s="252"/>
      <c r="I21" s="252"/>
      <c r="J21" s="252"/>
      <c r="K21" s="252"/>
      <c r="L21" s="252"/>
    </row>
    <row r="22" spans="1:14" s="97" customFormat="1" ht="20.25" customHeight="1" x14ac:dyDescent="0.25">
      <c r="A22" s="95"/>
      <c r="B22" s="95"/>
      <c r="C22" s="81" t="s">
        <v>86</v>
      </c>
      <c r="D22" s="98">
        <f t="shared" ref="D22" si="7">+E22+F22</f>
        <v>0</v>
      </c>
      <c r="E22" s="98">
        <f>+E24</f>
        <v>0</v>
      </c>
      <c r="F22" s="98">
        <f>+F24</f>
        <v>0</v>
      </c>
      <c r="G22" s="98">
        <f t="shared" ref="G22" si="8">+H22+I22</f>
        <v>205538</v>
      </c>
      <c r="H22" s="98">
        <f>+H24</f>
        <v>163615</v>
      </c>
      <c r="I22" s="98">
        <f>+I24</f>
        <v>41923</v>
      </c>
      <c r="J22" s="98">
        <f t="shared" ref="J22" si="9">+K22+L22</f>
        <v>567376</v>
      </c>
      <c r="K22" s="98">
        <f>+K24</f>
        <v>453900.80000000005</v>
      </c>
      <c r="L22" s="98">
        <f>+L24</f>
        <v>113475.20000000001</v>
      </c>
    </row>
    <row r="23" spans="1:14" s="4" customFormat="1" ht="38.25" customHeight="1" x14ac:dyDescent="0.25">
      <c r="A23" s="6"/>
      <c r="B23" s="6"/>
      <c r="C23" s="6" t="s">
        <v>52</v>
      </c>
      <c r="D23" s="252"/>
      <c r="E23" s="252"/>
      <c r="F23" s="252"/>
      <c r="G23" s="252"/>
      <c r="H23" s="252"/>
      <c r="I23" s="252"/>
      <c r="J23" s="252"/>
      <c r="K23" s="252"/>
      <c r="L23" s="252"/>
    </row>
    <row r="24" spans="1:14" s="100" customFormat="1" ht="24" customHeight="1" x14ac:dyDescent="0.25">
      <c r="A24" s="82"/>
      <c r="B24" s="82"/>
      <c r="C24" s="80" t="s">
        <v>7</v>
      </c>
      <c r="D24" s="99">
        <f t="shared" ref="D24:D27" si="10">+E24+F24</f>
        <v>0</v>
      </c>
      <c r="E24" s="99">
        <f t="shared" ref="E24:F25" si="11">+E25</f>
        <v>0</v>
      </c>
      <c r="F24" s="99">
        <f t="shared" si="11"/>
        <v>0</v>
      </c>
      <c r="G24" s="99">
        <f t="shared" ref="G24:G26" si="12">+H24+I24</f>
        <v>205538</v>
      </c>
      <c r="H24" s="99">
        <f t="shared" ref="H24:I25" si="13">+H25</f>
        <v>163615</v>
      </c>
      <c r="I24" s="99">
        <f t="shared" si="13"/>
        <v>41923</v>
      </c>
      <c r="J24" s="99">
        <f t="shared" ref="J24:J26" si="14">+K24+L24</f>
        <v>567376</v>
      </c>
      <c r="K24" s="99">
        <f t="shared" ref="K24:L25" si="15">+K25</f>
        <v>453900.80000000005</v>
      </c>
      <c r="L24" s="99">
        <f t="shared" si="15"/>
        <v>113475.20000000001</v>
      </c>
    </row>
    <row r="25" spans="1:14" s="4" customFormat="1" ht="26.25" customHeight="1" x14ac:dyDescent="0.25">
      <c r="A25" s="6"/>
      <c r="B25" s="6"/>
      <c r="C25" s="6" t="s">
        <v>50</v>
      </c>
      <c r="D25" s="101">
        <f t="shared" si="10"/>
        <v>0</v>
      </c>
      <c r="E25" s="101">
        <f t="shared" si="11"/>
        <v>0</v>
      </c>
      <c r="F25" s="101">
        <f t="shared" si="11"/>
        <v>0</v>
      </c>
      <c r="G25" s="101">
        <f t="shared" si="12"/>
        <v>205538</v>
      </c>
      <c r="H25" s="101">
        <f t="shared" si="13"/>
        <v>163615</v>
      </c>
      <c r="I25" s="101">
        <f t="shared" si="13"/>
        <v>41923</v>
      </c>
      <c r="J25" s="101">
        <f t="shared" si="14"/>
        <v>567376</v>
      </c>
      <c r="K25" s="101">
        <f t="shared" si="15"/>
        <v>453900.80000000005</v>
      </c>
      <c r="L25" s="101">
        <f t="shared" si="15"/>
        <v>113475.20000000001</v>
      </c>
    </row>
    <row r="26" spans="1:14" s="4" customFormat="1" ht="24" customHeight="1" x14ac:dyDescent="0.25">
      <c r="A26" s="6"/>
      <c r="B26" s="6"/>
      <c r="C26" s="6" t="s">
        <v>51</v>
      </c>
      <c r="D26" s="101">
        <f t="shared" si="10"/>
        <v>0</v>
      </c>
      <c r="E26" s="101">
        <f>+E27+E30</f>
        <v>0</v>
      </c>
      <c r="F26" s="101">
        <f>+F27+F30</f>
        <v>0</v>
      </c>
      <c r="G26" s="101">
        <f t="shared" si="12"/>
        <v>205538</v>
      </c>
      <c r="H26" s="101">
        <f>+H27+H30</f>
        <v>163615</v>
      </c>
      <c r="I26" s="101">
        <f>+I27+I30</f>
        <v>41923</v>
      </c>
      <c r="J26" s="101">
        <f t="shared" si="14"/>
        <v>567376</v>
      </c>
      <c r="K26" s="101">
        <f>+K27+K30</f>
        <v>453900.80000000005</v>
      </c>
      <c r="L26" s="101">
        <f>+L27+L30</f>
        <v>113475.20000000001</v>
      </c>
    </row>
    <row r="27" spans="1:14" s="4" customFormat="1" ht="24" customHeight="1" x14ac:dyDescent="0.25">
      <c r="A27" s="6"/>
      <c r="B27" s="6"/>
      <c r="C27" s="56" t="s">
        <v>53</v>
      </c>
      <c r="D27" s="101">
        <f t="shared" si="10"/>
        <v>0</v>
      </c>
      <c r="E27" s="101">
        <f>SUM(E28:E29)</f>
        <v>0</v>
      </c>
      <c r="F27" s="101">
        <f>SUM(F28:F29)</f>
        <v>0</v>
      </c>
      <c r="G27" s="101">
        <f>+H27+I27</f>
        <v>152210</v>
      </c>
      <c r="H27" s="101">
        <f>SUM(H28:H29)</f>
        <v>120952.59999999999</v>
      </c>
      <c r="I27" s="101">
        <f>SUM(I28:I29)</f>
        <v>31257.399999999998</v>
      </c>
      <c r="J27" s="101">
        <f>+K27+L27</f>
        <v>474448</v>
      </c>
      <c r="K27" s="101">
        <f>SUM(K28:K29)</f>
        <v>379558.40000000002</v>
      </c>
      <c r="L27" s="101">
        <f>SUM(L28:L29)</f>
        <v>94889.600000000006</v>
      </c>
    </row>
    <row r="28" spans="1:14" s="4" customFormat="1" ht="24" customHeight="1" x14ac:dyDescent="0.25">
      <c r="A28" s="6"/>
      <c r="B28" s="6"/>
      <c r="C28" s="56" t="s">
        <v>54</v>
      </c>
      <c r="D28" s="101">
        <f>+E28+F28</f>
        <v>0</v>
      </c>
      <c r="E28" s="101">
        <v>0</v>
      </c>
      <c r="F28" s="101">
        <v>0</v>
      </c>
      <c r="G28" s="101">
        <f>+H28+I28</f>
        <v>114986</v>
      </c>
      <c r="H28" s="101">
        <v>91173.4</v>
      </c>
      <c r="I28" s="101">
        <v>23812.6</v>
      </c>
      <c r="J28" s="101">
        <f>+K28+L28</f>
        <v>400000</v>
      </c>
      <c r="K28" s="101">
        <v>320000</v>
      </c>
      <c r="L28" s="101">
        <v>80000</v>
      </c>
    </row>
    <row r="29" spans="1:14" s="4" customFormat="1" ht="27.75" customHeight="1" x14ac:dyDescent="0.25">
      <c r="A29" s="6"/>
      <c r="B29" s="6"/>
      <c r="C29" s="56" t="s">
        <v>88</v>
      </c>
      <c r="D29" s="101">
        <f>+E29+F29</f>
        <v>0</v>
      </c>
      <c r="E29" s="101">
        <v>0</v>
      </c>
      <c r="F29" s="101">
        <v>0</v>
      </c>
      <c r="G29" s="101">
        <f>+H29+I29</f>
        <v>37224</v>
      </c>
      <c r="H29" s="101">
        <v>29779.200000000001</v>
      </c>
      <c r="I29" s="101">
        <v>7444.8</v>
      </c>
      <c r="J29" s="101">
        <f>+K29+L29</f>
        <v>74448</v>
      </c>
      <c r="K29" s="101">
        <v>59558.400000000001</v>
      </c>
      <c r="L29" s="101">
        <v>14889.6</v>
      </c>
    </row>
    <row r="30" spans="1:14" s="4" customFormat="1" ht="24" customHeight="1" x14ac:dyDescent="0.25">
      <c r="A30" s="6"/>
      <c r="B30" s="6"/>
      <c r="C30" s="6" t="s">
        <v>90</v>
      </c>
      <c r="D30" s="101">
        <f t="shared" ref="D30" si="16">+E30+F30</f>
        <v>0</v>
      </c>
      <c r="E30" s="101">
        <f>SUM(E31:E31)</f>
        <v>0</v>
      </c>
      <c r="F30" s="101">
        <f>SUM(F31:F31)</f>
        <v>0</v>
      </c>
      <c r="G30" s="101">
        <f>+H30+I30</f>
        <v>53328</v>
      </c>
      <c r="H30" s="101">
        <f>SUM(H31:H31)</f>
        <v>42662.400000000001</v>
      </c>
      <c r="I30" s="101">
        <f>SUM(I31:I31)</f>
        <v>10665.6</v>
      </c>
      <c r="J30" s="101">
        <f>+K30+L30</f>
        <v>92928</v>
      </c>
      <c r="K30" s="101">
        <f>SUM(K31:K31)</f>
        <v>74342.399999999994</v>
      </c>
      <c r="L30" s="101">
        <f>SUM(L31:L31)</f>
        <v>18585.599999999999</v>
      </c>
    </row>
    <row r="31" spans="1:14" s="4" customFormat="1" ht="17.25" customHeight="1" x14ac:dyDescent="0.25">
      <c r="A31" s="6"/>
      <c r="B31" s="6"/>
      <c r="C31" s="56" t="s">
        <v>89</v>
      </c>
      <c r="D31" s="101">
        <f>+E31+F31</f>
        <v>0</v>
      </c>
      <c r="E31" s="101">
        <v>0</v>
      </c>
      <c r="F31" s="101">
        <v>0</v>
      </c>
      <c r="G31" s="101">
        <f>+H31+I31</f>
        <v>53328</v>
      </c>
      <c r="H31" s="101">
        <v>42662.400000000001</v>
      </c>
      <c r="I31" s="101">
        <v>10665.6</v>
      </c>
      <c r="J31" s="101">
        <f>+K31+L31</f>
        <v>92928</v>
      </c>
      <c r="K31" s="101">
        <v>74342.399999999994</v>
      </c>
      <c r="L31" s="101">
        <v>18585.599999999999</v>
      </c>
    </row>
    <row r="32" spans="1:14" s="97" customFormat="1" ht="39.75" customHeight="1" x14ac:dyDescent="0.25">
      <c r="A32" s="95"/>
      <c r="B32" s="95"/>
      <c r="C32" s="81" t="s">
        <v>87</v>
      </c>
      <c r="D32" s="98">
        <f t="shared" ref="D32" si="17">+E32+F32</f>
        <v>0</v>
      </c>
      <c r="E32" s="98">
        <f>+E34</f>
        <v>0</v>
      </c>
      <c r="F32" s="98">
        <f>+F34</f>
        <v>0</v>
      </c>
      <c r="G32" s="98">
        <f t="shared" ref="G32" si="18">+H32+I32</f>
        <v>24462</v>
      </c>
      <c r="H32" s="98">
        <f>+H34</f>
        <v>20385</v>
      </c>
      <c r="I32" s="98">
        <f>+I34</f>
        <v>4077</v>
      </c>
      <c r="J32" s="98">
        <f t="shared" ref="J32" si="19">+K32+L32</f>
        <v>24462</v>
      </c>
      <c r="K32" s="98">
        <f>+K34</f>
        <v>20385</v>
      </c>
      <c r="L32" s="98">
        <f>+L34</f>
        <v>4077</v>
      </c>
    </row>
    <row r="33" spans="1:12" s="4" customFormat="1" ht="44.25" customHeight="1" x14ac:dyDescent="0.25">
      <c r="A33" s="6"/>
      <c r="B33" s="6"/>
      <c r="C33" s="6" t="s">
        <v>52</v>
      </c>
      <c r="D33" s="252"/>
      <c r="E33" s="252"/>
      <c r="F33" s="252"/>
      <c r="G33" s="252"/>
      <c r="H33" s="252"/>
      <c r="I33" s="252"/>
      <c r="J33" s="252"/>
      <c r="K33" s="252"/>
      <c r="L33" s="252"/>
    </row>
    <row r="34" spans="1:12" s="100" customFormat="1" ht="24" customHeight="1" x14ac:dyDescent="0.25">
      <c r="A34" s="82"/>
      <c r="B34" s="82"/>
      <c r="C34" s="80" t="s">
        <v>7</v>
      </c>
      <c r="D34" s="99">
        <f t="shared" ref="D34:D37" si="20">+E34+F34</f>
        <v>0</v>
      </c>
      <c r="E34" s="99">
        <f t="shared" ref="E34:F36" si="21">+E35</f>
        <v>0</v>
      </c>
      <c r="F34" s="99">
        <f t="shared" si="21"/>
        <v>0</v>
      </c>
      <c r="G34" s="99">
        <f t="shared" ref="G34:G37" si="22">+H34+I34</f>
        <v>24462</v>
      </c>
      <c r="H34" s="99">
        <f t="shared" ref="H34:L36" si="23">+H35</f>
        <v>20385</v>
      </c>
      <c r="I34" s="99">
        <f t="shared" si="23"/>
        <v>4077</v>
      </c>
      <c r="J34" s="99">
        <f t="shared" ref="J34:J37" si="24">+K34+L34</f>
        <v>24462</v>
      </c>
      <c r="K34" s="99">
        <f t="shared" si="23"/>
        <v>20385</v>
      </c>
      <c r="L34" s="99">
        <f t="shared" si="23"/>
        <v>4077</v>
      </c>
    </row>
    <row r="35" spans="1:12" s="4" customFormat="1" ht="24" customHeight="1" x14ac:dyDescent="0.25">
      <c r="A35" s="6"/>
      <c r="B35" s="6"/>
      <c r="C35" s="6" t="s">
        <v>50</v>
      </c>
      <c r="D35" s="101">
        <f t="shared" si="20"/>
        <v>0</v>
      </c>
      <c r="E35" s="101">
        <f t="shared" si="21"/>
        <v>0</v>
      </c>
      <c r="F35" s="101">
        <f t="shared" si="21"/>
        <v>0</v>
      </c>
      <c r="G35" s="101">
        <f t="shared" si="22"/>
        <v>24462</v>
      </c>
      <c r="H35" s="101">
        <f t="shared" si="23"/>
        <v>20385</v>
      </c>
      <c r="I35" s="101">
        <f t="shared" si="23"/>
        <v>4077</v>
      </c>
      <c r="J35" s="101">
        <f t="shared" si="24"/>
        <v>24462</v>
      </c>
      <c r="K35" s="101">
        <f t="shared" si="23"/>
        <v>20385</v>
      </c>
      <c r="L35" s="101">
        <f t="shared" si="23"/>
        <v>4077</v>
      </c>
    </row>
    <row r="36" spans="1:12" s="4" customFormat="1" ht="24" customHeight="1" x14ac:dyDescent="0.25">
      <c r="A36" s="6"/>
      <c r="B36" s="6"/>
      <c r="C36" s="6" t="s">
        <v>51</v>
      </c>
      <c r="D36" s="101">
        <f t="shared" si="20"/>
        <v>0</v>
      </c>
      <c r="E36" s="101">
        <f t="shared" si="21"/>
        <v>0</v>
      </c>
      <c r="F36" s="101">
        <f t="shared" si="21"/>
        <v>0</v>
      </c>
      <c r="G36" s="101">
        <f t="shared" si="22"/>
        <v>24462</v>
      </c>
      <c r="H36" s="101">
        <f t="shared" si="23"/>
        <v>20385</v>
      </c>
      <c r="I36" s="101">
        <f t="shared" si="23"/>
        <v>4077</v>
      </c>
      <c r="J36" s="101">
        <f t="shared" si="24"/>
        <v>24462</v>
      </c>
      <c r="K36" s="101">
        <f t="shared" si="23"/>
        <v>20385</v>
      </c>
      <c r="L36" s="101">
        <f t="shared" si="23"/>
        <v>4077</v>
      </c>
    </row>
    <row r="37" spans="1:12" s="4" customFormat="1" ht="24" customHeight="1" x14ac:dyDescent="0.25">
      <c r="A37" s="6"/>
      <c r="B37" s="6"/>
      <c r="C37" s="6" t="s">
        <v>90</v>
      </c>
      <c r="D37" s="101">
        <f t="shared" si="20"/>
        <v>0</v>
      </c>
      <c r="E37" s="101">
        <f>SUM(E38:E38)</f>
        <v>0</v>
      </c>
      <c r="F37" s="101">
        <f>SUM(F38:F38)</f>
        <v>0</v>
      </c>
      <c r="G37" s="101">
        <f t="shared" si="22"/>
        <v>24462</v>
      </c>
      <c r="H37" s="169">
        <f>SUM(H38:H38)</f>
        <v>20385</v>
      </c>
      <c r="I37" s="169">
        <f>SUM(I38:I38)</f>
        <v>4077</v>
      </c>
      <c r="J37" s="169">
        <f t="shared" si="24"/>
        <v>24462</v>
      </c>
      <c r="K37" s="169">
        <f>SUM(K38:K38)</f>
        <v>20385</v>
      </c>
      <c r="L37" s="169">
        <f>SUM(L38:L38)</f>
        <v>4077</v>
      </c>
    </row>
    <row r="38" spans="1:12" s="4" customFormat="1" ht="24" customHeight="1" x14ac:dyDescent="0.25">
      <c r="A38" s="6"/>
      <c r="B38" s="6"/>
      <c r="C38" s="56" t="s">
        <v>89</v>
      </c>
      <c r="D38" s="101">
        <f>+E38+F38</f>
        <v>0</v>
      </c>
      <c r="E38" s="101">
        <v>0</v>
      </c>
      <c r="F38" s="101">
        <v>0</v>
      </c>
      <c r="G38" s="101">
        <f>+H38+I38</f>
        <v>24462</v>
      </c>
      <c r="H38" s="169">
        <v>20385</v>
      </c>
      <c r="I38" s="169">
        <v>4077</v>
      </c>
      <c r="J38" s="169">
        <f>+K38+L38</f>
        <v>24462</v>
      </c>
      <c r="K38" s="169">
        <v>20385</v>
      </c>
      <c r="L38" s="169">
        <v>4077</v>
      </c>
    </row>
    <row r="39" spans="1:12" x14ac:dyDescent="0.3">
      <c r="A39" s="6"/>
      <c r="B39" s="6"/>
      <c r="C39" s="5" t="s">
        <v>173</v>
      </c>
      <c r="D39" s="101">
        <v>0</v>
      </c>
      <c r="E39" s="101">
        <v>0</v>
      </c>
      <c r="F39" s="101">
        <v>0</v>
      </c>
      <c r="G39" s="254">
        <f t="shared" ref="G39:G43" si="25">H39+I39</f>
        <v>-230000</v>
      </c>
      <c r="H39" s="49">
        <f>H41</f>
        <v>-184000</v>
      </c>
      <c r="I39" s="49">
        <f>I41</f>
        <v>-46000</v>
      </c>
      <c r="J39" s="49">
        <f>J41</f>
        <v>-709372.9</v>
      </c>
      <c r="K39" s="49">
        <f t="shared" ref="K39:L39" si="26">K41</f>
        <v>-567498.30000000005</v>
      </c>
      <c r="L39" s="49">
        <f t="shared" si="26"/>
        <v>-141874.6</v>
      </c>
    </row>
    <row r="40" spans="1:12" x14ac:dyDescent="0.3">
      <c r="A40" s="6"/>
      <c r="B40" s="6"/>
      <c r="C40" s="6" t="s">
        <v>6</v>
      </c>
      <c r="D40" s="101"/>
      <c r="E40" s="101"/>
      <c r="F40" s="101"/>
      <c r="G40" s="255"/>
      <c r="H40" s="6"/>
      <c r="I40" s="6"/>
      <c r="J40" s="6"/>
      <c r="K40" s="6"/>
      <c r="L40" s="6"/>
    </row>
    <row r="41" spans="1:12" s="13" customFormat="1" ht="34.5" x14ac:dyDescent="0.3">
      <c r="A41" s="5" t="s">
        <v>169</v>
      </c>
      <c r="B41" s="5"/>
      <c r="C41" s="5" t="s">
        <v>170</v>
      </c>
      <c r="D41" s="256">
        <v>0</v>
      </c>
      <c r="E41" s="256">
        <v>0</v>
      </c>
      <c r="F41" s="256">
        <v>0</v>
      </c>
      <c r="G41" s="254">
        <f t="shared" si="25"/>
        <v>-230000</v>
      </c>
      <c r="H41" s="257">
        <f>H43</f>
        <v>-184000</v>
      </c>
      <c r="I41" s="257">
        <f>I43</f>
        <v>-46000</v>
      </c>
      <c r="J41" s="257">
        <f>K41+L41</f>
        <v>-709372.9</v>
      </c>
      <c r="K41" s="257">
        <f>K43</f>
        <v>-567498.30000000005</v>
      </c>
      <c r="L41" s="257">
        <f>L43</f>
        <v>-141874.6</v>
      </c>
    </row>
    <row r="42" spans="1:12" x14ac:dyDescent="0.3">
      <c r="A42" s="6"/>
      <c r="B42" s="6"/>
      <c r="C42" s="6" t="s">
        <v>6</v>
      </c>
      <c r="D42" s="101"/>
      <c r="E42" s="101"/>
      <c r="F42" s="101"/>
      <c r="G42" s="255"/>
      <c r="H42" s="6"/>
      <c r="I42" s="6"/>
      <c r="J42" s="6"/>
      <c r="K42" s="6"/>
      <c r="L42" s="6"/>
    </row>
    <row r="43" spans="1:12" s="13" customFormat="1" ht="54" customHeight="1" x14ac:dyDescent="0.3">
      <c r="A43" s="5"/>
      <c r="B43" s="5" t="s">
        <v>171</v>
      </c>
      <c r="C43" s="5" t="s">
        <v>172</v>
      </c>
      <c r="D43" s="256">
        <v>0</v>
      </c>
      <c r="E43" s="256">
        <v>0</v>
      </c>
      <c r="F43" s="256">
        <v>0</v>
      </c>
      <c r="G43" s="254">
        <f t="shared" si="25"/>
        <v>-230000</v>
      </c>
      <c r="H43" s="257">
        <f>H45</f>
        <v>-184000</v>
      </c>
      <c r="I43" s="257">
        <f>I45</f>
        <v>-46000</v>
      </c>
      <c r="J43" s="257">
        <f>K43+L43</f>
        <v>-709372.9</v>
      </c>
      <c r="K43" s="257">
        <f>K45</f>
        <v>-567498.30000000005</v>
      </c>
      <c r="L43" s="257">
        <f>L45</f>
        <v>-141874.6</v>
      </c>
    </row>
    <row r="44" spans="1:12" x14ac:dyDescent="0.3">
      <c r="A44" s="6"/>
      <c r="B44" s="6"/>
      <c r="C44" s="6" t="s">
        <v>13</v>
      </c>
      <c r="D44" s="101"/>
      <c r="E44" s="101"/>
      <c r="F44" s="101"/>
      <c r="G44" s="255"/>
      <c r="H44" s="6"/>
      <c r="I44" s="6"/>
      <c r="J44" s="6"/>
      <c r="K44" s="6"/>
      <c r="L44" s="6"/>
    </row>
    <row r="45" spans="1:12" s="13" customFormat="1" x14ac:dyDescent="0.3">
      <c r="A45" s="5"/>
      <c r="B45" s="5"/>
      <c r="C45" s="90" t="s">
        <v>173</v>
      </c>
      <c r="D45" s="256">
        <v>0</v>
      </c>
      <c r="E45" s="256">
        <v>0</v>
      </c>
      <c r="F45" s="256">
        <v>0</v>
      </c>
      <c r="G45" s="254">
        <f>H45+I45</f>
        <v>-230000</v>
      </c>
      <c r="H45" s="254">
        <f>H47</f>
        <v>-184000</v>
      </c>
      <c r="I45" s="254">
        <f>I47</f>
        <v>-46000</v>
      </c>
      <c r="J45" s="254">
        <f>K45+L45</f>
        <v>-709372.9</v>
      </c>
      <c r="K45" s="254">
        <v>-567498.30000000005</v>
      </c>
      <c r="L45" s="254">
        <f>L47</f>
        <v>-141874.6</v>
      </c>
    </row>
    <row r="46" spans="1:12" ht="34.5" x14ac:dyDescent="0.3">
      <c r="A46" s="6"/>
      <c r="B46" s="6"/>
      <c r="C46" s="6" t="s">
        <v>52</v>
      </c>
      <c r="D46" s="101"/>
      <c r="E46" s="101"/>
      <c r="F46" s="101"/>
      <c r="G46" s="6"/>
      <c r="H46" s="6"/>
      <c r="I46" s="6"/>
      <c r="J46" s="6"/>
      <c r="K46" s="6"/>
      <c r="L46" s="6"/>
    </row>
    <row r="47" spans="1:12" x14ac:dyDescent="0.3">
      <c r="A47" s="6"/>
      <c r="B47" s="6"/>
      <c r="C47" s="6" t="s">
        <v>7</v>
      </c>
      <c r="D47" s="101">
        <v>0</v>
      </c>
      <c r="E47" s="101">
        <v>0</v>
      </c>
      <c r="F47" s="101">
        <v>0</v>
      </c>
      <c r="G47" s="258">
        <f t="shared" ref="G47:G48" si="27">H47+I47</f>
        <v>-230000</v>
      </c>
      <c r="H47" s="258">
        <f>H48</f>
        <v>-184000</v>
      </c>
      <c r="I47" s="258">
        <f>I48</f>
        <v>-46000</v>
      </c>
      <c r="J47" s="258">
        <f>K47+L47</f>
        <v>-709372.9</v>
      </c>
      <c r="K47" s="258">
        <v>-567498.30000000005</v>
      </c>
      <c r="L47" s="258">
        <v>-141874.6</v>
      </c>
    </row>
    <row r="48" spans="1:12" x14ac:dyDescent="0.3">
      <c r="A48" s="6"/>
      <c r="B48" s="6"/>
      <c r="C48" s="6" t="s">
        <v>50</v>
      </c>
      <c r="D48" s="101">
        <v>0</v>
      </c>
      <c r="E48" s="101">
        <v>0</v>
      </c>
      <c r="F48" s="101">
        <v>0</v>
      </c>
      <c r="G48" s="258">
        <f t="shared" si="27"/>
        <v>-230000</v>
      </c>
      <c r="H48" s="258">
        <f>H49</f>
        <v>-184000</v>
      </c>
      <c r="I48" s="258">
        <f>I49</f>
        <v>-46000</v>
      </c>
      <c r="J48" s="258">
        <f>K48+L48</f>
        <v>-709372.9</v>
      </c>
      <c r="K48" s="258">
        <v>-567498.30000000005</v>
      </c>
      <c r="L48" s="258">
        <v>-141874.6</v>
      </c>
    </row>
    <row r="49" spans="1:12" x14ac:dyDescent="0.3">
      <c r="A49" s="6"/>
      <c r="B49" s="6"/>
      <c r="C49" s="6" t="s">
        <v>51</v>
      </c>
      <c r="D49" s="101">
        <v>0</v>
      </c>
      <c r="E49" s="101">
        <v>0</v>
      </c>
      <c r="F49" s="101">
        <v>0</v>
      </c>
      <c r="G49" s="258">
        <f>H49+I49</f>
        <v>-230000</v>
      </c>
      <c r="H49" s="258">
        <f>H50+H52</f>
        <v>-184000</v>
      </c>
      <c r="I49" s="258">
        <f>I50+I52</f>
        <v>-46000</v>
      </c>
      <c r="J49" s="258">
        <f>K49+L49</f>
        <v>-709372.9</v>
      </c>
      <c r="K49" s="258">
        <v>-567498.30000000005</v>
      </c>
      <c r="L49" s="258">
        <v>-141874.6</v>
      </c>
    </row>
    <row r="50" spans="1:12" x14ac:dyDescent="0.3">
      <c r="A50" s="6"/>
      <c r="B50" s="6"/>
      <c r="C50" s="6" t="s">
        <v>53</v>
      </c>
      <c r="D50" s="101">
        <v>0</v>
      </c>
      <c r="E50" s="101">
        <v>0</v>
      </c>
      <c r="F50" s="101">
        <v>0</v>
      </c>
      <c r="G50" s="258">
        <f t="shared" ref="G50:G52" si="28">H50+I50</f>
        <v>-200000</v>
      </c>
      <c r="H50" s="258">
        <v>-160000</v>
      </c>
      <c r="I50" s="258">
        <v>-40000</v>
      </c>
      <c r="J50" s="258">
        <f>K50+L50</f>
        <v>-643678.9</v>
      </c>
      <c r="K50" s="258">
        <v>-514943.1</v>
      </c>
      <c r="L50" s="258">
        <f>L51</f>
        <v>-128735.8</v>
      </c>
    </row>
    <row r="51" spans="1:12" x14ac:dyDescent="0.3">
      <c r="A51" s="6"/>
      <c r="B51" s="6"/>
      <c r="C51" s="6" t="s">
        <v>54</v>
      </c>
      <c r="D51" s="101">
        <v>0</v>
      </c>
      <c r="E51" s="101">
        <v>0</v>
      </c>
      <c r="F51" s="101">
        <v>0</v>
      </c>
      <c r="G51" s="258">
        <f t="shared" si="28"/>
        <v>-200000</v>
      </c>
      <c r="H51" s="258">
        <v>-160000</v>
      </c>
      <c r="I51" s="258">
        <v>-40000</v>
      </c>
      <c r="J51" s="258">
        <v>-643678.9</v>
      </c>
      <c r="K51" s="258">
        <v>-514943.1</v>
      </c>
      <c r="L51" s="258">
        <v>-128735.8</v>
      </c>
    </row>
    <row r="52" spans="1:12" x14ac:dyDescent="0.3">
      <c r="A52" s="6"/>
      <c r="B52" s="6"/>
      <c r="C52" s="6" t="s">
        <v>174</v>
      </c>
      <c r="D52" s="101">
        <v>0</v>
      </c>
      <c r="E52" s="101">
        <v>0</v>
      </c>
      <c r="F52" s="101">
        <v>0</v>
      </c>
      <c r="G52" s="258">
        <f t="shared" si="28"/>
        <v>-30000</v>
      </c>
      <c r="H52" s="258">
        <f>H53</f>
        <v>-24000</v>
      </c>
      <c r="I52" s="258">
        <f>I53</f>
        <v>-6000</v>
      </c>
      <c r="J52" s="258">
        <v>-65694</v>
      </c>
      <c r="K52" s="258">
        <v>-52555.199999999997</v>
      </c>
      <c r="L52" s="258">
        <f>L53</f>
        <v>-13138.8</v>
      </c>
    </row>
    <row r="53" spans="1:12" x14ac:dyDescent="0.3">
      <c r="A53" s="6"/>
      <c r="B53" s="6"/>
      <c r="C53" s="6" t="s">
        <v>175</v>
      </c>
      <c r="D53" s="101">
        <v>0</v>
      </c>
      <c r="E53" s="101">
        <v>0</v>
      </c>
      <c r="F53" s="101">
        <v>0</v>
      </c>
      <c r="G53" s="258">
        <f>H53+I53</f>
        <v>-30000</v>
      </c>
      <c r="H53" s="258">
        <v>-24000</v>
      </c>
      <c r="I53" s="258">
        <v>-6000</v>
      </c>
      <c r="J53" s="258">
        <v>-65694</v>
      </c>
      <c r="K53" s="258">
        <v>-52555.199999999997</v>
      </c>
      <c r="L53" s="258">
        <v>-13138.8</v>
      </c>
    </row>
    <row r="59" spans="1:12" x14ac:dyDescent="0.3">
      <c r="C59" s="24"/>
      <c r="D59" s="11" t="s">
        <v>107</v>
      </c>
      <c r="E59" s="12"/>
      <c r="F59" s="16"/>
      <c r="G59" s="39"/>
      <c r="H59" s="39"/>
      <c r="I59" s="39"/>
      <c r="J59" s="39"/>
    </row>
    <row r="60" spans="1:12" x14ac:dyDescent="0.3">
      <c r="C60" s="24"/>
      <c r="D60" s="11" t="s">
        <v>108</v>
      </c>
      <c r="E60" s="12"/>
      <c r="F60" s="16"/>
      <c r="G60" s="39"/>
      <c r="H60" s="39"/>
      <c r="I60" s="39"/>
      <c r="J60" s="39"/>
    </row>
    <row r="61" spans="1:12" x14ac:dyDescent="0.3">
      <c r="C61" s="24"/>
      <c r="D61" s="13"/>
      <c r="E61" s="14" t="s">
        <v>123</v>
      </c>
      <c r="F61" s="16"/>
      <c r="G61" s="39"/>
      <c r="H61" s="39"/>
      <c r="I61" s="39"/>
      <c r="J61" s="39"/>
    </row>
    <row r="62" spans="1:12" x14ac:dyDescent="0.3">
      <c r="C62" s="24"/>
      <c r="D62" s="9"/>
      <c r="E62" s="9"/>
      <c r="F62" s="17"/>
      <c r="G62" s="39"/>
      <c r="H62" s="39"/>
      <c r="I62" s="39"/>
      <c r="J62" s="39"/>
    </row>
    <row r="63" spans="1:12" x14ac:dyDescent="0.3">
      <c r="C63" s="24"/>
      <c r="D63" s="24"/>
      <c r="E63" s="24"/>
      <c r="F63" s="24"/>
      <c r="G63" s="39"/>
      <c r="H63" s="39"/>
      <c r="I63" s="39"/>
      <c r="J63" s="39"/>
    </row>
    <row r="64" spans="1:12" x14ac:dyDescent="0.3">
      <c r="C64" s="24"/>
      <c r="D64" s="24"/>
      <c r="E64" s="24"/>
      <c r="F64" s="24"/>
      <c r="G64" s="39"/>
      <c r="H64" s="39"/>
      <c r="I64" s="39"/>
      <c r="J64" s="39"/>
    </row>
    <row r="65" spans="3:10" x14ac:dyDescent="0.3">
      <c r="C65" s="44"/>
      <c r="D65" s="39"/>
      <c r="E65" s="39"/>
      <c r="F65" s="39"/>
      <c r="G65" s="39"/>
      <c r="H65" s="39"/>
      <c r="I65" s="39"/>
      <c r="J65" s="39"/>
    </row>
  </sheetData>
  <mergeCells count="22">
    <mergeCell ref="G2:I2"/>
    <mergeCell ref="G3:I3"/>
    <mergeCell ref="G10:I10"/>
    <mergeCell ref="K11:L11"/>
    <mergeCell ref="G11:G12"/>
    <mergeCell ref="H11:I11"/>
    <mergeCell ref="D1:F1"/>
    <mergeCell ref="D2:F2"/>
    <mergeCell ref="D3:F3"/>
    <mergeCell ref="D10:F10"/>
    <mergeCell ref="D11:D12"/>
    <mergeCell ref="E11:F11"/>
    <mergeCell ref="D9:L9"/>
    <mergeCell ref="J2:L2"/>
    <mergeCell ref="J3:L3"/>
    <mergeCell ref="A6:L6"/>
    <mergeCell ref="A9:B11"/>
    <mergeCell ref="C9:C11"/>
    <mergeCell ref="J10:L10"/>
    <mergeCell ref="J11:J12"/>
    <mergeCell ref="J1:L1"/>
    <mergeCell ref="G1:I1"/>
  </mergeCells>
  <pageMargins left="0" right="0" top="0.15748031496062992" bottom="0.15748031496062992" header="0.31496062992125984" footer="0.31496062992125984"/>
  <pageSetup scale="4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workbookViewId="0">
      <selection activeCell="C15" sqref="C15"/>
    </sheetView>
  </sheetViews>
  <sheetFormatPr defaultColWidth="9.140625" defaultRowHeight="17.25" x14ac:dyDescent="0.3"/>
  <cols>
    <col min="1" max="2" width="9.140625" style="134" customWidth="1"/>
    <col min="3" max="3" width="54.28515625" style="134" customWidth="1"/>
    <col min="4" max="4" width="18.42578125" style="134" customWidth="1"/>
    <col min="5" max="5" width="20.42578125" style="134" customWidth="1"/>
    <col min="6" max="6" width="22.5703125" style="134" customWidth="1"/>
    <col min="7" max="8" width="20.42578125" style="134" customWidth="1"/>
    <col min="9" max="9" width="14.140625" style="134" bestFit="1" customWidth="1"/>
    <col min="10" max="10" width="15.7109375" style="118" customWidth="1"/>
    <col min="11" max="11" width="24.42578125" style="109" customWidth="1"/>
    <col min="12" max="16384" width="9.140625" style="134"/>
  </cols>
  <sheetData>
    <row r="1" spans="1:24" s="105" customFormat="1" x14ac:dyDescent="0.3">
      <c r="A1" s="216"/>
      <c r="B1" s="9"/>
      <c r="C1" s="216"/>
      <c r="D1" s="216"/>
      <c r="E1" s="215"/>
      <c r="F1" s="386" t="s">
        <v>208</v>
      </c>
      <c r="G1" s="386"/>
      <c r="H1" s="386"/>
      <c r="I1" s="216"/>
      <c r="J1" s="9"/>
      <c r="K1" s="9"/>
      <c r="L1" s="9"/>
      <c r="M1" s="216"/>
      <c r="N1" s="9"/>
      <c r="O1" s="9"/>
      <c r="P1" s="216"/>
      <c r="Q1" s="9"/>
      <c r="R1" s="9"/>
      <c r="S1" s="9"/>
      <c r="T1" s="216"/>
      <c r="U1" s="9"/>
      <c r="V1" s="9"/>
      <c r="W1" s="216"/>
      <c r="X1" s="9"/>
    </row>
    <row r="2" spans="1:24" s="108" customFormat="1" x14ac:dyDescent="0.3">
      <c r="A2" s="216"/>
      <c r="B2" s="9"/>
      <c r="C2" s="216"/>
      <c r="D2" s="216"/>
      <c r="E2" s="216"/>
      <c r="F2" s="352" t="s">
        <v>48</v>
      </c>
      <c r="G2" s="352"/>
      <c r="H2" s="352"/>
      <c r="I2" s="216"/>
      <c r="J2" s="9"/>
      <c r="K2" s="9"/>
      <c r="L2" s="9"/>
      <c r="M2" s="216"/>
      <c r="N2" s="9"/>
      <c r="O2" s="9"/>
      <c r="P2" s="216"/>
      <c r="Q2" s="9"/>
      <c r="R2" s="9"/>
      <c r="S2" s="9"/>
      <c r="T2" s="216"/>
      <c r="U2" s="9"/>
      <c r="V2" s="9"/>
      <c r="W2" s="216"/>
      <c r="X2" s="9"/>
    </row>
    <row r="3" spans="1:24" s="108" customFormat="1" x14ac:dyDescent="0.3">
      <c r="A3" s="216"/>
      <c r="B3" s="9"/>
      <c r="C3" s="216"/>
      <c r="D3" s="106"/>
      <c r="E3" s="216"/>
      <c r="F3" s="352" t="s">
        <v>16</v>
      </c>
      <c r="G3" s="352"/>
      <c r="H3" s="352"/>
      <c r="I3" s="216"/>
      <c r="J3" s="9"/>
      <c r="K3" s="9"/>
      <c r="L3" s="9"/>
      <c r="M3" s="216"/>
      <c r="N3" s="9"/>
      <c r="O3" s="9"/>
      <c r="P3" s="216"/>
      <c r="Q3" s="9"/>
      <c r="R3" s="9"/>
      <c r="S3" s="9"/>
      <c r="T3" s="216"/>
      <c r="U3" s="9"/>
      <c r="V3" s="9"/>
      <c r="W3" s="216"/>
      <c r="X3" s="9"/>
    </row>
    <row r="4" spans="1:24" s="108" customFormat="1" x14ac:dyDescent="0.3">
      <c r="A4" s="110"/>
      <c r="B4" s="110"/>
      <c r="C4" s="111"/>
      <c r="D4" s="107"/>
      <c r="E4" s="107"/>
      <c r="F4" s="107"/>
      <c r="G4" s="107"/>
      <c r="H4" s="107"/>
      <c r="I4" s="216"/>
      <c r="J4" s="9"/>
      <c r="K4" s="9"/>
      <c r="L4" s="9"/>
      <c r="M4" s="216"/>
      <c r="N4" s="9"/>
      <c r="O4" s="9"/>
      <c r="P4" s="216"/>
      <c r="Q4" s="9"/>
      <c r="R4" s="9"/>
      <c r="S4" s="9"/>
      <c r="T4" s="216"/>
      <c r="U4" s="9"/>
      <c r="V4" s="9"/>
      <c r="W4" s="216"/>
      <c r="X4" s="9"/>
    </row>
    <row r="5" spans="1:24" s="108" customFormat="1" x14ac:dyDescent="0.3">
      <c r="A5" s="387" t="s">
        <v>146</v>
      </c>
      <c r="B5" s="388"/>
      <c r="C5" s="388"/>
      <c r="D5" s="388"/>
      <c r="E5" s="388"/>
      <c r="F5" s="388"/>
      <c r="G5" s="388"/>
      <c r="H5" s="388"/>
      <c r="I5" s="216"/>
      <c r="J5" s="9"/>
      <c r="K5" s="9"/>
      <c r="L5" s="9"/>
      <c r="M5" s="216"/>
      <c r="N5" s="9"/>
      <c r="O5" s="9"/>
      <c r="P5" s="216"/>
      <c r="Q5" s="9"/>
      <c r="R5" s="9"/>
      <c r="S5" s="9"/>
      <c r="T5" s="216"/>
      <c r="U5" s="9"/>
      <c r="V5" s="9"/>
      <c r="W5" s="216"/>
      <c r="X5" s="9"/>
    </row>
    <row r="6" spans="1:24" s="108" customFormat="1" ht="27" customHeight="1" x14ac:dyDescent="0.3">
      <c r="A6" s="388"/>
      <c r="B6" s="388"/>
      <c r="C6" s="388"/>
      <c r="D6" s="388"/>
      <c r="E6" s="388"/>
      <c r="F6" s="388"/>
      <c r="G6" s="388"/>
      <c r="H6" s="388"/>
      <c r="I6" s="216"/>
      <c r="J6" s="9"/>
      <c r="K6" s="9"/>
      <c r="L6" s="9"/>
      <c r="M6" s="216"/>
      <c r="N6" s="9"/>
      <c r="O6" s="9"/>
      <c r="P6" s="216"/>
      <c r="Q6" s="9"/>
      <c r="R6" s="9"/>
      <c r="S6" s="9"/>
      <c r="T6" s="216"/>
      <c r="U6" s="9"/>
      <c r="V6" s="9"/>
      <c r="W6" s="216"/>
      <c r="X6" s="9"/>
    </row>
    <row r="7" spans="1:24" s="108" customFormat="1" x14ac:dyDescent="0.3">
      <c r="E7" s="107"/>
      <c r="F7" s="107"/>
      <c r="G7" s="107"/>
      <c r="I7" s="216"/>
      <c r="J7" s="9"/>
      <c r="K7" s="9"/>
      <c r="L7" s="9"/>
      <c r="M7" s="216"/>
      <c r="N7" s="9"/>
      <c r="O7" s="9"/>
      <c r="P7" s="216"/>
      <c r="Q7" s="9"/>
      <c r="R7" s="9"/>
      <c r="S7" s="9"/>
      <c r="T7" s="216"/>
      <c r="U7" s="9"/>
      <c r="V7" s="9"/>
      <c r="W7" s="216"/>
      <c r="X7" s="9"/>
    </row>
    <row r="8" spans="1:24" s="108" customFormat="1" x14ac:dyDescent="0.3">
      <c r="A8" s="112"/>
      <c r="B8" s="112"/>
      <c r="C8" s="112"/>
      <c r="D8" s="113"/>
      <c r="E8" s="107"/>
      <c r="F8" s="107"/>
      <c r="G8" s="389" t="s">
        <v>103</v>
      </c>
      <c r="H8" s="389"/>
      <c r="I8" s="216"/>
      <c r="J8" s="9"/>
      <c r="K8" s="9"/>
      <c r="L8" s="9"/>
      <c r="M8" s="216"/>
      <c r="N8" s="9"/>
      <c r="O8" s="9"/>
      <c r="P8" s="216"/>
      <c r="Q8" s="9"/>
      <c r="R8" s="9"/>
      <c r="S8" s="9"/>
      <c r="T8" s="216"/>
      <c r="U8" s="9"/>
      <c r="V8" s="9"/>
      <c r="W8" s="216"/>
      <c r="X8" s="9"/>
    </row>
    <row r="9" spans="1:24" s="108" customFormat="1" ht="54" customHeight="1" x14ac:dyDescent="0.3">
      <c r="A9" s="355" t="s">
        <v>109</v>
      </c>
      <c r="B9" s="356"/>
      <c r="C9" s="357" t="s">
        <v>147</v>
      </c>
      <c r="D9" s="381" t="s">
        <v>148</v>
      </c>
      <c r="E9" s="383" t="s">
        <v>149</v>
      </c>
      <c r="F9" s="384"/>
      <c r="G9" s="384"/>
      <c r="H9" s="385"/>
      <c r="I9" s="216"/>
      <c r="J9" s="9"/>
      <c r="K9" s="9"/>
      <c r="L9" s="9"/>
      <c r="M9" s="216"/>
      <c r="N9" s="9"/>
      <c r="O9" s="9"/>
      <c r="P9" s="216"/>
      <c r="Q9" s="9"/>
      <c r="R9" s="9"/>
      <c r="S9" s="9"/>
      <c r="T9" s="216"/>
      <c r="U9" s="9"/>
      <c r="V9" s="9"/>
      <c r="W9" s="216"/>
      <c r="X9" s="9"/>
    </row>
    <row r="10" spans="1:24" s="108" customFormat="1" ht="103.5" x14ac:dyDescent="0.3">
      <c r="A10" s="114" t="s">
        <v>11</v>
      </c>
      <c r="B10" s="114" t="s">
        <v>12</v>
      </c>
      <c r="C10" s="358"/>
      <c r="D10" s="382"/>
      <c r="E10" s="115" t="s">
        <v>110</v>
      </c>
      <c r="F10" s="115" t="s">
        <v>111</v>
      </c>
      <c r="G10" s="115" t="s">
        <v>112</v>
      </c>
      <c r="H10" s="115" t="s">
        <v>113</v>
      </c>
      <c r="I10" s="216"/>
      <c r="J10" s="9"/>
      <c r="K10" s="9"/>
      <c r="L10" s="9"/>
      <c r="M10" s="216"/>
      <c r="N10" s="9"/>
      <c r="O10" s="9"/>
      <c r="P10" s="216"/>
      <c r="Q10" s="9"/>
      <c r="R10" s="9"/>
      <c r="S10" s="9"/>
      <c r="T10" s="216"/>
      <c r="U10" s="9"/>
      <c r="V10" s="9"/>
      <c r="W10" s="216"/>
      <c r="X10" s="9"/>
    </row>
    <row r="11" spans="1:24" s="108" customFormat="1" x14ac:dyDescent="0.3">
      <c r="A11" s="114"/>
      <c r="B11" s="114"/>
      <c r="C11" s="116" t="s">
        <v>104</v>
      </c>
      <c r="D11" s="201">
        <f>SUM(E11:H11)</f>
        <v>-92112.5</v>
      </c>
      <c r="E11" s="129">
        <f>+E13</f>
        <v>0</v>
      </c>
      <c r="F11" s="129">
        <f t="shared" ref="F11:H11" si="0">+F13</f>
        <v>0</v>
      </c>
      <c r="G11" s="157">
        <f t="shared" si="0"/>
        <v>-92112.5</v>
      </c>
      <c r="H11" s="129">
        <f t="shared" si="0"/>
        <v>0</v>
      </c>
      <c r="I11" s="216"/>
      <c r="J11" s="9"/>
      <c r="K11" s="9"/>
      <c r="L11" s="9"/>
      <c r="M11" s="216"/>
      <c r="N11" s="9"/>
      <c r="O11" s="9"/>
      <c r="P11" s="216"/>
      <c r="Q11" s="9"/>
      <c r="R11" s="9"/>
      <c r="S11" s="9"/>
      <c r="T11" s="216"/>
      <c r="U11" s="9"/>
      <c r="V11" s="9"/>
      <c r="W11" s="216"/>
      <c r="X11" s="9"/>
    </row>
    <row r="12" spans="1:24" s="108" customFormat="1" x14ac:dyDescent="0.3">
      <c r="A12" s="117"/>
      <c r="B12" s="117"/>
      <c r="C12" s="116" t="s">
        <v>105</v>
      </c>
      <c r="D12" s="210"/>
      <c r="E12" s="129"/>
      <c r="F12" s="129"/>
      <c r="G12" s="158"/>
      <c r="H12" s="129"/>
      <c r="I12" s="216"/>
      <c r="J12" s="9"/>
      <c r="K12" s="9"/>
      <c r="L12" s="9"/>
      <c r="M12" s="216"/>
      <c r="N12" s="9"/>
      <c r="O12" s="9"/>
      <c r="P12" s="216"/>
      <c r="Q12" s="9"/>
      <c r="R12" s="9"/>
      <c r="S12" s="9"/>
      <c r="T12" s="216"/>
      <c r="U12" s="9"/>
      <c r="V12" s="9"/>
      <c r="W12" s="216"/>
      <c r="X12" s="9"/>
    </row>
    <row r="13" spans="1:24" s="108" customFormat="1" ht="51.75" x14ac:dyDescent="0.3">
      <c r="A13" s="119"/>
      <c r="B13" s="120"/>
      <c r="C13" s="120" t="s">
        <v>135</v>
      </c>
      <c r="D13" s="201">
        <f>SUM(E13:H13)</f>
        <v>-92112.5</v>
      </c>
      <c r="E13" s="129">
        <f>+E15</f>
        <v>0</v>
      </c>
      <c r="F13" s="129">
        <f t="shared" ref="F13:H13" si="1">+F15</f>
        <v>0</v>
      </c>
      <c r="G13" s="157">
        <f t="shared" si="1"/>
        <v>-92112.5</v>
      </c>
      <c r="H13" s="129">
        <f t="shared" si="1"/>
        <v>0</v>
      </c>
      <c r="I13" s="216"/>
      <c r="J13" s="9"/>
      <c r="K13" s="9"/>
      <c r="L13" s="9"/>
      <c r="M13" s="216"/>
      <c r="N13" s="9"/>
      <c r="O13" s="9"/>
      <c r="P13" s="216"/>
      <c r="Q13" s="9"/>
      <c r="R13" s="9"/>
      <c r="S13" s="9"/>
      <c r="T13" s="216"/>
      <c r="U13" s="9"/>
      <c r="V13" s="9"/>
      <c r="W13" s="216"/>
      <c r="X13" s="9"/>
    </row>
    <row r="14" spans="1:24" s="108" customFormat="1" x14ac:dyDescent="0.3">
      <c r="A14" s="119"/>
      <c r="B14" s="119"/>
      <c r="C14" s="119" t="s">
        <v>150</v>
      </c>
      <c r="D14" s="211"/>
      <c r="E14" s="129"/>
      <c r="F14" s="129"/>
      <c r="G14" s="159"/>
      <c r="H14" s="129"/>
      <c r="I14" s="216"/>
      <c r="J14" s="9"/>
      <c r="K14" s="9"/>
      <c r="L14" s="9"/>
      <c r="M14" s="216"/>
      <c r="N14" s="9"/>
      <c r="O14" s="9"/>
      <c r="P14" s="216"/>
      <c r="Q14" s="9"/>
      <c r="R14" s="9"/>
      <c r="S14" s="9"/>
      <c r="T14" s="216"/>
      <c r="U14" s="9"/>
      <c r="V14" s="9"/>
      <c r="W14" s="216"/>
      <c r="X14" s="9"/>
    </row>
    <row r="15" spans="1:24" s="108" customFormat="1" ht="34.5" x14ac:dyDescent="0.3">
      <c r="A15" s="121">
        <v>1045</v>
      </c>
      <c r="B15" s="121">
        <v>32005</v>
      </c>
      <c r="C15" s="122" t="s">
        <v>151</v>
      </c>
      <c r="D15" s="201">
        <f>SUM(E15:H15)</f>
        <v>-92112.5</v>
      </c>
      <c r="E15" s="129">
        <f>+E17</f>
        <v>0</v>
      </c>
      <c r="F15" s="129">
        <f t="shared" ref="F15:H15" si="2">+F17</f>
        <v>0</v>
      </c>
      <c r="G15" s="157">
        <f t="shared" si="2"/>
        <v>-92112.5</v>
      </c>
      <c r="H15" s="129">
        <f t="shared" si="2"/>
        <v>0</v>
      </c>
      <c r="I15" s="216"/>
      <c r="J15" s="9"/>
      <c r="K15" s="9"/>
      <c r="L15" s="9"/>
      <c r="M15" s="216"/>
      <c r="N15" s="9"/>
      <c r="O15" s="9"/>
      <c r="P15" s="216"/>
      <c r="Q15" s="9"/>
      <c r="R15" s="9"/>
      <c r="S15" s="9"/>
      <c r="T15" s="216"/>
      <c r="U15" s="9"/>
      <c r="V15" s="9"/>
      <c r="W15" s="216"/>
      <c r="X15" s="9"/>
    </row>
    <row r="16" spans="1:24" s="1" customFormat="1" x14ac:dyDescent="0.3">
      <c r="A16" s="123"/>
      <c r="B16" s="123"/>
      <c r="C16" s="124" t="s">
        <v>6</v>
      </c>
      <c r="D16" s="212"/>
      <c r="E16" s="126"/>
      <c r="F16" s="126"/>
      <c r="G16" s="160"/>
      <c r="H16" s="129"/>
      <c r="I16" s="216"/>
      <c r="J16" s="9"/>
      <c r="K16" s="9"/>
      <c r="L16" s="9"/>
      <c r="M16" s="216"/>
      <c r="N16" s="9"/>
      <c r="O16" s="9"/>
      <c r="P16" s="216"/>
      <c r="Q16" s="9"/>
      <c r="R16" s="9"/>
      <c r="S16" s="9"/>
      <c r="T16" s="216"/>
      <c r="U16" s="9"/>
      <c r="V16" s="9"/>
      <c r="W16" s="216"/>
      <c r="X16" s="9"/>
    </row>
    <row r="17" spans="1:26" s="130" customFormat="1" x14ac:dyDescent="0.3">
      <c r="A17" s="127"/>
      <c r="B17" s="127"/>
      <c r="C17" s="128" t="s">
        <v>152</v>
      </c>
      <c r="D17" s="213">
        <f>SUM(E17:H17)</f>
        <v>-92112.5</v>
      </c>
      <c r="E17" s="129">
        <f>SUM(E18:E19)</f>
        <v>0</v>
      </c>
      <c r="F17" s="129">
        <f t="shared" ref="F17:H17" si="3">SUM(F18:F19)</f>
        <v>0</v>
      </c>
      <c r="G17" s="161">
        <f t="shared" si="3"/>
        <v>-92112.5</v>
      </c>
      <c r="H17" s="129">
        <f t="shared" si="3"/>
        <v>0</v>
      </c>
      <c r="I17" s="216"/>
      <c r="J17" s="9"/>
      <c r="K17" s="9"/>
      <c r="L17" s="9"/>
      <c r="M17" s="216"/>
      <c r="N17" s="9"/>
      <c r="O17" s="9"/>
      <c r="P17" s="216"/>
      <c r="Q17" s="9"/>
      <c r="R17" s="9"/>
      <c r="S17" s="9"/>
      <c r="T17" s="216"/>
      <c r="U17" s="9"/>
      <c r="V17" s="9"/>
      <c r="W17" s="216"/>
      <c r="X17" s="9"/>
    </row>
    <row r="18" spans="1:26" s="133" customFormat="1" x14ac:dyDescent="0.3">
      <c r="A18" s="131"/>
      <c r="B18" s="131"/>
      <c r="C18" s="37" t="s">
        <v>153</v>
      </c>
      <c r="D18" s="214">
        <f>+E18+F18+G18+H18</f>
        <v>-41869.299999999996</v>
      </c>
      <c r="E18" s="132"/>
      <c r="F18" s="132"/>
      <c r="G18" s="162">
        <f>+'[1]Հավելված 10'!I17+'[1]Հավելված 10'!I19</f>
        <v>-41869.299999999996</v>
      </c>
      <c r="H18" s="132"/>
      <c r="I18" s="216"/>
      <c r="J18" s="9"/>
      <c r="K18" s="9"/>
      <c r="L18" s="9"/>
      <c r="M18" s="216"/>
      <c r="N18" s="9"/>
      <c r="O18" s="9"/>
      <c r="P18" s="216"/>
      <c r="Q18" s="9"/>
      <c r="R18" s="9"/>
      <c r="S18" s="9"/>
      <c r="T18" s="216"/>
      <c r="U18" s="9"/>
      <c r="V18" s="9"/>
      <c r="W18" s="216"/>
      <c r="X18" s="9"/>
    </row>
    <row r="19" spans="1:26" s="133" customFormat="1" ht="34.5" x14ac:dyDescent="0.3">
      <c r="A19" s="131"/>
      <c r="B19" s="131"/>
      <c r="C19" s="37" t="s">
        <v>154</v>
      </c>
      <c r="D19" s="214">
        <f>+E19+F19+G19+H19</f>
        <v>-50243.199999999997</v>
      </c>
      <c r="E19" s="132"/>
      <c r="F19" s="132">
        <v>0</v>
      </c>
      <c r="G19" s="162">
        <f>+'[1]Հավելված 10'!I18+'[1]Հավելված 10'!I20</f>
        <v>-50243.199999999997</v>
      </c>
      <c r="H19" s="132">
        <v>0</v>
      </c>
      <c r="I19" s="216"/>
      <c r="J19" s="9"/>
      <c r="K19" s="9"/>
      <c r="L19" s="9"/>
      <c r="M19" s="216"/>
      <c r="N19" s="9"/>
      <c r="O19" s="9"/>
      <c r="P19" s="216"/>
      <c r="Q19" s="9"/>
      <c r="R19" s="9"/>
      <c r="S19" s="9"/>
      <c r="T19" s="216"/>
      <c r="U19" s="9"/>
      <c r="V19" s="9"/>
      <c r="W19" s="216"/>
      <c r="X19" s="9"/>
    </row>
    <row r="20" spans="1:26" x14ac:dyDescent="0.3">
      <c r="A20" s="9"/>
      <c r="B20" s="9"/>
      <c r="I20" s="216"/>
      <c r="J20" s="9"/>
      <c r="K20" s="9"/>
      <c r="L20" s="9"/>
      <c r="M20" s="216"/>
      <c r="N20" s="9"/>
      <c r="O20" s="9"/>
      <c r="P20" s="216"/>
      <c r="Q20" s="9"/>
      <c r="R20" s="9"/>
      <c r="S20" s="9"/>
      <c r="T20" s="216"/>
      <c r="U20" s="9"/>
      <c r="V20" s="9"/>
      <c r="W20" s="216"/>
      <c r="X20" s="9"/>
    </row>
    <row r="21" spans="1:26" x14ac:dyDescent="0.3">
      <c r="A21" s="9"/>
      <c r="B21" s="9"/>
      <c r="C21" s="39"/>
      <c r="D21" s="39"/>
      <c r="E21" s="39"/>
      <c r="F21" s="39"/>
      <c r="G21" s="216"/>
      <c r="H21" s="9"/>
      <c r="I21" s="216"/>
      <c r="J21" s="9"/>
      <c r="K21" s="9"/>
      <c r="L21" s="9"/>
      <c r="M21" s="216"/>
      <c r="N21" s="9"/>
      <c r="O21" s="9"/>
      <c r="P21" s="216"/>
      <c r="Q21" s="9"/>
      <c r="R21" s="9"/>
      <c r="S21" s="9"/>
      <c r="T21" s="216"/>
      <c r="U21" s="9"/>
      <c r="V21" s="9"/>
      <c r="W21" s="216"/>
      <c r="X21" s="9"/>
      <c r="Y21" s="9"/>
      <c r="Z21" s="9"/>
    </row>
    <row r="22" spans="1:26" ht="27" customHeight="1" x14ac:dyDescent="0.3">
      <c r="A22" s="9"/>
      <c r="B22" s="9" t="s">
        <v>108</v>
      </c>
      <c r="C22" s="249"/>
      <c r="D22" s="16"/>
      <c r="E22" s="9"/>
      <c r="F22" s="148"/>
      <c r="G22" s="216"/>
      <c r="H22" s="9"/>
      <c r="I22" s="9"/>
      <c r="J22" s="216"/>
      <c r="K22" s="9"/>
      <c r="L22" s="9"/>
      <c r="M22" s="9"/>
      <c r="N22" s="216"/>
      <c r="O22" s="9"/>
      <c r="P22" s="9"/>
      <c r="Q22" s="216"/>
      <c r="R22" s="9"/>
      <c r="S22" s="9"/>
      <c r="T22" s="9"/>
      <c r="U22" s="216"/>
      <c r="V22" s="9"/>
      <c r="W22" s="9"/>
      <c r="X22" s="216"/>
      <c r="Y22" s="9"/>
      <c r="Z22" s="9"/>
    </row>
    <row r="23" spans="1:26" x14ac:dyDescent="0.3">
      <c r="A23" s="9"/>
      <c r="B23" s="9"/>
      <c r="C23" s="14" t="s">
        <v>123</v>
      </c>
      <c r="D23" s="16"/>
      <c r="E23" s="9"/>
      <c r="F23" s="148"/>
      <c r="G23" s="216"/>
      <c r="H23" s="9"/>
      <c r="I23" s="9"/>
      <c r="J23" s="216"/>
      <c r="K23" s="9"/>
      <c r="L23" s="9"/>
      <c r="M23" s="9"/>
      <c r="N23" s="216"/>
      <c r="O23" s="9"/>
      <c r="P23" s="9"/>
      <c r="Q23" s="216"/>
      <c r="R23" s="9"/>
      <c r="S23" s="9"/>
      <c r="T23" s="9"/>
      <c r="U23" s="216"/>
      <c r="V23" s="9"/>
      <c r="W23" s="9"/>
      <c r="X23" s="216"/>
      <c r="Y23" s="9"/>
      <c r="Z23" s="9"/>
    </row>
    <row r="24" spans="1:26" x14ac:dyDescent="0.3">
      <c r="A24" s="9"/>
      <c r="B24" s="9"/>
      <c r="C24" s="216"/>
      <c r="D24" s="9"/>
      <c r="E24" s="9"/>
      <c r="F24" s="9"/>
      <c r="G24" s="216"/>
      <c r="H24" s="9"/>
      <c r="I24" s="9"/>
      <c r="J24" s="216"/>
      <c r="K24" s="9"/>
      <c r="L24" s="9"/>
      <c r="M24" s="9"/>
      <c r="N24" s="216"/>
      <c r="O24" s="9"/>
      <c r="P24" s="9"/>
      <c r="Q24" s="216"/>
      <c r="R24" s="9"/>
      <c r="S24" s="9"/>
      <c r="T24" s="9"/>
      <c r="U24" s="216"/>
      <c r="V24" s="9"/>
      <c r="W24" s="9"/>
      <c r="X24" s="216"/>
      <c r="Y24" s="9"/>
      <c r="Z24" s="9"/>
    </row>
    <row r="25" spans="1:26" x14ac:dyDescent="0.3">
      <c r="A25" s="9"/>
      <c r="B25" s="9"/>
      <c r="C25" s="216"/>
      <c r="D25" s="9"/>
      <c r="E25" s="9"/>
      <c r="F25" s="9"/>
      <c r="G25" s="216"/>
      <c r="H25" s="9"/>
      <c r="I25" s="9"/>
      <c r="J25" s="216"/>
      <c r="K25" s="9"/>
      <c r="L25" s="9"/>
      <c r="M25" s="9"/>
      <c r="N25" s="216"/>
      <c r="O25" s="9"/>
      <c r="P25" s="9"/>
      <c r="Q25" s="216"/>
      <c r="R25" s="9"/>
      <c r="S25" s="9"/>
      <c r="T25" s="9"/>
      <c r="U25" s="216"/>
      <c r="V25" s="9"/>
      <c r="W25" s="9"/>
      <c r="X25" s="216"/>
      <c r="Y25" s="9"/>
      <c r="Z25" s="9"/>
    </row>
    <row r="26" spans="1:26" x14ac:dyDescent="0.3">
      <c r="A26" s="9"/>
      <c r="B26" s="9"/>
      <c r="C26" s="216"/>
      <c r="D26" s="9"/>
      <c r="E26" s="9"/>
      <c r="F26" s="9"/>
      <c r="G26" s="216"/>
      <c r="H26" s="9"/>
      <c r="I26" s="9"/>
      <c r="J26" s="216"/>
      <c r="K26" s="9"/>
      <c r="L26" s="9"/>
      <c r="M26" s="9"/>
      <c r="N26" s="216"/>
      <c r="O26" s="9"/>
      <c r="P26" s="9"/>
      <c r="Q26" s="216"/>
      <c r="R26" s="9"/>
      <c r="S26" s="9"/>
      <c r="T26" s="9"/>
      <c r="U26" s="216"/>
      <c r="V26" s="9"/>
      <c r="W26" s="9"/>
      <c r="X26" s="216"/>
      <c r="Y26" s="9"/>
      <c r="Z26" s="9"/>
    </row>
    <row r="27" spans="1:26" x14ac:dyDescent="0.3">
      <c r="A27" s="9"/>
      <c r="B27" s="9"/>
      <c r="C27" s="216"/>
      <c r="D27" s="9"/>
      <c r="E27" s="9"/>
      <c r="F27" s="9"/>
      <c r="G27" s="216"/>
      <c r="H27" s="9"/>
      <c r="I27" s="9"/>
      <c r="J27" s="216"/>
      <c r="K27" s="9"/>
      <c r="L27" s="9"/>
      <c r="M27" s="9"/>
      <c r="N27" s="216"/>
      <c r="O27" s="9"/>
      <c r="P27" s="9"/>
      <c r="Q27" s="216"/>
      <c r="R27" s="9"/>
      <c r="S27" s="9"/>
      <c r="T27" s="9"/>
      <c r="U27" s="216"/>
      <c r="V27" s="9"/>
      <c r="W27" s="9"/>
      <c r="X27" s="216"/>
      <c r="Y27" s="9"/>
      <c r="Z27" s="9"/>
    </row>
    <row r="28" spans="1:26" x14ac:dyDescent="0.3">
      <c r="A28" s="9"/>
      <c r="B28" s="9"/>
      <c r="C28" s="216"/>
      <c r="D28" s="9"/>
      <c r="E28" s="9"/>
      <c r="F28" s="9"/>
      <c r="G28" s="216"/>
      <c r="H28" s="9"/>
      <c r="I28" s="9"/>
      <c r="J28" s="216"/>
      <c r="K28" s="9"/>
      <c r="L28" s="9"/>
      <c r="M28" s="9"/>
      <c r="N28" s="216"/>
      <c r="O28" s="9"/>
      <c r="P28" s="9"/>
      <c r="Q28" s="216"/>
      <c r="R28" s="9"/>
      <c r="S28" s="9"/>
      <c r="T28" s="9"/>
      <c r="U28" s="216"/>
      <c r="V28" s="9"/>
      <c r="W28" s="9"/>
      <c r="X28" s="216"/>
      <c r="Y28" s="9"/>
      <c r="Z28" s="9"/>
    </row>
    <row r="29" spans="1:26" x14ac:dyDescent="0.3">
      <c r="A29" s="9"/>
      <c r="B29" s="9"/>
      <c r="C29" s="216"/>
      <c r="D29" s="9"/>
      <c r="E29" s="9"/>
      <c r="F29" s="9"/>
      <c r="G29" s="216"/>
      <c r="H29" s="9"/>
      <c r="I29" s="9"/>
      <c r="J29" s="216"/>
      <c r="K29" s="9"/>
      <c r="L29" s="9"/>
      <c r="M29" s="9"/>
      <c r="N29" s="216"/>
      <c r="O29" s="9"/>
      <c r="P29" s="9"/>
      <c r="Q29" s="216"/>
      <c r="R29" s="9"/>
      <c r="S29" s="9"/>
      <c r="T29" s="9"/>
      <c r="U29" s="216"/>
      <c r="V29" s="9"/>
      <c r="W29" s="9"/>
      <c r="X29" s="216"/>
      <c r="Y29" s="9"/>
      <c r="Z29" s="9"/>
    </row>
    <row r="30" spans="1:26" x14ac:dyDescent="0.3">
      <c r="A30" s="9"/>
      <c r="B30" s="9"/>
      <c r="C30" s="216"/>
      <c r="D30" s="9"/>
      <c r="E30" s="9"/>
      <c r="F30" s="9"/>
      <c r="G30" s="216"/>
      <c r="H30" s="9"/>
      <c r="I30" s="9"/>
      <c r="J30" s="216"/>
      <c r="K30" s="9"/>
      <c r="L30" s="9"/>
      <c r="M30" s="9"/>
      <c r="N30" s="216"/>
      <c r="O30" s="9"/>
      <c r="P30" s="9"/>
      <c r="Q30" s="216"/>
      <c r="R30" s="9"/>
      <c r="S30" s="9"/>
      <c r="T30" s="9"/>
      <c r="U30" s="216"/>
      <c r="V30" s="9"/>
      <c r="W30" s="9"/>
      <c r="X30" s="216"/>
      <c r="Y30" s="9"/>
      <c r="Z30" s="9"/>
    </row>
    <row r="31" spans="1:26" x14ac:dyDescent="0.3">
      <c r="A31" s="9"/>
      <c r="B31" s="9"/>
      <c r="C31" s="216"/>
      <c r="D31" s="9"/>
      <c r="E31" s="9"/>
      <c r="F31" s="9"/>
      <c r="G31" s="216"/>
      <c r="H31" s="9"/>
      <c r="I31" s="9"/>
      <c r="J31" s="216"/>
      <c r="K31" s="9"/>
      <c r="L31" s="9"/>
      <c r="M31" s="9"/>
      <c r="N31" s="216"/>
      <c r="O31" s="9"/>
      <c r="P31" s="9"/>
      <c r="Q31" s="216"/>
      <c r="R31" s="9"/>
      <c r="S31" s="9"/>
      <c r="T31" s="9"/>
      <c r="U31" s="216"/>
      <c r="V31" s="9"/>
      <c r="W31" s="9"/>
      <c r="X31" s="216"/>
      <c r="Y31" s="9"/>
      <c r="Z31" s="9"/>
    </row>
    <row r="32" spans="1:26" x14ac:dyDescent="0.3">
      <c r="A32" s="9"/>
      <c r="B32" s="9"/>
      <c r="C32" s="216"/>
      <c r="D32" s="9"/>
      <c r="E32" s="9"/>
      <c r="F32" s="9"/>
      <c r="G32" s="216"/>
      <c r="H32" s="9"/>
      <c r="I32" s="9"/>
      <c r="J32" s="216"/>
      <c r="K32" s="9"/>
      <c r="L32" s="9"/>
      <c r="M32" s="9"/>
      <c r="N32" s="216"/>
      <c r="O32" s="9"/>
      <c r="P32" s="9"/>
      <c r="Q32" s="216"/>
      <c r="R32" s="9"/>
      <c r="S32" s="9"/>
      <c r="T32" s="9"/>
      <c r="U32" s="216"/>
      <c r="V32" s="9"/>
      <c r="W32" s="9"/>
      <c r="X32" s="216"/>
      <c r="Y32" s="9"/>
      <c r="Z32" s="9"/>
    </row>
    <row r="33" spans="1:26" x14ac:dyDescent="0.3">
      <c r="A33" s="9"/>
      <c r="B33" s="9"/>
      <c r="C33" s="216"/>
      <c r="D33" s="9"/>
      <c r="E33" s="9"/>
      <c r="F33" s="9"/>
      <c r="G33" s="216"/>
      <c r="H33" s="9"/>
      <c r="I33" s="9"/>
      <c r="J33" s="216"/>
      <c r="K33" s="9"/>
      <c r="L33" s="9"/>
      <c r="M33" s="9"/>
      <c r="N33" s="216"/>
      <c r="O33" s="9"/>
      <c r="P33" s="9"/>
      <c r="Q33" s="216"/>
      <c r="R33" s="9"/>
      <c r="S33" s="9"/>
      <c r="T33" s="9"/>
      <c r="U33" s="216"/>
      <c r="V33" s="9"/>
      <c r="W33" s="9"/>
      <c r="X33" s="216"/>
      <c r="Y33" s="9"/>
      <c r="Z33" s="9"/>
    </row>
    <row r="34" spans="1:26" x14ac:dyDescent="0.3">
      <c r="A34" s="9"/>
      <c r="B34" s="9"/>
      <c r="C34" s="216"/>
      <c r="D34" s="9"/>
      <c r="E34" s="9"/>
      <c r="F34" s="9"/>
      <c r="G34" s="216"/>
      <c r="H34" s="9"/>
      <c r="I34" s="9"/>
      <c r="J34" s="216"/>
      <c r="K34" s="9"/>
      <c r="L34" s="9"/>
      <c r="M34" s="9"/>
      <c r="N34" s="216"/>
      <c r="O34" s="9"/>
      <c r="P34" s="9"/>
      <c r="Q34" s="216"/>
      <c r="R34" s="9"/>
      <c r="S34" s="9"/>
      <c r="T34" s="9"/>
      <c r="U34" s="216"/>
      <c r="V34" s="9"/>
      <c r="W34" s="9"/>
      <c r="X34" s="216"/>
      <c r="Y34" s="9"/>
      <c r="Z34" s="9"/>
    </row>
    <row r="35" spans="1:26" x14ac:dyDescent="0.3">
      <c r="A35" s="9"/>
      <c r="B35" s="9"/>
      <c r="C35" s="216"/>
      <c r="D35" s="9"/>
      <c r="E35" s="9"/>
      <c r="F35" s="9"/>
      <c r="G35" s="216"/>
      <c r="H35" s="9"/>
      <c r="I35" s="9"/>
      <c r="J35" s="216"/>
      <c r="K35" s="9"/>
      <c r="L35" s="9"/>
      <c r="M35" s="9"/>
      <c r="N35" s="216"/>
      <c r="O35" s="9"/>
      <c r="P35" s="9"/>
      <c r="Q35" s="216"/>
      <c r="R35" s="9"/>
      <c r="S35" s="9"/>
      <c r="T35" s="9"/>
      <c r="U35" s="216"/>
      <c r="V35" s="9"/>
      <c r="W35" s="9"/>
      <c r="X35" s="216"/>
      <c r="Y35" s="9"/>
      <c r="Z35" s="9"/>
    </row>
    <row r="36" spans="1:26" x14ac:dyDescent="0.3">
      <c r="A36" s="9"/>
      <c r="B36" s="9"/>
      <c r="C36" s="216"/>
      <c r="D36" s="9"/>
      <c r="E36" s="9"/>
      <c r="F36" s="9"/>
      <c r="G36" s="216"/>
      <c r="H36" s="9"/>
      <c r="I36" s="9"/>
      <c r="J36" s="216"/>
      <c r="K36" s="9"/>
      <c r="L36" s="9"/>
      <c r="M36" s="9"/>
      <c r="N36" s="216"/>
      <c r="O36" s="9"/>
      <c r="P36" s="9"/>
      <c r="Q36" s="216"/>
      <c r="R36" s="9"/>
      <c r="S36" s="9"/>
      <c r="T36" s="9"/>
      <c r="U36" s="216"/>
      <c r="V36" s="9"/>
      <c r="W36" s="9"/>
      <c r="X36" s="216"/>
      <c r="Y36" s="9"/>
      <c r="Z36" s="9"/>
    </row>
    <row r="37" spans="1:26" x14ac:dyDescent="0.3">
      <c r="A37" s="9"/>
      <c r="B37" s="9"/>
      <c r="C37" s="216"/>
      <c r="D37" s="9"/>
      <c r="E37" s="9"/>
      <c r="F37" s="9"/>
      <c r="G37" s="216"/>
      <c r="H37" s="9"/>
      <c r="I37" s="9"/>
      <c r="J37" s="216"/>
      <c r="K37" s="9"/>
      <c r="L37" s="9"/>
      <c r="M37" s="9"/>
      <c r="N37" s="216"/>
      <c r="O37" s="9"/>
      <c r="P37" s="9"/>
      <c r="Q37" s="216"/>
      <c r="R37" s="9"/>
      <c r="S37" s="9"/>
      <c r="T37" s="9"/>
      <c r="U37" s="216"/>
      <c r="V37" s="9"/>
      <c r="W37" s="9"/>
      <c r="X37" s="216"/>
      <c r="Y37" s="9"/>
      <c r="Z37" s="9"/>
    </row>
    <row r="38" spans="1:26" x14ac:dyDescent="0.3">
      <c r="A38" s="9"/>
      <c r="B38" s="9"/>
      <c r="C38" s="216"/>
      <c r="D38" s="9"/>
      <c r="E38" s="9"/>
      <c r="F38" s="9"/>
      <c r="G38" s="216"/>
      <c r="H38" s="9"/>
      <c r="I38" s="9"/>
      <c r="J38" s="216"/>
      <c r="K38" s="9"/>
      <c r="L38" s="9"/>
      <c r="M38" s="9"/>
      <c r="N38" s="216"/>
      <c r="O38" s="9"/>
      <c r="P38" s="9"/>
      <c r="Q38" s="216"/>
      <c r="R38" s="9"/>
      <c r="S38" s="9"/>
      <c r="T38" s="9"/>
      <c r="U38" s="216"/>
      <c r="V38" s="9"/>
      <c r="W38" s="9"/>
      <c r="X38" s="216"/>
      <c r="Y38" s="9"/>
      <c r="Z38" s="9"/>
    </row>
    <row r="39" spans="1:26" x14ac:dyDescent="0.3">
      <c r="A39" s="9"/>
      <c r="B39" s="9"/>
      <c r="C39" s="216"/>
      <c r="D39" s="9"/>
      <c r="E39" s="9"/>
      <c r="F39" s="9"/>
      <c r="G39" s="216"/>
      <c r="H39" s="9"/>
      <c r="I39" s="9"/>
      <c r="J39" s="216"/>
      <c r="K39" s="9"/>
      <c r="L39" s="9"/>
      <c r="M39" s="9"/>
      <c r="N39" s="216"/>
      <c r="O39" s="9"/>
      <c r="P39" s="9"/>
      <c r="Q39" s="216"/>
      <c r="R39" s="9"/>
      <c r="S39" s="9"/>
      <c r="T39" s="9"/>
      <c r="U39" s="216"/>
      <c r="V39" s="9"/>
      <c r="W39" s="9"/>
      <c r="X39" s="216"/>
      <c r="Y39" s="9"/>
      <c r="Z39" s="9"/>
    </row>
    <row r="40" spans="1:26" x14ac:dyDescent="0.3">
      <c r="A40" s="9"/>
      <c r="B40" s="9"/>
      <c r="C40" s="216"/>
      <c r="D40" s="9"/>
      <c r="E40" s="9"/>
      <c r="F40" s="9"/>
      <c r="G40" s="216"/>
      <c r="H40" s="9"/>
      <c r="I40" s="9"/>
      <c r="J40" s="216"/>
      <c r="K40" s="9"/>
      <c r="L40" s="9"/>
      <c r="M40" s="9"/>
      <c r="N40" s="216"/>
      <c r="O40" s="9"/>
      <c r="P40" s="9"/>
      <c r="Q40" s="216"/>
      <c r="R40" s="9"/>
      <c r="S40" s="9"/>
      <c r="T40" s="9"/>
      <c r="U40" s="216"/>
      <c r="V40" s="9"/>
      <c r="W40" s="9"/>
      <c r="X40" s="216"/>
      <c r="Y40" s="9"/>
      <c r="Z40" s="9"/>
    </row>
    <row r="41" spans="1:26" x14ac:dyDescent="0.3">
      <c r="A41" s="9"/>
      <c r="B41" s="9"/>
      <c r="C41" s="216"/>
      <c r="D41" s="9"/>
      <c r="E41" s="9"/>
      <c r="F41" s="9"/>
      <c r="G41" s="216"/>
      <c r="H41" s="9"/>
      <c r="I41" s="9"/>
      <c r="J41" s="216"/>
      <c r="K41" s="9"/>
      <c r="L41" s="9"/>
      <c r="M41" s="9"/>
      <c r="N41" s="216"/>
      <c r="O41" s="9"/>
      <c r="P41" s="9"/>
      <c r="Q41" s="216"/>
      <c r="R41" s="9"/>
      <c r="S41" s="9"/>
      <c r="T41" s="9"/>
      <c r="U41" s="216"/>
      <c r="V41" s="9"/>
      <c r="W41" s="9"/>
      <c r="X41" s="216"/>
      <c r="Y41" s="9"/>
      <c r="Z41" s="9"/>
    </row>
    <row r="42" spans="1:26" x14ac:dyDescent="0.3">
      <c r="C42" s="216"/>
      <c r="D42" s="9"/>
      <c r="E42" s="9"/>
      <c r="F42" s="9"/>
      <c r="G42" s="216"/>
      <c r="H42" s="9"/>
      <c r="I42" s="9"/>
      <c r="J42" s="216"/>
      <c r="K42" s="9"/>
      <c r="L42" s="9"/>
      <c r="M42" s="9"/>
      <c r="N42" s="216"/>
      <c r="O42" s="9"/>
      <c r="P42" s="9"/>
      <c r="Q42" s="216"/>
      <c r="R42" s="9"/>
      <c r="S42" s="9"/>
      <c r="T42" s="9"/>
      <c r="U42" s="216"/>
      <c r="V42" s="9"/>
      <c r="W42" s="9"/>
      <c r="X42" s="216"/>
      <c r="Y42" s="9"/>
      <c r="Z42" s="9"/>
    </row>
    <row r="43" spans="1:26" x14ac:dyDescent="0.3">
      <c r="C43" s="216"/>
      <c r="D43" s="9"/>
      <c r="E43" s="9"/>
      <c r="F43" s="9"/>
      <c r="G43" s="216"/>
      <c r="H43" s="9"/>
      <c r="I43" s="9"/>
      <c r="J43" s="216"/>
      <c r="K43" s="9"/>
      <c r="L43" s="9"/>
      <c r="M43" s="9"/>
      <c r="N43" s="216"/>
      <c r="O43" s="9"/>
      <c r="P43" s="9"/>
      <c r="Q43" s="216"/>
      <c r="R43" s="9"/>
      <c r="S43" s="9"/>
      <c r="T43" s="9"/>
      <c r="U43" s="216"/>
      <c r="V43" s="9"/>
      <c r="W43" s="9"/>
      <c r="X43" s="216"/>
      <c r="Y43" s="9"/>
      <c r="Z43" s="9"/>
    </row>
    <row r="44" spans="1:26" x14ac:dyDescent="0.3">
      <c r="C44" s="216"/>
      <c r="D44" s="9"/>
      <c r="E44" s="9"/>
      <c r="F44" s="9"/>
      <c r="G44" s="216"/>
      <c r="H44" s="9"/>
      <c r="I44" s="9"/>
      <c r="J44" s="216"/>
      <c r="K44" s="9"/>
      <c r="L44" s="9"/>
      <c r="M44" s="9"/>
      <c r="N44" s="216"/>
      <c r="O44" s="9"/>
      <c r="P44" s="9"/>
      <c r="Q44" s="216"/>
      <c r="R44" s="9"/>
      <c r="S44" s="9"/>
      <c r="T44" s="9"/>
      <c r="U44" s="216"/>
      <c r="V44" s="9"/>
      <c r="W44" s="9"/>
      <c r="X44" s="216"/>
      <c r="Y44" s="9"/>
      <c r="Z44" s="9"/>
    </row>
    <row r="45" spans="1:26" x14ac:dyDescent="0.3">
      <c r="C45" s="216"/>
      <c r="D45" s="9"/>
      <c r="E45" s="9"/>
      <c r="F45" s="9"/>
      <c r="G45" s="216"/>
      <c r="H45" s="9"/>
      <c r="I45" s="9"/>
      <c r="J45" s="216"/>
      <c r="K45" s="9"/>
      <c r="L45" s="9"/>
      <c r="M45" s="9"/>
      <c r="N45" s="216"/>
      <c r="O45" s="9"/>
      <c r="P45" s="9"/>
      <c r="Q45" s="216"/>
      <c r="R45" s="9"/>
      <c r="S45" s="9"/>
      <c r="T45" s="9"/>
      <c r="U45" s="216"/>
      <c r="V45" s="9"/>
      <c r="W45" s="9"/>
      <c r="X45" s="216"/>
      <c r="Y45" s="9"/>
      <c r="Z45" s="9"/>
    </row>
    <row r="46" spans="1:26" x14ac:dyDescent="0.3">
      <c r="C46" s="216"/>
      <c r="D46" s="9"/>
      <c r="E46" s="9"/>
      <c r="F46" s="9"/>
      <c r="G46" s="216"/>
      <c r="H46" s="9"/>
      <c r="I46" s="9"/>
      <c r="J46" s="216"/>
      <c r="K46" s="9"/>
      <c r="L46" s="9"/>
      <c r="M46" s="9"/>
      <c r="N46" s="216"/>
      <c r="O46" s="9"/>
      <c r="P46" s="9"/>
      <c r="Q46" s="216"/>
      <c r="R46" s="9"/>
      <c r="S46" s="9"/>
      <c r="T46" s="9"/>
      <c r="U46" s="216"/>
      <c r="V46" s="9"/>
      <c r="W46" s="9"/>
      <c r="X46" s="216"/>
      <c r="Y46" s="9"/>
      <c r="Z46" s="9"/>
    </row>
    <row r="47" spans="1:26" x14ac:dyDescent="0.3">
      <c r="C47" s="216"/>
      <c r="D47" s="9"/>
      <c r="E47" s="9"/>
      <c r="F47" s="9"/>
      <c r="G47" s="216"/>
      <c r="H47" s="9"/>
      <c r="I47" s="9"/>
      <c r="J47" s="216"/>
      <c r="K47" s="9"/>
      <c r="L47" s="9"/>
      <c r="M47" s="9"/>
      <c r="N47" s="216"/>
      <c r="O47" s="9"/>
      <c r="P47" s="9"/>
      <c r="Q47" s="216"/>
      <c r="R47" s="9"/>
      <c r="S47" s="9"/>
      <c r="T47" s="9"/>
      <c r="U47" s="216"/>
      <c r="V47" s="9"/>
      <c r="W47" s="9"/>
      <c r="X47" s="216"/>
      <c r="Y47" s="9"/>
      <c r="Z47" s="9"/>
    </row>
    <row r="48" spans="1:26" x14ac:dyDescent="0.3">
      <c r="C48" s="216"/>
      <c r="D48" s="9"/>
      <c r="E48" s="9"/>
      <c r="F48" s="9"/>
      <c r="G48" s="216"/>
      <c r="H48" s="9"/>
      <c r="I48" s="9"/>
      <c r="J48" s="216"/>
      <c r="K48" s="9"/>
      <c r="L48" s="9"/>
      <c r="M48" s="9"/>
      <c r="N48" s="216"/>
      <c r="O48" s="9"/>
      <c r="P48" s="9"/>
      <c r="Q48" s="216"/>
      <c r="R48" s="9"/>
      <c r="S48" s="9"/>
      <c r="T48" s="9"/>
      <c r="U48" s="216"/>
      <c r="V48" s="9"/>
      <c r="W48" s="9"/>
      <c r="X48" s="216"/>
      <c r="Y48" s="9"/>
      <c r="Z48" s="9"/>
    </row>
    <row r="49" spans="3:26" x14ac:dyDescent="0.3">
      <c r="C49" s="216"/>
      <c r="D49" s="9"/>
      <c r="E49" s="9"/>
      <c r="F49" s="9"/>
      <c r="G49" s="216"/>
      <c r="H49" s="9"/>
      <c r="I49" s="9"/>
      <c r="J49" s="216"/>
      <c r="K49" s="9"/>
      <c r="L49" s="9"/>
      <c r="M49" s="9"/>
      <c r="N49" s="216"/>
      <c r="O49" s="9"/>
      <c r="P49" s="9"/>
      <c r="Q49" s="216"/>
      <c r="R49" s="9"/>
      <c r="S49" s="9"/>
      <c r="T49" s="9"/>
      <c r="U49" s="216"/>
      <c r="V49" s="9"/>
      <c r="W49" s="9"/>
      <c r="X49" s="216"/>
      <c r="Y49" s="9"/>
      <c r="Z49" s="9"/>
    </row>
    <row r="50" spans="3:26" x14ac:dyDescent="0.3">
      <c r="C50" s="216"/>
      <c r="D50" s="9"/>
      <c r="E50" s="9"/>
      <c r="F50" s="9"/>
      <c r="G50" s="216"/>
      <c r="H50" s="9"/>
      <c r="I50" s="9"/>
      <c r="J50" s="216"/>
      <c r="K50" s="9"/>
      <c r="L50" s="9"/>
      <c r="M50" s="9"/>
      <c r="N50" s="216"/>
      <c r="O50" s="9"/>
      <c r="P50" s="9"/>
      <c r="Q50" s="216"/>
      <c r="R50" s="9"/>
      <c r="S50" s="9"/>
      <c r="T50" s="9"/>
      <c r="U50" s="216"/>
      <c r="V50" s="9"/>
      <c r="W50" s="9"/>
      <c r="X50" s="216"/>
      <c r="Y50" s="9"/>
      <c r="Z50" s="9"/>
    </row>
    <row r="51" spans="3:26" x14ac:dyDescent="0.3">
      <c r="C51" s="216"/>
      <c r="D51" s="9"/>
      <c r="E51" s="9"/>
      <c r="F51" s="9"/>
      <c r="G51" s="216"/>
      <c r="H51" s="9"/>
      <c r="I51" s="9"/>
      <c r="J51" s="216"/>
      <c r="K51" s="9"/>
      <c r="L51" s="9"/>
      <c r="M51" s="9"/>
      <c r="N51" s="216"/>
      <c r="O51" s="9"/>
      <c r="P51" s="9"/>
      <c r="Q51" s="216"/>
      <c r="R51" s="9"/>
      <c r="S51" s="9"/>
      <c r="T51" s="9"/>
      <c r="U51" s="216"/>
      <c r="V51" s="9"/>
      <c r="W51" s="9"/>
      <c r="X51" s="216"/>
      <c r="Y51" s="9"/>
      <c r="Z51" s="9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9" zoomScale="90" zoomScaleNormal="90" workbookViewId="0">
      <selection activeCell="E14" sqref="E14:I14"/>
    </sheetView>
  </sheetViews>
  <sheetFormatPr defaultColWidth="8.7109375" defaultRowHeight="17.25" x14ac:dyDescent="0.25"/>
  <cols>
    <col min="1" max="1" width="6.42578125" style="39" bestFit="1" customWidth="1"/>
    <col min="2" max="2" width="9.7109375" style="39" customWidth="1"/>
    <col min="3" max="3" width="13.140625" style="39" customWidth="1"/>
    <col min="4" max="4" width="16.7109375" style="44" customWidth="1"/>
    <col min="5" max="5" width="13.140625" style="39" customWidth="1"/>
    <col min="6" max="6" width="15.42578125" style="39" customWidth="1"/>
    <col min="7" max="7" width="10.42578125" style="39" customWidth="1"/>
    <col min="8" max="8" width="25" style="39" customWidth="1"/>
    <col min="9" max="9" width="46.28515625" style="39" customWidth="1"/>
    <col min="10" max="12" width="19.42578125" style="39" customWidth="1"/>
    <col min="13" max="16384" width="8.7109375" style="39"/>
  </cols>
  <sheetData>
    <row r="1" spans="1:12" ht="22.5" customHeight="1" x14ac:dyDescent="0.25">
      <c r="D1" s="40"/>
      <c r="E1" s="40"/>
      <c r="F1" s="40"/>
      <c r="G1" s="351"/>
      <c r="H1" s="351"/>
      <c r="J1" s="351" t="s">
        <v>92</v>
      </c>
      <c r="K1" s="351"/>
      <c r="L1" s="351"/>
    </row>
    <row r="2" spans="1:12" ht="17.649999999999999" customHeight="1" x14ac:dyDescent="0.3">
      <c r="D2" s="41"/>
      <c r="E2" s="41"/>
      <c r="F2" s="42"/>
      <c r="H2" s="43"/>
      <c r="I2" s="43"/>
      <c r="J2" s="353" t="s">
        <v>48</v>
      </c>
      <c r="K2" s="353"/>
      <c r="L2" s="353"/>
    </row>
    <row r="3" spans="1:12" x14ac:dyDescent="0.3">
      <c r="D3" s="41"/>
      <c r="E3" s="41"/>
      <c r="F3" s="42"/>
      <c r="G3" s="353"/>
      <c r="H3" s="353"/>
      <c r="J3" s="353" t="s">
        <v>16</v>
      </c>
      <c r="K3" s="353"/>
      <c r="L3" s="353"/>
    </row>
    <row r="4" spans="1:12" x14ac:dyDescent="0.3">
      <c r="D4" s="41"/>
      <c r="E4" s="41"/>
      <c r="F4" s="42"/>
      <c r="G4" s="43"/>
      <c r="H4" s="43"/>
      <c r="I4" s="43"/>
    </row>
    <row r="5" spans="1:12" x14ac:dyDescent="0.3">
      <c r="D5" s="41"/>
      <c r="E5" s="41"/>
      <c r="F5" s="42"/>
      <c r="G5" s="43"/>
      <c r="H5" s="43"/>
      <c r="I5" s="43"/>
    </row>
    <row r="6" spans="1:12" ht="35.450000000000003" customHeight="1" x14ac:dyDescent="0.25">
      <c r="A6" s="354" t="s">
        <v>84</v>
      </c>
      <c r="B6" s="354"/>
      <c r="C6" s="354"/>
      <c r="D6" s="354"/>
      <c r="E6" s="354"/>
      <c r="F6" s="354"/>
      <c r="G6" s="354"/>
      <c r="H6" s="354"/>
      <c r="I6" s="354"/>
      <c r="J6" s="354"/>
      <c r="K6" s="354"/>
      <c r="L6" s="354"/>
    </row>
    <row r="8" spans="1:12" x14ac:dyDescent="0.25">
      <c r="K8" s="396" t="s">
        <v>49</v>
      </c>
      <c r="L8" s="396"/>
    </row>
    <row r="9" spans="1:12" ht="51" customHeight="1" x14ac:dyDescent="0.25">
      <c r="A9" s="337" t="s">
        <v>33</v>
      </c>
      <c r="B9" s="337" t="s">
        <v>34</v>
      </c>
      <c r="C9" s="337"/>
      <c r="D9" s="337" t="s">
        <v>35</v>
      </c>
      <c r="E9" s="337"/>
      <c r="F9" s="337"/>
      <c r="G9" s="337"/>
      <c r="H9" s="337" t="s">
        <v>36</v>
      </c>
      <c r="I9" s="337" t="s">
        <v>37</v>
      </c>
      <c r="J9" s="341" t="s">
        <v>21</v>
      </c>
      <c r="K9" s="342"/>
      <c r="L9" s="343"/>
    </row>
    <row r="10" spans="1:12" ht="55.5" customHeight="1" x14ac:dyDescent="0.25">
      <c r="A10" s="337"/>
      <c r="B10" s="3" t="s">
        <v>44</v>
      </c>
      <c r="C10" s="3" t="s">
        <v>43</v>
      </c>
      <c r="D10" s="3" t="s">
        <v>38</v>
      </c>
      <c r="E10" s="3" t="s">
        <v>43</v>
      </c>
      <c r="F10" s="3" t="s">
        <v>45</v>
      </c>
      <c r="G10" s="3" t="s">
        <v>39</v>
      </c>
      <c r="H10" s="337"/>
      <c r="I10" s="337"/>
      <c r="J10" s="3" t="s">
        <v>40</v>
      </c>
      <c r="K10" s="3" t="s">
        <v>41</v>
      </c>
      <c r="L10" s="3" t="s">
        <v>42</v>
      </c>
    </row>
    <row r="11" spans="1:12" s="45" customFormat="1" ht="18.75" customHeight="1" x14ac:dyDescent="0.25">
      <c r="A11" s="391" t="s">
        <v>46</v>
      </c>
      <c r="B11" s="391"/>
      <c r="C11" s="391"/>
      <c r="D11" s="391"/>
      <c r="E11" s="391"/>
      <c r="F11" s="391"/>
      <c r="G11" s="391"/>
      <c r="H11" s="391"/>
      <c r="I11" s="391"/>
      <c r="J11" s="49">
        <f>J12+J23+J30+J37</f>
        <v>0</v>
      </c>
      <c r="K11" s="49">
        <f t="shared" ref="K11:L11" si="0">K12+K23+K30+K37</f>
        <v>0</v>
      </c>
      <c r="L11" s="49">
        <f t="shared" si="0"/>
        <v>-93212.500000000029</v>
      </c>
    </row>
    <row r="12" spans="1:12" s="4" customFormat="1" ht="30" customHeight="1" x14ac:dyDescent="0.25">
      <c r="A12" s="391" t="s">
        <v>59</v>
      </c>
      <c r="B12" s="391"/>
      <c r="C12" s="391"/>
      <c r="D12" s="391"/>
      <c r="E12" s="391"/>
      <c r="F12" s="391"/>
      <c r="G12" s="391"/>
      <c r="H12" s="391"/>
      <c r="I12" s="391"/>
      <c r="J12" s="49">
        <f>J13</f>
        <v>0</v>
      </c>
      <c r="K12" s="222">
        <f t="shared" ref="K12:L13" si="1">K13</f>
        <v>230000</v>
      </c>
      <c r="L12" s="222">
        <f t="shared" si="1"/>
        <v>591838</v>
      </c>
    </row>
    <row r="13" spans="1:12" ht="21.75" customHeight="1" x14ac:dyDescent="0.25">
      <c r="A13" s="46"/>
      <c r="B13" s="5">
        <v>1212</v>
      </c>
      <c r="C13" s="391" t="s">
        <v>100</v>
      </c>
      <c r="D13" s="391"/>
      <c r="E13" s="391"/>
      <c r="F13" s="391"/>
      <c r="G13" s="391"/>
      <c r="H13" s="391"/>
      <c r="I13" s="391"/>
      <c r="J13" s="49">
        <f>J14</f>
        <v>0</v>
      </c>
      <c r="K13" s="47">
        <f t="shared" si="1"/>
        <v>230000</v>
      </c>
      <c r="L13" s="47">
        <f t="shared" si="1"/>
        <v>591838</v>
      </c>
    </row>
    <row r="14" spans="1:12" s="50" customFormat="1" ht="57" customHeight="1" x14ac:dyDescent="0.25">
      <c r="A14" s="46"/>
      <c r="B14" s="48"/>
      <c r="C14" s="48"/>
      <c r="D14" s="3">
        <v>32002</v>
      </c>
      <c r="E14" s="391" t="s">
        <v>124</v>
      </c>
      <c r="F14" s="391"/>
      <c r="G14" s="391"/>
      <c r="H14" s="391"/>
      <c r="I14" s="391"/>
      <c r="J14" s="49">
        <f>'3'!H16</f>
        <v>0</v>
      </c>
      <c r="K14" s="49">
        <f>'3'!I16</f>
        <v>230000</v>
      </c>
      <c r="L14" s="49">
        <f>'3'!J16</f>
        <v>591838</v>
      </c>
    </row>
    <row r="15" spans="1:12" ht="53.25" customHeight="1" x14ac:dyDescent="0.25">
      <c r="A15" s="46"/>
      <c r="B15" s="48"/>
      <c r="C15" s="48"/>
      <c r="D15" s="51"/>
      <c r="E15" s="51"/>
      <c r="F15" s="391" t="s">
        <v>126</v>
      </c>
      <c r="G15" s="391"/>
      <c r="H15" s="391"/>
      <c r="I15" s="391"/>
      <c r="J15" s="391"/>
      <c r="K15" s="391"/>
      <c r="L15" s="391"/>
    </row>
    <row r="16" spans="1:12" ht="23.25" customHeight="1" x14ac:dyDescent="0.25">
      <c r="A16" s="46"/>
      <c r="B16" s="48"/>
      <c r="C16" s="48"/>
      <c r="D16" s="51"/>
      <c r="E16" s="51"/>
      <c r="F16" s="51"/>
      <c r="G16" s="391" t="s">
        <v>71</v>
      </c>
      <c r="H16" s="391"/>
      <c r="I16" s="391"/>
      <c r="J16" s="391"/>
      <c r="K16" s="391"/>
      <c r="L16" s="391"/>
    </row>
    <row r="17" spans="1:12" ht="38.25" customHeight="1" x14ac:dyDescent="0.25">
      <c r="A17" s="46"/>
      <c r="B17" s="48"/>
      <c r="C17" s="48"/>
      <c r="D17" s="51"/>
      <c r="E17" s="51"/>
      <c r="F17" s="51"/>
      <c r="G17" s="6"/>
      <c r="H17" s="391" t="s">
        <v>120</v>
      </c>
      <c r="I17" s="391"/>
      <c r="J17" s="391"/>
      <c r="K17" s="391"/>
      <c r="L17" s="391"/>
    </row>
    <row r="18" spans="1:12" ht="38.25" customHeight="1" x14ac:dyDescent="0.25">
      <c r="A18" s="46"/>
      <c r="B18" s="52"/>
      <c r="C18" s="52"/>
      <c r="D18" s="223"/>
      <c r="E18" s="223"/>
      <c r="F18" s="223"/>
      <c r="G18" s="6"/>
      <c r="H18" s="5"/>
      <c r="I18" s="5" t="s">
        <v>94</v>
      </c>
      <c r="J18" s="47"/>
      <c r="K18" s="47"/>
      <c r="L18" s="53">
        <v>3</v>
      </c>
    </row>
    <row r="19" spans="1:12" ht="38.25" customHeight="1" x14ac:dyDescent="0.25">
      <c r="A19" s="46"/>
      <c r="B19" s="52"/>
      <c r="C19" s="52"/>
      <c r="D19" s="223"/>
      <c r="E19" s="223"/>
      <c r="F19" s="223"/>
      <c r="G19" s="6"/>
      <c r="H19" s="5"/>
      <c r="I19" s="5" t="s">
        <v>95</v>
      </c>
      <c r="J19" s="47"/>
      <c r="K19" s="47"/>
      <c r="L19" s="53">
        <v>2</v>
      </c>
    </row>
    <row r="20" spans="1:12" ht="38.25" customHeight="1" x14ac:dyDescent="0.25">
      <c r="A20" s="46"/>
      <c r="B20" s="54"/>
      <c r="C20" s="52"/>
      <c r="D20" s="55"/>
      <c r="E20" s="55"/>
      <c r="F20" s="55"/>
      <c r="G20" s="6"/>
      <c r="H20" s="5"/>
      <c r="I20" s="5" t="s">
        <v>96</v>
      </c>
      <c r="J20" s="47"/>
      <c r="K20" s="47"/>
      <c r="L20" s="53">
        <v>1</v>
      </c>
    </row>
    <row r="21" spans="1:12" ht="38.25" customHeight="1" x14ac:dyDescent="0.25">
      <c r="A21" s="46"/>
      <c r="B21" s="54"/>
      <c r="C21" s="52"/>
      <c r="D21" s="55"/>
      <c r="E21" s="55"/>
      <c r="F21" s="55"/>
      <c r="G21" s="6"/>
      <c r="H21" s="5"/>
      <c r="I21" s="5" t="s">
        <v>97</v>
      </c>
      <c r="J21" s="47"/>
      <c r="K21" s="47"/>
      <c r="L21" s="53">
        <v>1</v>
      </c>
    </row>
    <row r="22" spans="1:12" ht="38.25" customHeight="1" x14ac:dyDescent="0.25">
      <c r="A22" s="46"/>
      <c r="B22" s="54"/>
      <c r="C22" s="52"/>
      <c r="D22" s="55"/>
      <c r="E22" s="55"/>
      <c r="F22" s="55"/>
      <c r="G22" s="6"/>
      <c r="H22" s="5"/>
      <c r="I22" s="5" t="s">
        <v>127</v>
      </c>
      <c r="J22" s="47"/>
      <c r="K22" s="47"/>
      <c r="L22" s="53">
        <v>6</v>
      </c>
    </row>
    <row r="23" spans="1:12" ht="29.25" customHeight="1" x14ac:dyDescent="0.25">
      <c r="A23" s="391" t="s">
        <v>137</v>
      </c>
      <c r="B23" s="391"/>
      <c r="C23" s="391"/>
      <c r="D23" s="391"/>
      <c r="E23" s="391"/>
      <c r="F23" s="391"/>
      <c r="G23" s="391"/>
      <c r="H23" s="391"/>
      <c r="I23" s="391"/>
      <c r="J23" s="224">
        <f>+J24</f>
        <v>0</v>
      </c>
      <c r="K23" s="224">
        <f t="shared" ref="K23:L24" si="2">+K24</f>
        <v>0</v>
      </c>
      <c r="L23" s="224">
        <f t="shared" si="2"/>
        <v>-92112.5</v>
      </c>
    </row>
    <row r="24" spans="1:12" ht="21.75" customHeight="1" x14ac:dyDescent="0.25">
      <c r="A24" s="72"/>
      <c r="B24" s="54">
        <v>1045</v>
      </c>
      <c r="C24" s="395" t="s">
        <v>159</v>
      </c>
      <c r="D24" s="395"/>
      <c r="E24" s="395"/>
      <c r="F24" s="395"/>
      <c r="G24" s="395"/>
      <c r="H24" s="395"/>
      <c r="I24" s="395"/>
      <c r="J24" s="224">
        <f>J25</f>
        <v>0</v>
      </c>
      <c r="K24" s="224">
        <f t="shared" si="2"/>
        <v>0</v>
      </c>
      <c r="L24" s="224">
        <f t="shared" si="2"/>
        <v>-92112.5</v>
      </c>
    </row>
    <row r="25" spans="1:12" ht="30.75" customHeight="1" x14ac:dyDescent="0.25">
      <c r="A25" s="72"/>
      <c r="B25" s="58"/>
      <c r="C25" s="48"/>
      <c r="D25" s="54" t="s">
        <v>132</v>
      </c>
      <c r="E25" s="395" t="s">
        <v>133</v>
      </c>
      <c r="F25" s="395"/>
      <c r="G25" s="395"/>
      <c r="H25" s="395"/>
      <c r="I25" s="395"/>
      <c r="J25" s="224">
        <f>+'[1]Հավելված 5.1'!G27</f>
        <v>0</v>
      </c>
      <c r="K25" s="224">
        <f>+'[1]Հավելված 5.1'!H27</f>
        <v>0</v>
      </c>
      <c r="L25" s="224">
        <f>'4'!I44</f>
        <v>-92112.5</v>
      </c>
    </row>
    <row r="26" spans="1:12" ht="38.25" customHeight="1" x14ac:dyDescent="0.25">
      <c r="A26" s="72"/>
      <c r="B26" s="58"/>
      <c r="C26" s="48"/>
      <c r="D26" s="48"/>
      <c r="E26" s="48"/>
      <c r="F26" s="390" t="s">
        <v>160</v>
      </c>
      <c r="G26" s="391"/>
      <c r="H26" s="391"/>
      <c r="I26" s="391"/>
      <c r="J26" s="391"/>
      <c r="K26" s="391"/>
      <c r="L26" s="391"/>
    </row>
    <row r="27" spans="1:12" ht="38.25" customHeight="1" x14ac:dyDescent="0.25">
      <c r="A27" s="72"/>
      <c r="B27" s="58"/>
      <c r="C27" s="48"/>
      <c r="D27" s="48"/>
      <c r="E27" s="48"/>
      <c r="F27" s="51"/>
      <c r="G27" s="390" t="s">
        <v>71</v>
      </c>
      <c r="H27" s="391"/>
      <c r="I27" s="391"/>
      <c r="J27" s="391"/>
      <c r="K27" s="391"/>
      <c r="L27" s="391"/>
    </row>
    <row r="28" spans="1:12" ht="38.25" customHeight="1" x14ac:dyDescent="0.25">
      <c r="A28" s="72"/>
      <c r="B28" s="58"/>
      <c r="C28" s="48"/>
      <c r="D28" s="48"/>
      <c r="E28" s="48"/>
      <c r="F28" s="51"/>
      <c r="G28" s="51"/>
      <c r="H28" s="390" t="s">
        <v>161</v>
      </c>
      <c r="I28" s="391"/>
      <c r="J28" s="391"/>
      <c r="K28" s="391"/>
      <c r="L28" s="391"/>
    </row>
    <row r="29" spans="1:12" ht="38.25" customHeight="1" x14ac:dyDescent="0.25">
      <c r="A29" s="72"/>
      <c r="B29" s="58"/>
      <c r="C29" s="48"/>
      <c r="D29" s="48"/>
      <c r="E29" s="48"/>
      <c r="F29" s="51"/>
      <c r="G29" s="51"/>
      <c r="H29" s="60"/>
      <c r="I29" s="6" t="s">
        <v>162</v>
      </c>
      <c r="J29" s="61"/>
      <c r="K29" s="61"/>
      <c r="L29" s="225">
        <v>-2</v>
      </c>
    </row>
    <row r="30" spans="1:12" ht="24.75" customHeight="1" x14ac:dyDescent="0.25">
      <c r="A30" s="393" t="s">
        <v>138</v>
      </c>
      <c r="B30" s="394"/>
      <c r="C30" s="394"/>
      <c r="D30" s="394"/>
      <c r="E30" s="394"/>
      <c r="F30" s="394"/>
      <c r="G30" s="394"/>
      <c r="H30" s="394"/>
      <c r="I30" s="390"/>
      <c r="J30" s="226">
        <f>J31</f>
        <v>0</v>
      </c>
      <c r="K30" s="226">
        <f t="shared" ref="K30:L31" si="3">K31</f>
        <v>-230000</v>
      </c>
      <c r="L30" s="226">
        <f t="shared" si="3"/>
        <v>-709372.9</v>
      </c>
    </row>
    <row r="31" spans="1:12" ht="38.25" customHeight="1" x14ac:dyDescent="0.25">
      <c r="A31" s="170"/>
      <c r="B31" s="104" t="s">
        <v>187</v>
      </c>
      <c r="C31" s="397" t="s">
        <v>188</v>
      </c>
      <c r="D31" s="397"/>
      <c r="E31" s="397"/>
      <c r="F31" s="397"/>
      <c r="G31" s="397"/>
      <c r="H31" s="397"/>
      <c r="I31" s="397"/>
      <c r="J31" s="227">
        <f>J32</f>
        <v>0</v>
      </c>
      <c r="K31" s="227">
        <f t="shared" si="3"/>
        <v>-230000</v>
      </c>
      <c r="L31" s="227">
        <f t="shared" si="3"/>
        <v>-709372.9</v>
      </c>
    </row>
    <row r="32" spans="1:12" ht="38.25" customHeight="1" x14ac:dyDescent="0.25">
      <c r="A32" s="170"/>
      <c r="B32" s="52"/>
      <c r="C32" s="52"/>
      <c r="D32" s="104" t="s">
        <v>182</v>
      </c>
      <c r="E32" s="397" t="s">
        <v>144</v>
      </c>
      <c r="F32" s="397"/>
      <c r="G32" s="397"/>
      <c r="H32" s="397"/>
      <c r="I32" s="397"/>
      <c r="J32" s="228">
        <v>0</v>
      </c>
      <c r="K32" s="228">
        <v>-230000</v>
      </c>
      <c r="L32" s="228">
        <v>-709372.9</v>
      </c>
    </row>
    <row r="33" spans="1:12" ht="38.25" customHeight="1" x14ac:dyDescent="0.25">
      <c r="A33" s="170"/>
      <c r="B33" s="52"/>
      <c r="C33" s="52"/>
      <c r="D33" s="7"/>
      <c r="E33" s="7"/>
      <c r="F33" s="397" t="s">
        <v>183</v>
      </c>
      <c r="G33" s="397"/>
      <c r="H33" s="397"/>
      <c r="I33" s="397"/>
      <c r="J33" s="397"/>
      <c r="K33" s="397"/>
      <c r="L33" s="397"/>
    </row>
    <row r="34" spans="1:12" ht="38.25" customHeight="1" x14ac:dyDescent="0.25">
      <c r="A34" s="170"/>
      <c r="B34" s="52"/>
      <c r="C34" s="52"/>
      <c r="D34" s="7"/>
      <c r="E34" s="7"/>
      <c r="F34" s="7"/>
      <c r="G34" s="397" t="s">
        <v>71</v>
      </c>
      <c r="H34" s="397"/>
      <c r="I34" s="397"/>
      <c r="J34" s="397"/>
      <c r="K34" s="397"/>
      <c r="L34" s="397"/>
    </row>
    <row r="35" spans="1:12" ht="38.25" customHeight="1" x14ac:dyDescent="0.25">
      <c r="A35" s="170"/>
      <c r="B35" s="52"/>
      <c r="C35" s="52"/>
      <c r="D35" s="7"/>
      <c r="E35" s="7"/>
      <c r="F35" s="7"/>
      <c r="G35" s="7"/>
      <c r="H35" s="397" t="s">
        <v>184</v>
      </c>
      <c r="I35" s="397"/>
      <c r="J35" s="397"/>
      <c r="K35" s="397"/>
      <c r="L35" s="397"/>
    </row>
    <row r="36" spans="1:12" ht="38.25" customHeight="1" x14ac:dyDescent="0.25">
      <c r="A36" s="229"/>
      <c r="B36" s="52"/>
      <c r="C36" s="52"/>
      <c r="D36" s="7"/>
      <c r="E36" s="7"/>
      <c r="F36" s="7"/>
      <c r="G36" s="7"/>
      <c r="H36" s="7"/>
      <c r="I36" s="7" t="s">
        <v>185</v>
      </c>
      <c r="J36" s="164" t="s">
        <v>186</v>
      </c>
      <c r="K36" s="164" t="s">
        <v>186</v>
      </c>
      <c r="L36" s="225">
        <v>-12</v>
      </c>
    </row>
    <row r="37" spans="1:12" s="4" customFormat="1" ht="21" customHeight="1" x14ac:dyDescent="0.25">
      <c r="A37" s="393" t="s">
        <v>76</v>
      </c>
      <c r="B37" s="394"/>
      <c r="C37" s="394"/>
      <c r="D37" s="394"/>
      <c r="E37" s="394"/>
      <c r="F37" s="394"/>
      <c r="G37" s="394"/>
      <c r="H37" s="394"/>
      <c r="I37" s="390"/>
      <c r="J37" s="49">
        <f>+J38</f>
        <v>0</v>
      </c>
      <c r="K37" s="49">
        <f t="shared" ref="K37:L37" si="4">+K38</f>
        <v>0</v>
      </c>
      <c r="L37" s="49">
        <f t="shared" si="4"/>
        <v>116434.9</v>
      </c>
    </row>
    <row r="38" spans="1:12" ht="21" customHeight="1" x14ac:dyDescent="0.25">
      <c r="A38" s="46"/>
      <c r="B38" s="52">
        <v>1139</v>
      </c>
      <c r="C38" s="391" t="s">
        <v>82</v>
      </c>
      <c r="D38" s="391"/>
      <c r="E38" s="391"/>
      <c r="F38" s="391"/>
      <c r="G38" s="391"/>
      <c r="H38" s="391"/>
      <c r="I38" s="391"/>
      <c r="J38" s="49">
        <f>J39+J43</f>
        <v>0</v>
      </c>
      <c r="K38" s="49">
        <f t="shared" ref="K38:L38" si="5">K39+K43</f>
        <v>0</v>
      </c>
      <c r="L38" s="49">
        <f t="shared" si="5"/>
        <v>116434.9</v>
      </c>
    </row>
    <row r="39" spans="1:12" s="50" customFormat="1" ht="22.5" customHeight="1" x14ac:dyDescent="0.25">
      <c r="A39" s="229"/>
      <c r="B39" s="48"/>
      <c r="C39" s="48"/>
      <c r="D39" s="5" t="s">
        <v>114</v>
      </c>
      <c r="E39" s="390" t="s">
        <v>115</v>
      </c>
      <c r="F39" s="391"/>
      <c r="G39" s="391"/>
      <c r="H39" s="391"/>
      <c r="I39" s="391"/>
      <c r="J39" s="49">
        <f>'3'!H26</f>
        <v>0</v>
      </c>
      <c r="K39" s="49">
        <f>'3'!I26</f>
        <v>-46000</v>
      </c>
      <c r="L39" s="49">
        <f>'3'!J26</f>
        <v>-117552.20000000001</v>
      </c>
    </row>
    <row r="40" spans="1:12" ht="33.4" customHeight="1" x14ac:dyDescent="0.25">
      <c r="A40" s="229"/>
      <c r="B40" s="48"/>
      <c r="C40" s="48"/>
      <c r="D40" s="6"/>
      <c r="E40" s="56"/>
      <c r="F40" s="367" t="s">
        <v>116</v>
      </c>
      <c r="G40" s="392"/>
      <c r="H40" s="392"/>
      <c r="I40" s="392"/>
      <c r="J40" s="392"/>
      <c r="K40" s="392"/>
      <c r="L40" s="368"/>
    </row>
    <row r="41" spans="1:12" ht="25.5" customHeight="1" x14ac:dyDescent="0.25">
      <c r="A41" s="229"/>
      <c r="B41" s="48"/>
      <c r="C41" s="48"/>
      <c r="D41" s="6"/>
      <c r="E41" s="56"/>
      <c r="F41" s="6"/>
      <c r="G41" s="393" t="s">
        <v>117</v>
      </c>
      <c r="H41" s="394"/>
      <c r="I41" s="394"/>
      <c r="J41" s="394"/>
      <c r="K41" s="394"/>
      <c r="L41" s="390"/>
    </row>
    <row r="42" spans="1:12" ht="22.5" customHeight="1" x14ac:dyDescent="0.25">
      <c r="A42" s="230"/>
      <c r="B42" s="48"/>
      <c r="C42" s="48"/>
      <c r="D42" s="6"/>
      <c r="E42" s="56"/>
      <c r="F42" s="6"/>
      <c r="G42" s="6"/>
      <c r="H42" s="393" t="s">
        <v>118</v>
      </c>
      <c r="I42" s="394"/>
      <c r="J42" s="394"/>
      <c r="K42" s="394"/>
      <c r="L42" s="390"/>
    </row>
    <row r="43" spans="1:12" s="50" customFormat="1" ht="22.5" customHeight="1" x14ac:dyDescent="0.25">
      <c r="A43" s="229"/>
      <c r="B43" s="48"/>
      <c r="C43" s="48"/>
      <c r="D43" s="5" t="s">
        <v>114</v>
      </c>
      <c r="E43" s="390" t="s">
        <v>115</v>
      </c>
      <c r="F43" s="391"/>
      <c r="G43" s="391"/>
      <c r="H43" s="391"/>
      <c r="I43" s="391"/>
      <c r="J43" s="49">
        <f>'3'!H25</f>
        <v>0</v>
      </c>
      <c r="K43" s="49">
        <f>'3'!I25</f>
        <v>46000</v>
      </c>
      <c r="L43" s="49">
        <f>'3'!J25</f>
        <v>233987.1</v>
      </c>
    </row>
    <row r="44" spans="1:12" ht="33.4" customHeight="1" x14ac:dyDescent="0.25">
      <c r="A44" s="229"/>
      <c r="B44" s="48"/>
      <c r="C44" s="48"/>
      <c r="D44" s="6"/>
      <c r="E44" s="56"/>
      <c r="F44" s="367" t="s">
        <v>116</v>
      </c>
      <c r="G44" s="392"/>
      <c r="H44" s="392"/>
      <c r="I44" s="392"/>
      <c r="J44" s="392"/>
      <c r="K44" s="392"/>
      <c r="L44" s="368"/>
    </row>
    <row r="45" spans="1:12" ht="25.5" customHeight="1" x14ac:dyDescent="0.25">
      <c r="A45" s="229"/>
      <c r="B45" s="48"/>
      <c r="C45" s="48"/>
      <c r="D45" s="6"/>
      <c r="E45" s="56"/>
      <c r="F45" s="6"/>
      <c r="G45" s="393" t="s">
        <v>117</v>
      </c>
      <c r="H45" s="394"/>
      <c r="I45" s="394"/>
      <c r="J45" s="394"/>
      <c r="K45" s="394"/>
      <c r="L45" s="390"/>
    </row>
    <row r="46" spans="1:12" ht="22.5" customHeight="1" x14ac:dyDescent="0.25">
      <c r="A46" s="230"/>
      <c r="B46" s="48"/>
      <c r="C46" s="48"/>
      <c r="D46" s="6"/>
      <c r="E46" s="56"/>
      <c r="F46" s="6"/>
      <c r="G46" s="6"/>
      <c r="H46" s="393" t="s">
        <v>118</v>
      </c>
      <c r="I46" s="394"/>
      <c r="J46" s="394"/>
      <c r="K46" s="394"/>
      <c r="L46" s="390"/>
    </row>
    <row r="47" spans="1:12" x14ac:dyDescent="0.25">
      <c r="D47" s="39"/>
    </row>
    <row r="50" spans="4:7" x14ac:dyDescent="0.3">
      <c r="D50" s="24"/>
      <c r="E50" s="11" t="s">
        <v>107</v>
      </c>
      <c r="F50" s="12"/>
      <c r="G50" s="16"/>
    </row>
    <row r="51" spans="4:7" x14ac:dyDescent="0.3">
      <c r="D51" s="24"/>
      <c r="E51" s="11" t="s">
        <v>108</v>
      </c>
      <c r="F51" s="12"/>
      <c r="G51" s="16"/>
    </row>
    <row r="52" spans="4:7" x14ac:dyDescent="0.3">
      <c r="D52" s="24"/>
      <c r="E52" s="13"/>
      <c r="F52" s="14" t="s">
        <v>123</v>
      </c>
      <c r="G52" s="16"/>
    </row>
    <row r="53" spans="4:7" x14ac:dyDescent="0.3">
      <c r="D53" s="24"/>
      <c r="E53" s="9"/>
      <c r="F53" s="9"/>
      <c r="G53" s="17"/>
    </row>
    <row r="54" spans="4:7" x14ac:dyDescent="0.25">
      <c r="D54" s="24"/>
      <c r="E54" s="24"/>
      <c r="F54" s="24"/>
      <c r="G54" s="24"/>
    </row>
    <row r="55" spans="4:7" x14ac:dyDescent="0.25">
      <c r="D55" s="24"/>
      <c r="E55" s="24"/>
      <c r="F55" s="24"/>
      <c r="G55" s="24"/>
    </row>
  </sheetData>
  <mergeCells count="42">
    <mergeCell ref="G34:L34"/>
    <mergeCell ref="H35:L35"/>
    <mergeCell ref="C31:I31"/>
    <mergeCell ref="F26:L26"/>
    <mergeCell ref="G27:L27"/>
    <mergeCell ref="H28:L28"/>
    <mergeCell ref="E32:I32"/>
    <mergeCell ref="F33:L33"/>
    <mergeCell ref="J3:L3"/>
    <mergeCell ref="J2:L2"/>
    <mergeCell ref="J1:L1"/>
    <mergeCell ref="A6:L6"/>
    <mergeCell ref="G1:H1"/>
    <mergeCell ref="G3:H3"/>
    <mergeCell ref="K8:L8"/>
    <mergeCell ref="C13:I13"/>
    <mergeCell ref="B9:C9"/>
    <mergeCell ref="D9:G9"/>
    <mergeCell ref="H9:H10"/>
    <mergeCell ref="J9:L9"/>
    <mergeCell ref="I9:I10"/>
    <mergeCell ref="A9:A10"/>
    <mergeCell ref="F40:L40"/>
    <mergeCell ref="G41:L41"/>
    <mergeCell ref="H42:L42"/>
    <mergeCell ref="A11:I11"/>
    <mergeCell ref="A12:I12"/>
    <mergeCell ref="C38:I38"/>
    <mergeCell ref="E39:I39"/>
    <mergeCell ref="E14:I14"/>
    <mergeCell ref="F15:L15"/>
    <mergeCell ref="G16:L16"/>
    <mergeCell ref="H17:L17"/>
    <mergeCell ref="A23:I23"/>
    <mergeCell ref="C24:I24"/>
    <mergeCell ref="A30:I30"/>
    <mergeCell ref="E25:I25"/>
    <mergeCell ref="E43:I43"/>
    <mergeCell ref="F44:L44"/>
    <mergeCell ref="G45:L45"/>
    <mergeCell ref="H46:L46"/>
    <mergeCell ref="A37:I37"/>
  </mergeCells>
  <pageMargins left="0" right="0" top="0.74803149606299213" bottom="0.74803149606299213" header="0.31496062992125984" footer="0.31496062992125984"/>
  <pageSetup paperSize="9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opLeftCell="A32" zoomScaleNormal="100" workbookViewId="0">
      <selection activeCell="L42" sqref="L42"/>
    </sheetView>
  </sheetViews>
  <sheetFormatPr defaultColWidth="8.7109375" defaultRowHeight="17.25" x14ac:dyDescent="0.25"/>
  <cols>
    <col min="1" max="1" width="6.42578125" style="39" bestFit="1" customWidth="1"/>
    <col min="2" max="2" width="9.7109375" style="39" customWidth="1"/>
    <col min="3" max="3" width="13.140625" style="39" customWidth="1"/>
    <col min="4" max="4" width="15.5703125" style="44" customWidth="1"/>
    <col min="5" max="5" width="13.140625" style="39" customWidth="1"/>
    <col min="6" max="6" width="15.42578125" style="39" customWidth="1"/>
    <col min="7" max="7" width="10.42578125" style="39" customWidth="1"/>
    <col min="8" max="8" width="22.5703125" style="39" customWidth="1"/>
    <col min="9" max="9" width="46.28515625" style="39" customWidth="1"/>
    <col min="10" max="12" width="19.42578125" style="39" customWidth="1"/>
    <col min="13" max="16384" width="8.7109375" style="39"/>
  </cols>
  <sheetData>
    <row r="1" spans="1:12" ht="25.5" customHeight="1" x14ac:dyDescent="0.25">
      <c r="D1" s="40"/>
      <c r="E1" s="40"/>
      <c r="F1" s="40"/>
      <c r="G1" s="351"/>
      <c r="H1" s="351"/>
      <c r="J1" s="351" t="s">
        <v>122</v>
      </c>
      <c r="K1" s="351"/>
      <c r="L1" s="351"/>
    </row>
    <row r="2" spans="1:12" ht="17.649999999999999" customHeight="1" x14ac:dyDescent="0.3">
      <c r="D2" s="41"/>
      <c r="E2" s="41"/>
      <c r="F2" s="42"/>
      <c r="H2" s="43"/>
      <c r="I2" s="43"/>
      <c r="J2" s="353" t="s">
        <v>48</v>
      </c>
      <c r="K2" s="353"/>
      <c r="L2" s="353"/>
    </row>
    <row r="3" spans="1:12" x14ac:dyDescent="0.3">
      <c r="D3" s="41"/>
      <c r="E3" s="41"/>
      <c r="F3" s="42"/>
      <c r="G3" s="353"/>
      <c r="H3" s="353"/>
      <c r="J3" s="353" t="s">
        <v>16</v>
      </c>
      <c r="K3" s="353"/>
      <c r="L3" s="353"/>
    </row>
    <row r="4" spans="1:12" x14ac:dyDescent="0.3">
      <c r="D4" s="41"/>
      <c r="E4" s="41"/>
      <c r="F4" s="42"/>
      <c r="G4" s="43"/>
      <c r="H4" s="43"/>
      <c r="I4" s="43"/>
    </row>
    <row r="5" spans="1:12" x14ac:dyDescent="0.3">
      <c r="D5" s="41"/>
      <c r="E5" s="41"/>
      <c r="F5" s="42"/>
      <c r="G5" s="43"/>
      <c r="H5" s="43"/>
      <c r="I5" s="43"/>
    </row>
    <row r="6" spans="1:12" ht="35.450000000000003" customHeight="1" x14ac:dyDescent="0.25">
      <c r="A6" s="354" t="s">
        <v>83</v>
      </c>
      <c r="B6" s="354"/>
      <c r="C6" s="354"/>
      <c r="D6" s="354"/>
      <c r="E6" s="354"/>
      <c r="F6" s="354"/>
      <c r="G6" s="354"/>
      <c r="H6" s="354"/>
      <c r="I6" s="354"/>
      <c r="J6" s="354"/>
      <c r="K6" s="354"/>
      <c r="L6" s="354"/>
    </row>
    <row r="8" spans="1:12" x14ac:dyDescent="0.25">
      <c r="K8" s="396" t="s">
        <v>49</v>
      </c>
      <c r="L8" s="396"/>
    </row>
    <row r="9" spans="1:12" ht="51" customHeight="1" x14ac:dyDescent="0.25">
      <c r="A9" s="337" t="s">
        <v>62</v>
      </c>
      <c r="B9" s="337" t="s">
        <v>34</v>
      </c>
      <c r="C9" s="337"/>
      <c r="D9" s="337" t="s">
        <v>35</v>
      </c>
      <c r="E9" s="337"/>
      <c r="F9" s="337"/>
      <c r="G9" s="337"/>
      <c r="H9" s="337" t="s">
        <v>36</v>
      </c>
      <c r="I9" s="337" t="s">
        <v>37</v>
      </c>
      <c r="J9" s="341" t="s">
        <v>21</v>
      </c>
      <c r="K9" s="342"/>
      <c r="L9" s="343"/>
    </row>
    <row r="10" spans="1:12" ht="51" customHeight="1" x14ac:dyDescent="0.25">
      <c r="A10" s="337"/>
      <c r="B10" s="3" t="s">
        <v>44</v>
      </c>
      <c r="C10" s="3" t="s">
        <v>43</v>
      </c>
      <c r="D10" s="3" t="s">
        <v>38</v>
      </c>
      <c r="E10" s="3" t="s">
        <v>43</v>
      </c>
      <c r="F10" s="3" t="s">
        <v>45</v>
      </c>
      <c r="G10" s="3" t="s">
        <v>39</v>
      </c>
      <c r="H10" s="337"/>
      <c r="I10" s="337"/>
      <c r="J10" s="3" t="s">
        <v>40</v>
      </c>
      <c r="K10" s="3" t="s">
        <v>41</v>
      </c>
      <c r="L10" s="3" t="s">
        <v>42</v>
      </c>
    </row>
    <row r="11" spans="1:12" s="45" customFormat="1" ht="20.25" customHeight="1" x14ac:dyDescent="0.25">
      <c r="A11" s="336" t="s">
        <v>46</v>
      </c>
      <c r="B11" s="336"/>
      <c r="C11" s="336"/>
      <c r="D11" s="336"/>
      <c r="E11" s="336"/>
      <c r="F11" s="336"/>
      <c r="G11" s="336"/>
      <c r="H11" s="336"/>
      <c r="I11" s="336"/>
      <c r="J11" s="262">
        <f>J12+J29+J43+J36</f>
        <v>0</v>
      </c>
      <c r="K11" s="262">
        <f>K12+K29+K43+K36</f>
        <v>0</v>
      </c>
      <c r="L11" s="262">
        <f>L12+L29+L43+L36</f>
        <v>-93212.500000000029</v>
      </c>
    </row>
    <row r="12" spans="1:12" s="4" customFormat="1" ht="21.75" customHeight="1" x14ac:dyDescent="0.25">
      <c r="A12" s="391" t="s">
        <v>86</v>
      </c>
      <c r="B12" s="391"/>
      <c r="C12" s="391"/>
      <c r="D12" s="391"/>
      <c r="E12" s="391"/>
      <c r="F12" s="391"/>
      <c r="G12" s="391"/>
      <c r="H12" s="391"/>
      <c r="I12" s="391"/>
      <c r="J12" s="262">
        <f>J13+J19</f>
        <v>0</v>
      </c>
      <c r="K12" s="262">
        <f>K13+K19</f>
        <v>-24462</v>
      </c>
      <c r="L12" s="262">
        <f t="shared" ref="L12" si="0">L13+L19</f>
        <v>-141996.90000000002</v>
      </c>
    </row>
    <row r="13" spans="1:12" s="260" customFormat="1" ht="17.25" customHeight="1" x14ac:dyDescent="0.25">
      <c r="A13" s="57"/>
      <c r="B13" s="5" t="s">
        <v>187</v>
      </c>
      <c r="C13" s="391" t="s">
        <v>188</v>
      </c>
      <c r="D13" s="391"/>
      <c r="E13" s="391"/>
      <c r="F13" s="391"/>
      <c r="G13" s="391"/>
      <c r="H13" s="391"/>
      <c r="I13" s="391"/>
      <c r="J13" s="259">
        <f>J14</f>
        <v>0</v>
      </c>
      <c r="K13" s="261">
        <f t="shared" ref="K13:L13" si="1">K14</f>
        <v>-230000</v>
      </c>
      <c r="L13" s="261">
        <f t="shared" si="1"/>
        <v>-709372.9</v>
      </c>
    </row>
    <row r="14" spans="1:12" s="4" customFormat="1" ht="17.25" customHeight="1" x14ac:dyDescent="0.25">
      <c r="A14" s="57"/>
      <c r="B14" s="167"/>
      <c r="C14" s="167"/>
      <c r="D14" s="5" t="s">
        <v>182</v>
      </c>
      <c r="E14" s="391" t="s">
        <v>144</v>
      </c>
      <c r="F14" s="391"/>
      <c r="G14" s="391"/>
      <c r="H14" s="391"/>
      <c r="I14" s="391"/>
      <c r="J14" s="262">
        <v>0</v>
      </c>
      <c r="K14" s="262">
        <v>-230000</v>
      </c>
      <c r="L14" s="262">
        <v>-709372.9</v>
      </c>
    </row>
    <row r="15" spans="1:12" s="4" customFormat="1" ht="17.25" customHeight="1" x14ac:dyDescent="0.25">
      <c r="A15" s="57"/>
      <c r="B15" s="167"/>
      <c r="C15" s="167"/>
      <c r="D15" s="6"/>
      <c r="E15" s="6"/>
      <c r="F15" s="391" t="s">
        <v>183</v>
      </c>
      <c r="G15" s="391"/>
      <c r="H15" s="391"/>
      <c r="I15" s="391"/>
      <c r="J15" s="391"/>
      <c r="K15" s="391"/>
      <c r="L15" s="391"/>
    </row>
    <row r="16" spans="1:12" s="4" customFormat="1" ht="17.25" customHeight="1" x14ac:dyDescent="0.25">
      <c r="A16" s="57"/>
      <c r="B16" s="167"/>
      <c r="C16" s="167"/>
      <c r="D16" s="6"/>
      <c r="E16" s="6"/>
      <c r="F16" s="6"/>
      <c r="G16" s="391" t="s">
        <v>71</v>
      </c>
      <c r="H16" s="391"/>
      <c r="I16" s="391"/>
      <c r="J16" s="391"/>
      <c r="K16" s="391"/>
      <c r="L16" s="391"/>
    </row>
    <row r="17" spans="1:12" s="4" customFormat="1" ht="17.25" customHeight="1" x14ac:dyDescent="0.25">
      <c r="A17" s="57"/>
      <c r="B17" s="167"/>
      <c r="C17" s="167"/>
      <c r="D17" s="6"/>
      <c r="E17" s="6"/>
      <c r="F17" s="6"/>
      <c r="G17" s="6"/>
      <c r="H17" s="391" t="s">
        <v>184</v>
      </c>
      <c r="I17" s="391"/>
      <c r="J17" s="391"/>
      <c r="K17" s="391"/>
      <c r="L17" s="391"/>
    </row>
    <row r="18" spans="1:12" s="4" customFormat="1" ht="44.25" customHeight="1" x14ac:dyDescent="0.25">
      <c r="A18" s="57"/>
      <c r="B18" s="52"/>
      <c r="C18" s="52"/>
      <c r="D18" s="6"/>
      <c r="E18" s="6"/>
      <c r="F18" s="6"/>
      <c r="G18" s="6"/>
      <c r="H18" s="6"/>
      <c r="I18" s="6" t="s">
        <v>185</v>
      </c>
      <c r="J18" s="263" t="s">
        <v>186</v>
      </c>
      <c r="K18" s="263" t="s">
        <v>186</v>
      </c>
      <c r="L18" s="217">
        <v>-12</v>
      </c>
    </row>
    <row r="19" spans="1:12" ht="27.75" customHeight="1" x14ac:dyDescent="0.25">
      <c r="A19" s="57"/>
      <c r="B19" s="5">
        <v>1212</v>
      </c>
      <c r="C19" s="391" t="s">
        <v>100</v>
      </c>
      <c r="D19" s="391"/>
      <c r="E19" s="391"/>
      <c r="F19" s="391"/>
      <c r="G19" s="391"/>
      <c r="H19" s="391"/>
      <c r="I19" s="391"/>
      <c r="J19" s="262">
        <f>J20</f>
        <v>0</v>
      </c>
      <c r="K19" s="47">
        <f t="shared" ref="K19:L19" si="2">K20</f>
        <v>205538</v>
      </c>
      <c r="L19" s="47">
        <f t="shared" si="2"/>
        <v>567376</v>
      </c>
    </row>
    <row r="20" spans="1:12" s="50" customFormat="1" ht="58.5" customHeight="1" x14ac:dyDescent="0.25">
      <c r="A20" s="46"/>
      <c r="B20" s="48"/>
      <c r="C20" s="48"/>
      <c r="D20" s="3">
        <v>32002</v>
      </c>
      <c r="E20" s="391" t="s">
        <v>124</v>
      </c>
      <c r="F20" s="391"/>
      <c r="G20" s="391"/>
      <c r="H20" s="391"/>
      <c r="I20" s="391"/>
      <c r="J20" s="49">
        <f>'4'!G27</f>
        <v>0</v>
      </c>
      <c r="K20" s="49">
        <f>'4'!H27</f>
        <v>205538</v>
      </c>
      <c r="L20" s="49">
        <f>'4'!I27</f>
        <v>567376</v>
      </c>
    </row>
    <row r="21" spans="1:12" ht="57.75" customHeight="1" x14ac:dyDescent="0.25">
      <c r="A21" s="46"/>
      <c r="B21" s="48"/>
      <c r="C21" s="48"/>
      <c r="D21" s="51"/>
      <c r="E21" s="51"/>
      <c r="F21" s="391" t="s">
        <v>125</v>
      </c>
      <c r="G21" s="391"/>
      <c r="H21" s="391"/>
      <c r="I21" s="391"/>
      <c r="J21" s="391"/>
      <c r="K21" s="391"/>
      <c r="L21" s="391"/>
    </row>
    <row r="22" spans="1:12" ht="21" customHeight="1" x14ac:dyDescent="0.25">
      <c r="A22" s="46"/>
      <c r="B22" s="48"/>
      <c r="C22" s="48"/>
      <c r="D22" s="51"/>
      <c r="E22" s="51"/>
      <c r="F22" s="51"/>
      <c r="G22" s="391" t="s">
        <v>71</v>
      </c>
      <c r="H22" s="391"/>
      <c r="I22" s="391"/>
      <c r="J22" s="391"/>
      <c r="K22" s="391"/>
      <c r="L22" s="391"/>
    </row>
    <row r="23" spans="1:12" ht="30" customHeight="1" x14ac:dyDescent="0.25">
      <c r="A23" s="46"/>
      <c r="B23" s="58"/>
      <c r="C23" s="48"/>
      <c r="D23" s="51"/>
      <c r="E23" s="51"/>
      <c r="F23" s="51"/>
      <c r="G23" s="6"/>
      <c r="H23" s="391" t="s">
        <v>120</v>
      </c>
      <c r="I23" s="391"/>
      <c r="J23" s="391"/>
      <c r="K23" s="391"/>
      <c r="L23" s="391"/>
    </row>
    <row r="24" spans="1:12" ht="43.5" customHeight="1" x14ac:dyDescent="0.25">
      <c r="A24" s="59"/>
      <c r="B24" s="54"/>
      <c r="C24" s="52"/>
      <c r="D24" s="55"/>
      <c r="E24" s="55"/>
      <c r="F24" s="55"/>
      <c r="G24" s="6"/>
      <c r="H24" s="5"/>
      <c r="I24" s="5" t="s">
        <v>94</v>
      </c>
      <c r="J24" s="47"/>
      <c r="K24" s="47"/>
      <c r="L24" s="53">
        <v>3</v>
      </c>
    </row>
    <row r="25" spans="1:12" ht="43.5" customHeight="1" x14ac:dyDescent="0.25">
      <c r="A25" s="59"/>
      <c r="B25" s="54"/>
      <c r="C25" s="52"/>
      <c r="D25" s="55"/>
      <c r="E25" s="55"/>
      <c r="F25" s="55"/>
      <c r="G25" s="6"/>
      <c r="H25" s="5"/>
      <c r="I25" s="5" t="s">
        <v>95</v>
      </c>
      <c r="J25" s="47"/>
      <c r="K25" s="47"/>
      <c r="L25" s="53">
        <v>2</v>
      </c>
    </row>
    <row r="26" spans="1:12" ht="43.5" customHeight="1" x14ac:dyDescent="0.25">
      <c r="A26" s="59"/>
      <c r="B26" s="54"/>
      <c r="C26" s="52"/>
      <c r="D26" s="55"/>
      <c r="E26" s="55"/>
      <c r="F26" s="55"/>
      <c r="G26" s="6"/>
      <c r="H26" s="5"/>
      <c r="I26" s="5" t="s">
        <v>96</v>
      </c>
      <c r="J26" s="47"/>
      <c r="K26" s="47"/>
      <c r="L26" s="53">
        <v>1</v>
      </c>
    </row>
    <row r="27" spans="1:12" ht="43.5" customHeight="1" x14ac:dyDescent="0.25">
      <c r="A27" s="59"/>
      <c r="B27" s="54"/>
      <c r="C27" s="52"/>
      <c r="D27" s="55"/>
      <c r="E27" s="55"/>
      <c r="F27" s="55"/>
      <c r="G27" s="6"/>
      <c r="H27" s="5"/>
      <c r="I27" s="5" t="s">
        <v>97</v>
      </c>
      <c r="J27" s="47"/>
      <c r="K27" s="47"/>
      <c r="L27" s="53">
        <v>1</v>
      </c>
    </row>
    <row r="28" spans="1:12" ht="48.75" customHeight="1" x14ac:dyDescent="0.25">
      <c r="A28" s="59"/>
      <c r="B28" s="54"/>
      <c r="C28" s="52"/>
      <c r="D28" s="55"/>
      <c r="E28" s="55"/>
      <c r="F28" s="55"/>
      <c r="G28" s="6"/>
      <c r="H28" s="5"/>
      <c r="I28" s="5" t="s">
        <v>127</v>
      </c>
      <c r="J28" s="49"/>
      <c r="K28" s="47"/>
      <c r="L28" s="53">
        <v>4</v>
      </c>
    </row>
    <row r="29" spans="1:12" s="4" customFormat="1" ht="22.5" customHeight="1" x14ac:dyDescent="0.25">
      <c r="A29" s="391" t="s">
        <v>87</v>
      </c>
      <c r="B29" s="391"/>
      <c r="C29" s="391"/>
      <c r="D29" s="391"/>
      <c r="E29" s="391"/>
      <c r="F29" s="391"/>
      <c r="G29" s="391"/>
      <c r="H29" s="391"/>
      <c r="I29" s="391"/>
      <c r="J29" s="49">
        <f>+J30</f>
        <v>0</v>
      </c>
      <c r="K29" s="49">
        <f t="shared" ref="K29:L29" si="3">+K30</f>
        <v>24462</v>
      </c>
      <c r="L29" s="49">
        <f t="shared" si="3"/>
        <v>24462</v>
      </c>
    </row>
    <row r="30" spans="1:12" ht="24" customHeight="1" x14ac:dyDescent="0.25">
      <c r="A30" s="57"/>
      <c r="B30" s="5">
        <v>1212</v>
      </c>
      <c r="C30" s="391" t="s">
        <v>100</v>
      </c>
      <c r="D30" s="391"/>
      <c r="E30" s="391"/>
      <c r="F30" s="391"/>
      <c r="G30" s="391"/>
      <c r="H30" s="391"/>
      <c r="I30" s="391"/>
      <c r="J30" s="49">
        <f>J31</f>
        <v>0</v>
      </c>
      <c r="K30" s="47">
        <f t="shared" ref="K30" si="4">K31</f>
        <v>24462</v>
      </c>
      <c r="L30" s="47">
        <f t="shared" ref="L30" si="5">L31</f>
        <v>24462</v>
      </c>
    </row>
    <row r="31" spans="1:12" s="50" customFormat="1" ht="58.5" customHeight="1" x14ac:dyDescent="0.25">
      <c r="A31" s="60"/>
      <c r="B31" s="58"/>
      <c r="C31" s="48"/>
      <c r="D31" s="3">
        <v>32002</v>
      </c>
      <c r="E31" s="391" t="s">
        <v>124</v>
      </c>
      <c r="F31" s="391"/>
      <c r="G31" s="391"/>
      <c r="H31" s="391"/>
      <c r="I31" s="391"/>
      <c r="J31" s="49">
        <f>'4'!G37</f>
        <v>0</v>
      </c>
      <c r="K31" s="49">
        <f>'4'!H37</f>
        <v>24462</v>
      </c>
      <c r="L31" s="49">
        <f>'4'!I37</f>
        <v>24462</v>
      </c>
    </row>
    <row r="32" spans="1:12" ht="57" customHeight="1" x14ac:dyDescent="0.25">
      <c r="A32" s="46"/>
      <c r="B32" s="58"/>
      <c r="C32" s="48"/>
      <c r="D32" s="51"/>
      <c r="E32" s="51"/>
      <c r="F32" s="391" t="s">
        <v>126</v>
      </c>
      <c r="G32" s="391"/>
      <c r="H32" s="391"/>
      <c r="I32" s="391"/>
      <c r="J32" s="391"/>
      <c r="K32" s="391"/>
      <c r="L32" s="391"/>
    </row>
    <row r="33" spans="1:12" ht="24.75" customHeight="1" x14ac:dyDescent="0.25">
      <c r="A33" s="46"/>
      <c r="B33" s="58"/>
      <c r="C33" s="48"/>
      <c r="D33" s="51"/>
      <c r="E33" s="51"/>
      <c r="F33" s="51"/>
      <c r="G33" s="391" t="s">
        <v>71</v>
      </c>
      <c r="H33" s="391"/>
      <c r="I33" s="391"/>
      <c r="J33" s="391"/>
      <c r="K33" s="391"/>
      <c r="L33" s="391"/>
    </row>
    <row r="34" spans="1:12" ht="22.5" customHeight="1" x14ac:dyDescent="0.25">
      <c r="A34" s="61"/>
      <c r="B34" s="58"/>
      <c r="C34" s="48"/>
      <c r="D34" s="51"/>
      <c r="E34" s="51"/>
      <c r="F34" s="51"/>
      <c r="G34" s="6"/>
      <c r="H34" s="391" t="s">
        <v>119</v>
      </c>
      <c r="I34" s="391"/>
      <c r="J34" s="391"/>
      <c r="K34" s="391"/>
      <c r="L34" s="391"/>
    </row>
    <row r="35" spans="1:12" ht="36" customHeight="1" x14ac:dyDescent="0.25">
      <c r="A35" s="59"/>
      <c r="B35" s="54"/>
      <c r="C35" s="52"/>
      <c r="D35" s="55"/>
      <c r="E35" s="55"/>
      <c r="F35" s="55"/>
      <c r="G35" s="6"/>
      <c r="H35" s="5"/>
      <c r="I35" s="5" t="s">
        <v>127</v>
      </c>
      <c r="J35" s="47"/>
      <c r="K35" s="47"/>
      <c r="L35" s="53">
        <v>2</v>
      </c>
    </row>
    <row r="36" spans="1:12" s="50" customFormat="1" ht="23.25" customHeight="1" x14ac:dyDescent="0.25">
      <c r="A36" s="399" t="s">
        <v>157</v>
      </c>
      <c r="B36" s="400"/>
      <c r="C36" s="400"/>
      <c r="D36" s="400"/>
      <c r="E36" s="400"/>
      <c r="F36" s="400"/>
      <c r="G36" s="400"/>
      <c r="H36" s="400"/>
      <c r="I36" s="166"/>
      <c r="J36" s="150">
        <f>J37</f>
        <v>0</v>
      </c>
      <c r="K36" s="150">
        <f t="shared" ref="K36:L37" si="6">K37</f>
        <v>0</v>
      </c>
      <c r="L36" s="47">
        <f t="shared" si="6"/>
        <v>-92112.5</v>
      </c>
    </row>
    <row r="37" spans="1:12" s="50" customFormat="1" ht="23.25" customHeight="1" x14ac:dyDescent="0.25">
      <c r="A37" s="220"/>
      <c r="B37" s="264">
        <v>1045</v>
      </c>
      <c r="C37" s="401" t="s">
        <v>159</v>
      </c>
      <c r="D37" s="401"/>
      <c r="E37" s="401"/>
      <c r="F37" s="401"/>
      <c r="G37" s="401"/>
      <c r="H37" s="401"/>
      <c r="I37" s="401"/>
      <c r="J37" s="150">
        <f>J38</f>
        <v>0</v>
      </c>
      <c r="K37" s="150">
        <f t="shared" si="6"/>
        <v>0</v>
      </c>
      <c r="L37" s="266">
        <f t="shared" si="6"/>
        <v>-92112.5</v>
      </c>
    </row>
    <row r="38" spans="1:12" s="50" customFormat="1" ht="23.25" customHeight="1" x14ac:dyDescent="0.25">
      <c r="A38" s="220"/>
      <c r="B38" s="265"/>
      <c r="C38" s="219"/>
      <c r="D38" s="149" t="s">
        <v>132</v>
      </c>
      <c r="E38" s="401" t="s">
        <v>133</v>
      </c>
      <c r="F38" s="401"/>
      <c r="G38" s="401"/>
      <c r="H38" s="401"/>
      <c r="I38" s="401"/>
      <c r="J38" s="150">
        <f>'8'!J25</f>
        <v>0</v>
      </c>
      <c r="K38" s="150">
        <f>'8'!K25</f>
        <v>0</v>
      </c>
      <c r="L38" s="266">
        <f>'8'!L25</f>
        <v>-92112.5</v>
      </c>
    </row>
    <row r="39" spans="1:12" s="50" customFormat="1" ht="33" customHeight="1" x14ac:dyDescent="0.25">
      <c r="A39" s="220"/>
      <c r="B39" s="265"/>
      <c r="C39" s="219"/>
      <c r="D39" s="219"/>
      <c r="E39" s="219"/>
      <c r="F39" s="390" t="s">
        <v>160</v>
      </c>
      <c r="G39" s="391"/>
      <c r="H39" s="391"/>
      <c r="I39" s="391"/>
      <c r="J39" s="391"/>
      <c r="K39" s="391"/>
      <c r="L39" s="391"/>
    </row>
    <row r="40" spans="1:12" s="50" customFormat="1" ht="23.25" customHeight="1" x14ac:dyDescent="0.25">
      <c r="A40" s="220"/>
      <c r="B40" s="265"/>
      <c r="C40" s="219"/>
      <c r="D40" s="219"/>
      <c r="E40" s="219"/>
      <c r="F40" s="51"/>
      <c r="G40" s="390" t="s">
        <v>71</v>
      </c>
      <c r="H40" s="391"/>
      <c r="I40" s="391"/>
      <c r="J40" s="391"/>
      <c r="K40" s="391"/>
      <c r="L40" s="391"/>
    </row>
    <row r="41" spans="1:12" ht="36" customHeight="1" x14ac:dyDescent="0.25">
      <c r="A41" s="218"/>
      <c r="B41" s="265"/>
      <c r="C41" s="219"/>
      <c r="D41" s="219"/>
      <c r="E41" s="219"/>
      <c r="F41" s="51"/>
      <c r="G41" s="51"/>
      <c r="H41" s="390" t="s">
        <v>161</v>
      </c>
      <c r="I41" s="391"/>
      <c r="J41" s="391"/>
      <c r="K41" s="391"/>
      <c r="L41" s="391"/>
    </row>
    <row r="42" spans="1:12" ht="36" customHeight="1" x14ac:dyDescent="0.25">
      <c r="A42" s="218"/>
      <c r="B42" s="265"/>
      <c r="C42" s="219"/>
      <c r="D42" s="219"/>
      <c r="E42" s="219"/>
      <c r="F42" s="51"/>
      <c r="G42" s="51"/>
      <c r="H42" s="151"/>
      <c r="I42" s="6" t="s">
        <v>162</v>
      </c>
      <c r="J42" s="152"/>
      <c r="K42" s="152"/>
      <c r="L42" s="153">
        <v>-2</v>
      </c>
    </row>
    <row r="43" spans="1:12" s="4" customFormat="1" ht="18.75" customHeight="1" x14ac:dyDescent="0.25">
      <c r="A43" s="393" t="s">
        <v>76</v>
      </c>
      <c r="B43" s="394"/>
      <c r="C43" s="394"/>
      <c r="D43" s="394"/>
      <c r="E43" s="394"/>
      <c r="F43" s="394"/>
      <c r="G43" s="394"/>
      <c r="H43" s="394"/>
      <c r="I43" s="390"/>
      <c r="J43" s="49">
        <f>+J44</f>
        <v>0</v>
      </c>
      <c r="K43" s="49">
        <f t="shared" ref="K43:L43" si="7">+K44</f>
        <v>0</v>
      </c>
      <c r="L43" s="49">
        <f t="shared" si="7"/>
        <v>116434.9</v>
      </c>
    </row>
    <row r="44" spans="1:12" ht="21.75" customHeight="1" x14ac:dyDescent="0.25">
      <c r="A44" s="62"/>
      <c r="B44" s="63">
        <v>1139</v>
      </c>
      <c r="C44" s="398" t="s">
        <v>82</v>
      </c>
      <c r="D44" s="391"/>
      <c r="E44" s="391"/>
      <c r="F44" s="391"/>
      <c r="G44" s="391"/>
      <c r="H44" s="391"/>
      <c r="I44" s="391"/>
      <c r="J44" s="49">
        <f>+J45+J49</f>
        <v>0</v>
      </c>
      <c r="K44" s="49">
        <f t="shared" ref="K44:L44" si="8">+K45+K49</f>
        <v>0</v>
      </c>
      <c r="L44" s="49">
        <f t="shared" si="8"/>
        <v>116434.9</v>
      </c>
    </row>
    <row r="45" spans="1:12" s="50" customFormat="1" ht="22.5" customHeight="1" x14ac:dyDescent="0.25">
      <c r="A45" s="46"/>
      <c r="B45" s="48"/>
      <c r="C45" s="48"/>
      <c r="D45" s="5" t="s">
        <v>114</v>
      </c>
      <c r="E45" s="390" t="s">
        <v>115</v>
      </c>
      <c r="F45" s="391"/>
      <c r="G45" s="391"/>
      <c r="H45" s="391"/>
      <c r="I45" s="391"/>
      <c r="J45" s="49">
        <f>'8'!J39</f>
        <v>0</v>
      </c>
      <c r="K45" s="49">
        <f>'8'!K39</f>
        <v>-46000</v>
      </c>
      <c r="L45" s="49">
        <f>'8'!L39</f>
        <v>-117552.20000000001</v>
      </c>
    </row>
    <row r="46" spans="1:12" ht="36.75" customHeight="1" x14ac:dyDescent="0.25">
      <c r="A46" s="46"/>
      <c r="B46" s="48"/>
      <c r="C46" s="48"/>
      <c r="D46" s="6"/>
      <c r="E46" s="56"/>
      <c r="F46" s="393" t="s">
        <v>116</v>
      </c>
      <c r="G46" s="394"/>
      <c r="H46" s="394"/>
      <c r="I46" s="394"/>
      <c r="J46" s="394"/>
      <c r="K46" s="394"/>
      <c r="L46" s="390"/>
    </row>
    <row r="47" spans="1:12" ht="17.649999999999999" customHeight="1" x14ac:dyDescent="0.25">
      <c r="A47" s="46"/>
      <c r="B47" s="48"/>
      <c r="C47" s="48"/>
      <c r="D47" s="6"/>
      <c r="E47" s="56"/>
      <c r="F47" s="6"/>
      <c r="G47" s="393" t="s">
        <v>117</v>
      </c>
      <c r="H47" s="394"/>
      <c r="I47" s="394"/>
      <c r="J47" s="394"/>
      <c r="K47" s="394"/>
      <c r="L47" s="390"/>
    </row>
    <row r="48" spans="1:12" ht="40.5" customHeight="1" x14ac:dyDescent="0.25">
      <c r="A48" s="46"/>
      <c r="B48" s="48"/>
      <c r="C48" s="48"/>
      <c r="D48" s="6"/>
      <c r="E48" s="56"/>
      <c r="F48" s="6"/>
      <c r="G48" s="6"/>
      <c r="H48" s="393" t="s">
        <v>118</v>
      </c>
      <c r="I48" s="394"/>
      <c r="J48" s="394"/>
      <c r="K48" s="394"/>
      <c r="L48" s="390"/>
    </row>
    <row r="49" spans="1:12" s="50" customFormat="1" ht="22.5" customHeight="1" x14ac:dyDescent="0.25">
      <c r="A49" s="46"/>
      <c r="B49" s="48"/>
      <c r="C49" s="48"/>
      <c r="D49" s="5" t="s">
        <v>114</v>
      </c>
      <c r="E49" s="390" t="s">
        <v>115</v>
      </c>
      <c r="F49" s="391"/>
      <c r="G49" s="391"/>
      <c r="H49" s="391"/>
      <c r="I49" s="391"/>
      <c r="J49" s="49">
        <f>'8'!J43</f>
        <v>0</v>
      </c>
      <c r="K49" s="49">
        <f>'8'!K43</f>
        <v>46000</v>
      </c>
      <c r="L49" s="49">
        <f>'8'!L43</f>
        <v>233987.1</v>
      </c>
    </row>
    <row r="50" spans="1:12" ht="36.75" customHeight="1" x14ac:dyDescent="0.25">
      <c r="A50" s="46"/>
      <c r="B50" s="48"/>
      <c r="C50" s="48"/>
      <c r="D50" s="6"/>
      <c r="E50" s="56"/>
      <c r="F50" s="393" t="s">
        <v>116</v>
      </c>
      <c r="G50" s="394"/>
      <c r="H50" s="394"/>
      <c r="I50" s="394"/>
      <c r="J50" s="394"/>
      <c r="K50" s="394"/>
      <c r="L50" s="390"/>
    </row>
    <row r="51" spans="1:12" ht="17.649999999999999" customHeight="1" x14ac:dyDescent="0.25">
      <c r="A51" s="46"/>
      <c r="B51" s="48"/>
      <c r="C51" s="48"/>
      <c r="D51" s="6"/>
      <c r="E51" s="56"/>
      <c r="F51" s="6"/>
      <c r="G51" s="393" t="s">
        <v>117</v>
      </c>
      <c r="H51" s="394"/>
      <c r="I51" s="394"/>
      <c r="J51" s="394"/>
      <c r="K51" s="394"/>
      <c r="L51" s="390"/>
    </row>
    <row r="52" spans="1:12" ht="40.5" customHeight="1" x14ac:dyDescent="0.25">
      <c r="A52" s="46"/>
      <c r="B52" s="48"/>
      <c r="C52" s="48"/>
      <c r="D52" s="6"/>
      <c r="E52" s="56"/>
      <c r="F52" s="6"/>
      <c r="G52" s="6"/>
      <c r="H52" s="393" t="s">
        <v>118</v>
      </c>
      <c r="I52" s="394"/>
      <c r="J52" s="394"/>
      <c r="K52" s="394"/>
      <c r="L52" s="390"/>
    </row>
    <row r="64" spans="1:12" x14ac:dyDescent="0.3">
      <c r="D64" s="24"/>
      <c r="E64" s="11" t="s">
        <v>107</v>
      </c>
      <c r="F64" s="12"/>
      <c r="G64" s="16"/>
    </row>
    <row r="65" spans="4:7" x14ac:dyDescent="0.3">
      <c r="D65" s="24"/>
      <c r="E65" s="11" t="s">
        <v>108</v>
      </c>
      <c r="F65" s="12"/>
      <c r="G65" s="16"/>
    </row>
    <row r="66" spans="4:7" x14ac:dyDescent="0.3">
      <c r="D66" s="24"/>
      <c r="E66" s="13"/>
      <c r="F66" s="14" t="s">
        <v>123</v>
      </c>
      <c r="G66" s="16"/>
    </row>
    <row r="67" spans="4:7" x14ac:dyDescent="0.3">
      <c r="D67" s="24"/>
      <c r="E67" s="9"/>
      <c r="F67" s="9"/>
      <c r="G67" s="17"/>
    </row>
    <row r="68" spans="4:7" x14ac:dyDescent="0.25">
      <c r="D68" s="24"/>
      <c r="E68" s="24"/>
      <c r="F68" s="24"/>
      <c r="G68" s="24"/>
    </row>
    <row r="69" spans="4:7" x14ac:dyDescent="0.25">
      <c r="D69" s="24"/>
      <c r="E69" s="24"/>
      <c r="F69" s="24"/>
      <c r="G69" s="24"/>
    </row>
  </sheetData>
  <mergeCells count="47">
    <mergeCell ref="C30:I30"/>
    <mergeCell ref="G47:L47"/>
    <mergeCell ref="H48:L48"/>
    <mergeCell ref="G33:L33"/>
    <mergeCell ref="H34:L34"/>
    <mergeCell ref="C44:I44"/>
    <mergeCell ref="E45:I45"/>
    <mergeCell ref="E31:I31"/>
    <mergeCell ref="F32:L32"/>
    <mergeCell ref="A36:H36"/>
    <mergeCell ref="C37:I37"/>
    <mergeCell ref="E38:I38"/>
    <mergeCell ref="F39:L39"/>
    <mergeCell ref="G40:L40"/>
    <mergeCell ref="H41:L41"/>
    <mergeCell ref="A43:I43"/>
    <mergeCell ref="A11:I11"/>
    <mergeCell ref="K8:L8"/>
    <mergeCell ref="A9:A10"/>
    <mergeCell ref="B9:C9"/>
    <mergeCell ref="D9:G9"/>
    <mergeCell ref="H9:H10"/>
    <mergeCell ref="I9:I10"/>
    <mergeCell ref="J9:L9"/>
    <mergeCell ref="A6:L6"/>
    <mergeCell ref="G1:H1"/>
    <mergeCell ref="J1:L1"/>
    <mergeCell ref="J2:L2"/>
    <mergeCell ref="G3:H3"/>
    <mergeCell ref="J3:L3"/>
    <mergeCell ref="A29:I29"/>
    <mergeCell ref="A12:I12"/>
    <mergeCell ref="E20:I20"/>
    <mergeCell ref="F21:L21"/>
    <mergeCell ref="G22:L22"/>
    <mergeCell ref="H23:L23"/>
    <mergeCell ref="C19:I19"/>
    <mergeCell ref="C13:I13"/>
    <mergeCell ref="E14:I14"/>
    <mergeCell ref="F15:L15"/>
    <mergeCell ref="G16:L16"/>
    <mergeCell ref="H17:L17"/>
    <mergeCell ref="E49:I49"/>
    <mergeCell ref="F50:L50"/>
    <mergeCell ref="G51:L51"/>
    <mergeCell ref="H52:L52"/>
    <mergeCell ref="F46:L4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9"/>
  <sheetViews>
    <sheetView workbookViewId="0">
      <selection activeCell="A13" sqref="A13:XFD13"/>
    </sheetView>
  </sheetViews>
  <sheetFormatPr defaultRowHeight="17.25" x14ac:dyDescent="0.3"/>
  <cols>
    <col min="1" max="1" width="9.140625" style="93"/>
    <col min="2" max="2" width="19.28515625" style="93" customWidth="1"/>
    <col min="3" max="3" width="16.5703125" style="93" customWidth="1"/>
    <col min="4" max="4" width="13" style="93" customWidth="1"/>
    <col min="5" max="5" width="17.140625" style="93" customWidth="1"/>
    <col min="6" max="6" width="13.5703125" style="93" bestFit="1" customWidth="1"/>
    <col min="7" max="7" width="21.42578125" style="93" bestFit="1" customWidth="1"/>
    <col min="8" max="8" width="17.7109375" style="93" bestFit="1" customWidth="1"/>
    <col min="9" max="9" width="12.140625" style="93" customWidth="1"/>
    <col min="10" max="10" width="27.5703125" style="93" bestFit="1" customWidth="1"/>
    <col min="11" max="16384" width="9.140625" style="93"/>
  </cols>
  <sheetData>
    <row r="1" spans="2:10" x14ac:dyDescent="0.3">
      <c r="B1" s="232"/>
      <c r="C1" s="232"/>
      <c r="D1" s="232"/>
      <c r="E1" s="232"/>
      <c r="F1" s="233"/>
      <c r="G1" s="233"/>
      <c r="H1" s="234"/>
      <c r="I1" s="414" t="s">
        <v>121</v>
      </c>
      <c r="J1" s="414"/>
    </row>
    <row r="2" spans="2:10" x14ac:dyDescent="0.3">
      <c r="B2" s="232"/>
      <c r="C2" s="232"/>
      <c r="D2" s="232"/>
      <c r="E2" s="232"/>
      <c r="F2" s="233"/>
      <c r="G2" s="233"/>
      <c r="H2" s="234"/>
      <c r="I2" s="233" t="s">
        <v>47</v>
      </c>
      <c r="J2" s="233"/>
    </row>
    <row r="3" spans="2:10" x14ac:dyDescent="0.3">
      <c r="B3" s="232"/>
      <c r="C3" s="232"/>
      <c r="D3" s="232"/>
      <c r="E3" s="232"/>
      <c r="F3" s="233"/>
      <c r="G3" s="233"/>
      <c r="H3" s="234"/>
      <c r="I3" s="415" t="s">
        <v>0</v>
      </c>
      <c r="J3" s="415"/>
    </row>
    <row r="4" spans="2:10" x14ac:dyDescent="0.3">
      <c r="B4" s="232"/>
      <c r="C4" s="232"/>
      <c r="D4" s="232"/>
      <c r="E4" s="232"/>
      <c r="F4" s="233"/>
      <c r="G4" s="233"/>
      <c r="H4" s="234"/>
      <c r="I4" s="234"/>
      <c r="J4" s="235"/>
    </row>
    <row r="5" spans="2:10" x14ac:dyDescent="0.3">
      <c r="B5" s="232"/>
      <c r="C5" s="232"/>
      <c r="D5" s="232"/>
      <c r="E5" s="232"/>
      <c r="F5" s="233"/>
      <c r="G5" s="233"/>
      <c r="H5" s="234"/>
      <c r="I5" s="234"/>
      <c r="J5" s="235"/>
    </row>
    <row r="6" spans="2:10" x14ac:dyDescent="0.3">
      <c r="B6" s="416" t="s">
        <v>209</v>
      </c>
      <c r="C6" s="416"/>
      <c r="D6" s="416"/>
      <c r="E6" s="416"/>
      <c r="F6" s="416"/>
      <c r="G6" s="416"/>
      <c r="H6" s="416"/>
      <c r="I6" s="416"/>
      <c r="J6" s="416"/>
    </row>
    <row r="7" spans="2:10" x14ac:dyDescent="0.3">
      <c r="B7" s="416"/>
      <c r="C7" s="416"/>
      <c r="D7" s="416"/>
      <c r="E7" s="416"/>
      <c r="F7" s="416"/>
      <c r="G7" s="416"/>
      <c r="H7" s="416"/>
      <c r="I7" s="416"/>
      <c r="J7" s="416"/>
    </row>
    <row r="8" spans="2:10" x14ac:dyDescent="0.3">
      <c r="B8" s="236"/>
      <c r="C8" s="236"/>
      <c r="D8" s="236"/>
      <c r="E8" s="236"/>
      <c r="F8" s="236"/>
      <c r="G8" s="236"/>
      <c r="H8" s="236"/>
      <c r="I8" s="236"/>
      <c r="J8" s="236"/>
    </row>
    <row r="9" spans="2:10" x14ac:dyDescent="0.3">
      <c r="B9" s="236"/>
      <c r="C9" s="236"/>
      <c r="D9" s="236"/>
      <c r="E9" s="236"/>
      <c r="F9" s="236"/>
      <c r="G9" s="236"/>
      <c r="H9" s="236"/>
      <c r="I9" s="236"/>
      <c r="J9" s="236"/>
    </row>
    <row r="10" spans="2:10" ht="66.75" customHeight="1" x14ac:dyDescent="0.3">
      <c r="B10" s="417" t="s">
        <v>210</v>
      </c>
      <c r="C10" s="417" t="s">
        <v>211</v>
      </c>
      <c r="D10" s="417"/>
      <c r="E10" s="417"/>
      <c r="F10" s="417" t="s">
        <v>212</v>
      </c>
      <c r="G10" s="417" t="s">
        <v>213</v>
      </c>
      <c r="H10" s="417" t="s">
        <v>214</v>
      </c>
      <c r="I10" s="418" t="s">
        <v>215</v>
      </c>
      <c r="J10" s="418"/>
    </row>
    <row r="11" spans="2:10" x14ac:dyDescent="0.3">
      <c r="B11" s="417"/>
      <c r="C11" s="417"/>
      <c r="D11" s="417"/>
      <c r="E11" s="417"/>
      <c r="F11" s="417"/>
      <c r="G11" s="417"/>
      <c r="H11" s="417"/>
      <c r="I11" s="237" t="s">
        <v>216</v>
      </c>
      <c r="J11" s="238" t="s">
        <v>217</v>
      </c>
    </row>
    <row r="12" spans="2:10" x14ac:dyDescent="0.3">
      <c r="B12" s="239">
        <v>1</v>
      </c>
      <c r="C12" s="411">
        <v>2</v>
      </c>
      <c r="D12" s="412"/>
      <c r="E12" s="413"/>
      <c r="F12" s="240">
        <v>3</v>
      </c>
      <c r="G12" s="240">
        <v>4</v>
      </c>
      <c r="H12" s="240">
        <v>5</v>
      </c>
      <c r="I12" s="240">
        <v>6</v>
      </c>
      <c r="J12" s="240">
        <v>7</v>
      </c>
    </row>
    <row r="13" spans="2:10" ht="25.5" customHeight="1" x14ac:dyDescent="0.3">
      <c r="B13" s="336" t="s">
        <v>157</v>
      </c>
      <c r="C13" s="336"/>
      <c r="D13" s="336"/>
      <c r="E13" s="336"/>
      <c r="F13" s="336"/>
      <c r="G13" s="336"/>
      <c r="H13" s="336"/>
      <c r="I13" s="336"/>
      <c r="J13" s="69">
        <v>-92112.499999999985</v>
      </c>
    </row>
    <row r="14" spans="2:10" x14ac:dyDescent="0.3">
      <c r="B14" s="241" t="s">
        <v>218</v>
      </c>
      <c r="C14" s="241" t="s">
        <v>219</v>
      </c>
      <c r="D14" s="241" t="s">
        <v>220</v>
      </c>
      <c r="E14" s="338" t="s">
        <v>167</v>
      </c>
      <c r="F14" s="339"/>
      <c r="G14" s="339"/>
      <c r="H14" s="339"/>
      <c r="I14" s="340"/>
      <c r="J14" s="242">
        <v>-92112.499999999985</v>
      </c>
    </row>
    <row r="15" spans="2:10" s="13" customFormat="1" ht="16.5" customHeight="1" x14ac:dyDescent="0.3">
      <c r="B15" s="243" t="s">
        <v>221</v>
      </c>
      <c r="C15" s="405" t="s">
        <v>151</v>
      </c>
      <c r="D15" s="406"/>
      <c r="E15" s="406"/>
      <c r="F15" s="406"/>
      <c r="G15" s="406"/>
      <c r="H15" s="406"/>
      <c r="I15" s="407"/>
      <c r="J15" s="244">
        <v>-92112.499999999985</v>
      </c>
    </row>
    <row r="16" spans="2:10" s="13" customFormat="1" ht="17.25" customHeight="1" x14ac:dyDescent="0.3">
      <c r="B16" s="408" t="s">
        <v>222</v>
      </c>
      <c r="C16" s="409"/>
      <c r="D16" s="409"/>
      <c r="E16" s="409"/>
      <c r="F16" s="409"/>
      <c r="G16" s="409"/>
      <c r="H16" s="409"/>
      <c r="I16" s="410"/>
      <c r="J16" s="248">
        <v>-92112.499999999985</v>
      </c>
    </row>
    <row r="17" spans="2:23" x14ac:dyDescent="0.3">
      <c r="B17" s="6" t="s">
        <v>223</v>
      </c>
      <c r="C17" s="402" t="s">
        <v>224</v>
      </c>
      <c r="D17" s="403"/>
      <c r="E17" s="404"/>
      <c r="F17" s="68" t="s">
        <v>225</v>
      </c>
      <c r="G17" s="68" t="s">
        <v>226</v>
      </c>
      <c r="H17" s="231">
        <v>39875600</v>
      </c>
      <c r="I17" s="245">
        <v>-1</v>
      </c>
      <c r="J17" s="246">
        <v>-39875.599999999999</v>
      </c>
      <c r="K17" s="247"/>
      <c r="L17" s="247"/>
      <c r="M17" s="247"/>
      <c r="N17" s="247"/>
      <c r="O17" s="247"/>
      <c r="P17" s="247"/>
      <c r="Q17" s="247"/>
      <c r="R17" s="247"/>
      <c r="S17" s="247"/>
      <c r="T17" s="247"/>
      <c r="U17" s="247"/>
      <c r="V17" s="247"/>
      <c r="W17" s="247"/>
    </row>
    <row r="18" spans="2:23" x14ac:dyDescent="0.3">
      <c r="B18" s="6" t="s">
        <v>227</v>
      </c>
      <c r="C18" s="402" t="s">
        <v>224</v>
      </c>
      <c r="D18" s="403"/>
      <c r="E18" s="404"/>
      <c r="F18" s="68" t="s">
        <v>225</v>
      </c>
      <c r="G18" s="68" t="s">
        <v>226</v>
      </c>
      <c r="H18" s="231">
        <v>47850700</v>
      </c>
      <c r="I18" s="245">
        <v>-1</v>
      </c>
      <c r="J18" s="246">
        <v>-47850.7</v>
      </c>
      <c r="K18" s="247"/>
      <c r="L18" s="247"/>
      <c r="M18" s="247"/>
      <c r="N18" s="247"/>
      <c r="O18" s="247"/>
      <c r="P18" s="247"/>
      <c r="Q18" s="247"/>
      <c r="R18" s="247"/>
      <c r="S18" s="247"/>
      <c r="T18" s="247"/>
      <c r="U18" s="247"/>
      <c r="V18" s="247"/>
      <c r="W18" s="247"/>
    </row>
    <row r="19" spans="2:23" x14ac:dyDescent="0.3">
      <c r="B19" s="6" t="s">
        <v>228</v>
      </c>
      <c r="C19" s="402" t="s">
        <v>229</v>
      </c>
      <c r="D19" s="403"/>
      <c r="E19" s="404"/>
      <c r="F19" s="68" t="s">
        <v>225</v>
      </c>
      <c r="G19" s="68" t="s">
        <v>226</v>
      </c>
      <c r="H19" s="231">
        <v>1993700</v>
      </c>
      <c r="I19" s="245">
        <v>-1</v>
      </c>
      <c r="J19" s="246">
        <v>-1993.7</v>
      </c>
      <c r="K19" s="247"/>
      <c r="L19" s="247"/>
      <c r="M19" s="247"/>
      <c r="N19" s="247"/>
      <c r="O19" s="247"/>
      <c r="P19" s="247"/>
      <c r="Q19" s="247"/>
      <c r="R19" s="247"/>
      <c r="S19" s="247"/>
      <c r="T19" s="247"/>
      <c r="U19" s="247"/>
      <c r="V19" s="247"/>
      <c r="W19" s="247"/>
    </row>
    <row r="20" spans="2:23" x14ac:dyDescent="0.3">
      <c r="B20" s="6" t="s">
        <v>230</v>
      </c>
      <c r="C20" s="402" t="s">
        <v>229</v>
      </c>
      <c r="D20" s="403"/>
      <c r="E20" s="404"/>
      <c r="F20" s="68" t="s">
        <v>225</v>
      </c>
      <c r="G20" s="68" t="s">
        <v>226</v>
      </c>
      <c r="H20" s="231">
        <v>2392500</v>
      </c>
      <c r="I20" s="245">
        <v>-1</v>
      </c>
      <c r="J20" s="246">
        <v>-2392.5</v>
      </c>
      <c r="K20" s="247"/>
      <c r="L20" s="247"/>
      <c r="M20" s="247"/>
      <c r="N20" s="247"/>
      <c r="O20" s="247"/>
      <c r="P20" s="247"/>
      <c r="Q20" s="247"/>
      <c r="R20" s="247"/>
      <c r="S20" s="247"/>
      <c r="T20" s="247"/>
      <c r="U20" s="247"/>
      <c r="V20" s="247"/>
      <c r="W20" s="247"/>
    </row>
    <row r="22" spans="2:23" x14ac:dyDescent="0.3">
      <c r="C22" s="44"/>
      <c r="D22" s="39"/>
      <c r="E22" s="39"/>
      <c r="F22" s="39"/>
      <c r="G22" s="39"/>
      <c r="H22" s="39"/>
    </row>
    <row r="23" spans="2:23" x14ac:dyDescent="0.3">
      <c r="C23" s="44"/>
      <c r="D23" s="39"/>
      <c r="E23" s="39"/>
      <c r="F23" s="39"/>
      <c r="G23" s="39"/>
      <c r="H23" s="39"/>
    </row>
    <row r="24" spans="2:23" x14ac:dyDescent="0.3">
      <c r="C24" s="24"/>
      <c r="D24" s="11" t="s">
        <v>107</v>
      </c>
      <c r="E24" s="12"/>
      <c r="F24" s="16"/>
      <c r="G24" s="39"/>
      <c r="H24" s="39"/>
    </row>
    <row r="25" spans="2:23" x14ac:dyDescent="0.3">
      <c r="C25" s="24"/>
      <c r="D25" s="11" t="s">
        <v>108</v>
      </c>
      <c r="E25" s="12"/>
      <c r="F25" s="16"/>
      <c r="G25" s="39"/>
      <c r="H25" s="39"/>
    </row>
    <row r="26" spans="2:23" x14ac:dyDescent="0.3">
      <c r="C26" s="24"/>
      <c r="D26" s="13"/>
      <c r="E26" s="14" t="s">
        <v>123</v>
      </c>
      <c r="F26" s="16"/>
      <c r="G26" s="39"/>
      <c r="H26" s="30"/>
      <c r="I26" s="30"/>
      <c r="J26" s="30"/>
    </row>
    <row r="27" spans="2:23" x14ac:dyDescent="0.3">
      <c r="C27" s="24"/>
      <c r="D27" s="9"/>
      <c r="E27" s="9"/>
      <c r="F27" s="17"/>
      <c r="G27" s="39"/>
      <c r="H27" s="39"/>
    </row>
    <row r="28" spans="2:23" x14ac:dyDescent="0.3">
      <c r="C28" s="24"/>
      <c r="D28" s="24"/>
      <c r="E28" s="24"/>
      <c r="F28" s="24"/>
      <c r="G28" s="39"/>
      <c r="H28" s="39"/>
    </row>
    <row r="29" spans="2:23" x14ac:dyDescent="0.3">
      <c r="C29" s="24"/>
      <c r="D29" s="24"/>
      <c r="E29" s="24"/>
      <c r="F29" s="24"/>
      <c r="G29" s="39"/>
      <c r="H29" s="39"/>
    </row>
  </sheetData>
  <mergeCells count="18">
    <mergeCell ref="C12:E12"/>
    <mergeCell ref="I1:J1"/>
    <mergeCell ref="I3:J3"/>
    <mergeCell ref="B6:J7"/>
    <mergeCell ref="B10:B11"/>
    <mergeCell ref="C10:E11"/>
    <mergeCell ref="F10:F11"/>
    <mergeCell ref="G10:G11"/>
    <mergeCell ref="H10:H11"/>
    <mergeCell ref="I10:J10"/>
    <mergeCell ref="C20:E20"/>
    <mergeCell ref="E14:I14"/>
    <mergeCell ref="C15:I15"/>
    <mergeCell ref="C19:E19"/>
    <mergeCell ref="B13:I13"/>
    <mergeCell ref="C17:E17"/>
    <mergeCell ref="C18:E18"/>
    <mergeCell ref="B16:I1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6"/>
  <sheetViews>
    <sheetView zoomScaleNormal="100" workbookViewId="0">
      <selection activeCell="G3" sqref="G3:J3"/>
    </sheetView>
  </sheetViews>
  <sheetFormatPr defaultColWidth="8.7109375" defaultRowHeight="17.25" x14ac:dyDescent="0.25"/>
  <cols>
    <col min="1" max="1" width="8.7109375" style="39"/>
    <col min="2" max="2" width="9.28515625" style="39" customWidth="1"/>
    <col min="3" max="3" width="8.5703125" style="39" customWidth="1"/>
    <col min="4" max="4" width="7.5703125" style="39" customWidth="1"/>
    <col min="5" max="5" width="11.85546875" style="44" customWidth="1"/>
    <col min="6" max="6" width="15.85546875" style="39" customWidth="1"/>
    <col min="7" max="7" width="67.7109375" style="39" customWidth="1"/>
    <col min="8" max="8" width="16.85546875" style="39" customWidth="1"/>
    <col min="9" max="9" width="17.7109375" style="39" customWidth="1"/>
    <col min="10" max="10" width="15" style="39" customWidth="1"/>
    <col min="11" max="13" width="19.42578125" style="39" customWidth="1"/>
    <col min="14" max="16384" width="8.7109375" style="39"/>
  </cols>
  <sheetData>
    <row r="1" spans="2:10" x14ac:dyDescent="0.25">
      <c r="B1" s="25"/>
      <c r="C1" s="25"/>
      <c r="D1" s="25"/>
      <c r="E1" s="25"/>
      <c r="F1" s="25"/>
      <c r="G1" s="334" t="s">
        <v>231</v>
      </c>
      <c r="H1" s="334"/>
      <c r="I1" s="334"/>
      <c r="J1" s="334"/>
    </row>
    <row r="2" spans="2:10" x14ac:dyDescent="0.3">
      <c r="B2" s="10"/>
      <c r="C2" s="10"/>
      <c r="D2" s="10"/>
      <c r="E2" s="10"/>
      <c r="F2" s="10"/>
      <c r="G2" s="325" t="s">
        <v>47</v>
      </c>
      <c r="H2" s="325"/>
      <c r="I2" s="325"/>
      <c r="J2" s="325"/>
    </row>
    <row r="3" spans="2:10" x14ac:dyDescent="0.3">
      <c r="B3" s="10"/>
      <c r="C3" s="10"/>
      <c r="D3" s="10"/>
      <c r="E3" s="10"/>
      <c r="F3" s="10"/>
      <c r="G3" s="325" t="s">
        <v>0</v>
      </c>
      <c r="H3" s="325"/>
      <c r="I3" s="325"/>
      <c r="J3" s="325"/>
    </row>
    <row r="4" spans="2:10" x14ac:dyDescent="0.3">
      <c r="B4" s="9"/>
      <c r="C4" s="9"/>
      <c r="D4" s="9"/>
      <c r="E4" s="9"/>
      <c r="F4" s="9"/>
      <c r="G4" s="9"/>
      <c r="H4" s="9"/>
      <c r="I4" s="9"/>
      <c r="J4" s="9"/>
    </row>
    <row r="5" spans="2:10" x14ac:dyDescent="0.3">
      <c r="B5" s="9"/>
      <c r="C5" s="9"/>
      <c r="D5" s="9"/>
      <c r="E5" s="9"/>
      <c r="F5" s="9"/>
      <c r="G5" s="9"/>
      <c r="H5" s="9"/>
      <c r="I5" s="9"/>
      <c r="J5" s="9"/>
    </row>
    <row r="6" spans="2:10" x14ac:dyDescent="0.3">
      <c r="B6" s="9"/>
      <c r="C6" s="9"/>
      <c r="D6" s="9"/>
      <c r="E6" s="9"/>
      <c r="F6" s="9"/>
      <c r="G6" s="9"/>
      <c r="H6" s="9"/>
      <c r="I6" s="9"/>
      <c r="J6" s="9"/>
    </row>
    <row r="7" spans="2:10" ht="43.5" customHeight="1" x14ac:dyDescent="0.3">
      <c r="B7" s="420" t="s">
        <v>91</v>
      </c>
      <c r="C7" s="420"/>
      <c r="D7" s="420"/>
      <c r="E7" s="420"/>
      <c r="F7" s="420"/>
      <c r="G7" s="420"/>
      <c r="H7" s="420"/>
      <c r="I7" s="420"/>
      <c r="J7" s="420"/>
    </row>
    <row r="8" spans="2:10" x14ac:dyDescent="0.3">
      <c r="B8" s="23"/>
      <c r="C8" s="23"/>
      <c r="D8" s="23"/>
      <c r="E8" s="23"/>
      <c r="F8" s="23"/>
      <c r="G8" s="23"/>
      <c r="H8" s="23"/>
      <c r="I8" s="23"/>
      <c r="J8" s="23"/>
    </row>
    <row r="9" spans="2:10" x14ac:dyDescent="0.3">
      <c r="B9" s="9"/>
      <c r="C9" s="9"/>
      <c r="D9" s="9"/>
      <c r="E9" s="9"/>
      <c r="F9" s="9"/>
      <c r="G9" s="9"/>
      <c r="H9" s="9"/>
      <c r="I9" s="9"/>
      <c r="J9" s="9"/>
    </row>
    <row r="10" spans="2:10" x14ac:dyDescent="0.3">
      <c r="B10" s="9"/>
      <c r="C10" s="9"/>
      <c r="D10" s="9"/>
      <c r="E10" s="9"/>
      <c r="F10" s="9"/>
      <c r="G10" s="9"/>
      <c r="H10" s="10"/>
      <c r="I10" s="9"/>
      <c r="J10" s="10" t="s">
        <v>103</v>
      </c>
    </row>
    <row r="11" spans="2:10" ht="57.75" customHeight="1" x14ac:dyDescent="0.25">
      <c r="B11" s="419" t="s">
        <v>9</v>
      </c>
      <c r="C11" s="419"/>
      <c r="D11" s="419"/>
      <c r="E11" s="419" t="s">
        <v>1</v>
      </c>
      <c r="F11" s="419"/>
      <c r="G11" s="419" t="s">
        <v>5</v>
      </c>
      <c r="H11" s="341" t="s">
        <v>19</v>
      </c>
      <c r="I11" s="342"/>
      <c r="J11" s="343"/>
    </row>
    <row r="12" spans="2:10" ht="36.75" customHeight="1" x14ac:dyDescent="0.25">
      <c r="B12" s="64" t="s">
        <v>17</v>
      </c>
      <c r="C12" s="64" t="s">
        <v>18</v>
      </c>
      <c r="D12" s="64" t="s">
        <v>10</v>
      </c>
      <c r="E12" s="64" t="s">
        <v>4</v>
      </c>
      <c r="F12" s="64" t="s">
        <v>12</v>
      </c>
      <c r="G12" s="419"/>
      <c r="H12" s="3" t="s">
        <v>20</v>
      </c>
      <c r="I12" s="19" t="s">
        <v>2</v>
      </c>
      <c r="J12" s="15" t="s">
        <v>3</v>
      </c>
    </row>
    <row r="13" spans="2:10" x14ac:dyDescent="0.25">
      <c r="B13" s="65"/>
      <c r="C13" s="65"/>
      <c r="D13" s="65"/>
      <c r="E13" s="66"/>
      <c r="F13" s="66"/>
      <c r="G13" s="67" t="s">
        <v>8</v>
      </c>
      <c r="H13" s="15">
        <f>H15+H46</f>
        <v>0</v>
      </c>
      <c r="I13" s="15">
        <f>I15+I46</f>
        <v>0</v>
      </c>
      <c r="J13" s="15">
        <f>J15+J46</f>
        <v>0</v>
      </c>
    </row>
    <row r="14" spans="2:10" x14ac:dyDescent="0.25">
      <c r="B14" s="65"/>
      <c r="C14" s="65"/>
      <c r="D14" s="65"/>
      <c r="E14" s="66"/>
      <c r="F14" s="66"/>
      <c r="G14" s="65" t="s">
        <v>22</v>
      </c>
      <c r="H14" s="79"/>
      <c r="I14" s="29"/>
      <c r="J14" s="29"/>
    </row>
    <row r="15" spans="2:10" ht="34.5" x14ac:dyDescent="0.25">
      <c r="B15" s="65"/>
      <c r="C15" s="6"/>
      <c r="D15" s="65"/>
      <c r="E15" s="66"/>
      <c r="F15" s="66"/>
      <c r="G15" s="67" t="s">
        <v>63</v>
      </c>
      <c r="H15" s="79">
        <f t="shared" ref="H15:J15" si="0">+H17</f>
        <v>0</v>
      </c>
      <c r="I15" s="29">
        <f t="shared" si="0"/>
        <v>46000</v>
      </c>
      <c r="J15" s="29">
        <f t="shared" si="0"/>
        <v>117552.20000000001</v>
      </c>
    </row>
    <row r="16" spans="2:10" x14ac:dyDescent="0.25">
      <c r="B16" s="6"/>
      <c r="C16" s="6"/>
      <c r="D16" s="6"/>
      <c r="E16" s="68"/>
      <c r="F16" s="68"/>
      <c r="G16" s="6" t="s">
        <v>6</v>
      </c>
      <c r="H16" s="79"/>
      <c r="I16" s="69"/>
      <c r="J16" s="69"/>
    </row>
    <row r="17" spans="2:10" x14ac:dyDescent="0.25">
      <c r="B17" s="70" t="s">
        <v>73</v>
      </c>
      <c r="C17" s="51"/>
      <c r="D17" s="51"/>
      <c r="E17" s="31"/>
      <c r="F17" s="51"/>
      <c r="G17" s="5" t="s">
        <v>72</v>
      </c>
      <c r="H17" s="79">
        <f>+H19</f>
        <v>0</v>
      </c>
      <c r="I17" s="29">
        <f>+I19</f>
        <v>46000</v>
      </c>
      <c r="J17" s="29">
        <f>+J19</f>
        <v>117552.20000000001</v>
      </c>
    </row>
    <row r="18" spans="2:10" x14ac:dyDescent="0.25">
      <c r="B18" s="70"/>
      <c r="C18" s="51"/>
      <c r="D18" s="51"/>
      <c r="E18" s="31"/>
      <c r="F18" s="51"/>
      <c r="G18" s="6" t="s">
        <v>6</v>
      </c>
      <c r="H18" s="79"/>
      <c r="I18" s="71"/>
      <c r="J18" s="71"/>
    </row>
    <row r="19" spans="2:10" ht="20.25" customHeight="1" x14ac:dyDescent="0.25">
      <c r="B19" s="70"/>
      <c r="C19" s="70" t="s">
        <v>23</v>
      </c>
      <c r="D19" s="72"/>
      <c r="E19" s="31"/>
      <c r="F19" s="73"/>
      <c r="G19" s="5" t="s">
        <v>74</v>
      </c>
      <c r="H19" s="79">
        <f t="shared" ref="H19:J19" si="1">+H21</f>
        <v>0</v>
      </c>
      <c r="I19" s="29">
        <f t="shared" si="1"/>
        <v>46000</v>
      </c>
      <c r="J19" s="29">
        <f t="shared" si="1"/>
        <v>117552.20000000001</v>
      </c>
    </row>
    <row r="20" spans="2:10" x14ac:dyDescent="0.25">
      <c r="B20" s="70"/>
      <c r="C20" s="70"/>
      <c r="D20" s="72"/>
      <c r="E20" s="31"/>
      <c r="F20" s="73"/>
      <c r="G20" s="6" t="s">
        <v>6</v>
      </c>
      <c r="H20" s="79"/>
      <c r="I20" s="29"/>
      <c r="J20" s="29"/>
    </row>
    <row r="21" spans="2:10" ht="21.75" customHeight="1" x14ac:dyDescent="0.25">
      <c r="B21" s="70"/>
      <c r="C21" s="70"/>
      <c r="D21" s="70" t="s">
        <v>24</v>
      </c>
      <c r="E21" s="31"/>
      <c r="F21" s="73"/>
      <c r="G21" s="5" t="s">
        <v>74</v>
      </c>
      <c r="H21" s="79">
        <f t="shared" ref="H21:J21" si="2">+H23</f>
        <v>0</v>
      </c>
      <c r="I21" s="29">
        <f t="shared" si="2"/>
        <v>46000</v>
      </c>
      <c r="J21" s="29">
        <f t="shared" si="2"/>
        <v>117552.20000000001</v>
      </c>
    </row>
    <row r="22" spans="2:10" x14ac:dyDescent="0.25">
      <c r="B22" s="70"/>
      <c r="C22" s="70"/>
      <c r="D22" s="70"/>
      <c r="E22" s="31"/>
      <c r="F22" s="73"/>
      <c r="G22" s="6" t="s">
        <v>6</v>
      </c>
      <c r="H22" s="79"/>
      <c r="I22" s="29"/>
      <c r="J22" s="29"/>
    </row>
    <row r="23" spans="2:10" ht="34.5" x14ac:dyDescent="0.25">
      <c r="B23" s="70"/>
      <c r="C23" s="70"/>
      <c r="D23" s="70"/>
      <c r="E23" s="31"/>
      <c r="F23" s="73"/>
      <c r="G23" s="74" t="s">
        <v>59</v>
      </c>
      <c r="H23" s="79">
        <f>+H25</f>
        <v>0</v>
      </c>
      <c r="I23" s="29">
        <f t="shared" ref="I23:J23" si="3">+I25</f>
        <v>46000</v>
      </c>
      <c r="J23" s="29">
        <f t="shared" si="3"/>
        <v>117552.20000000001</v>
      </c>
    </row>
    <row r="24" spans="2:10" x14ac:dyDescent="0.25">
      <c r="B24" s="70"/>
      <c r="C24" s="70"/>
      <c r="D24" s="70"/>
      <c r="E24" s="31"/>
      <c r="F24" s="73"/>
      <c r="G24" s="6" t="s">
        <v>6</v>
      </c>
      <c r="H24" s="79"/>
      <c r="I24" s="75"/>
      <c r="J24" s="75"/>
    </row>
    <row r="25" spans="2:10" x14ac:dyDescent="0.25">
      <c r="B25" s="70"/>
      <c r="C25" s="70"/>
      <c r="D25" s="70"/>
      <c r="E25" s="3">
        <v>1212</v>
      </c>
      <c r="F25" s="5"/>
      <c r="G25" s="5" t="s">
        <v>100</v>
      </c>
      <c r="H25" s="79">
        <f>+H27</f>
        <v>0</v>
      </c>
      <c r="I25" s="29">
        <f t="shared" ref="I25:J25" si="4">+I27</f>
        <v>46000</v>
      </c>
      <c r="J25" s="29">
        <f t="shared" si="4"/>
        <v>117552.20000000001</v>
      </c>
    </row>
    <row r="26" spans="2:10" x14ac:dyDescent="0.3">
      <c r="B26" s="70"/>
      <c r="C26" s="70"/>
      <c r="D26" s="70"/>
      <c r="E26" s="72"/>
      <c r="F26" s="76"/>
      <c r="G26" s="6" t="s">
        <v>6</v>
      </c>
      <c r="H26" s="79"/>
      <c r="I26" s="77"/>
      <c r="J26" s="77"/>
    </row>
    <row r="27" spans="2:10" s="50" customFormat="1" ht="75" customHeight="1" x14ac:dyDescent="0.25">
      <c r="B27" s="70"/>
      <c r="C27" s="70"/>
      <c r="D27" s="70"/>
      <c r="E27" s="72"/>
      <c r="F27" s="18">
        <v>32002</v>
      </c>
      <c r="G27" s="8" t="s">
        <v>124</v>
      </c>
      <c r="H27" s="79">
        <f>'6'!F20</f>
        <v>0</v>
      </c>
      <c r="I27" s="32">
        <f>'6'!I20</f>
        <v>46000</v>
      </c>
      <c r="J27" s="32">
        <f>'6'!L20</f>
        <v>117552.20000000001</v>
      </c>
    </row>
    <row r="28" spans="2:10" x14ac:dyDescent="0.25">
      <c r="B28" s="70"/>
      <c r="C28" s="70"/>
      <c r="D28" s="70"/>
      <c r="E28" s="72"/>
      <c r="F28" s="6"/>
      <c r="G28" s="6" t="s">
        <v>13</v>
      </c>
      <c r="H28" s="79"/>
      <c r="I28" s="38"/>
      <c r="J28" s="38"/>
    </row>
    <row r="29" spans="2:10" s="50" customFormat="1" ht="21.75" customHeight="1" x14ac:dyDescent="0.25">
      <c r="B29" s="70"/>
      <c r="C29" s="70"/>
      <c r="D29" s="70"/>
      <c r="E29" s="72"/>
      <c r="F29" s="95"/>
      <c r="G29" s="81" t="s">
        <v>86</v>
      </c>
      <c r="H29" s="78">
        <f>'6'!F22</f>
        <v>0</v>
      </c>
      <c r="I29" s="32">
        <f>'6'!I22</f>
        <v>41923</v>
      </c>
      <c r="J29" s="32">
        <f>'6'!L22</f>
        <v>113475.20000000001</v>
      </c>
    </row>
    <row r="30" spans="2:10" ht="34.5" x14ac:dyDescent="0.25">
      <c r="B30" s="70"/>
      <c r="C30" s="70"/>
      <c r="D30" s="70"/>
      <c r="E30" s="72"/>
      <c r="F30" s="6"/>
      <c r="G30" s="6" t="s">
        <v>52</v>
      </c>
      <c r="H30" s="79"/>
      <c r="I30" s="38"/>
      <c r="J30" s="38"/>
    </row>
    <row r="31" spans="2:10" x14ac:dyDescent="0.25">
      <c r="B31" s="70"/>
      <c r="C31" s="70"/>
      <c r="D31" s="70"/>
      <c r="E31" s="72"/>
      <c r="F31" s="82"/>
      <c r="G31" s="80" t="s">
        <v>7</v>
      </c>
      <c r="H31" s="79">
        <f>'6'!F24</f>
        <v>0</v>
      </c>
      <c r="I31" s="38">
        <f>'6'!I24</f>
        <v>41923</v>
      </c>
      <c r="J31" s="38">
        <f>'6'!L24</f>
        <v>113475.20000000001</v>
      </c>
    </row>
    <row r="32" spans="2:10" x14ac:dyDescent="0.25">
      <c r="B32" s="70"/>
      <c r="C32" s="70"/>
      <c r="D32" s="70"/>
      <c r="E32" s="72"/>
      <c r="F32" s="6"/>
      <c r="G32" s="6" t="s">
        <v>50</v>
      </c>
      <c r="H32" s="79">
        <f>'6'!F25</f>
        <v>0</v>
      </c>
      <c r="I32" s="38">
        <f>'6'!I25</f>
        <v>41923</v>
      </c>
      <c r="J32" s="38">
        <f>'6'!L25</f>
        <v>113475.20000000001</v>
      </c>
    </row>
    <row r="33" spans="2:10" x14ac:dyDescent="0.25">
      <c r="B33" s="70"/>
      <c r="C33" s="70"/>
      <c r="D33" s="70"/>
      <c r="E33" s="72"/>
      <c r="F33" s="6"/>
      <c r="G33" s="6" t="s">
        <v>51</v>
      </c>
      <c r="H33" s="79">
        <f>'6'!F26</f>
        <v>0</v>
      </c>
      <c r="I33" s="38">
        <f>'6'!I26</f>
        <v>41923</v>
      </c>
      <c r="J33" s="38">
        <f>'6'!L26</f>
        <v>113475.20000000001</v>
      </c>
    </row>
    <row r="34" spans="2:10" x14ac:dyDescent="0.25">
      <c r="B34" s="70"/>
      <c r="C34" s="70"/>
      <c r="D34" s="70"/>
      <c r="E34" s="72"/>
      <c r="F34" s="6"/>
      <c r="G34" s="56" t="s">
        <v>53</v>
      </c>
      <c r="H34" s="79">
        <f>'6'!F27</f>
        <v>0</v>
      </c>
      <c r="I34" s="38">
        <f>'6'!I27</f>
        <v>31257.399999999998</v>
      </c>
      <c r="J34" s="38">
        <f>'6'!L27</f>
        <v>94889.600000000006</v>
      </c>
    </row>
    <row r="35" spans="2:10" ht="18.75" customHeight="1" x14ac:dyDescent="0.25">
      <c r="B35" s="70"/>
      <c r="C35" s="70"/>
      <c r="D35" s="70"/>
      <c r="E35" s="72"/>
      <c r="F35" s="6"/>
      <c r="G35" s="56" t="s">
        <v>54</v>
      </c>
      <c r="H35" s="79">
        <f>'6'!F28</f>
        <v>0</v>
      </c>
      <c r="I35" s="38">
        <f>'6'!I28</f>
        <v>23812.6</v>
      </c>
      <c r="J35" s="38">
        <f>'6'!L28</f>
        <v>80000</v>
      </c>
    </row>
    <row r="36" spans="2:10" x14ac:dyDescent="0.25">
      <c r="B36" s="70"/>
      <c r="C36" s="70"/>
      <c r="D36" s="70"/>
      <c r="E36" s="72"/>
      <c r="F36" s="6"/>
      <c r="G36" s="56" t="s">
        <v>88</v>
      </c>
      <c r="H36" s="79">
        <f>'6'!F29</f>
        <v>0</v>
      </c>
      <c r="I36" s="38">
        <f>'6'!I29</f>
        <v>7444.8</v>
      </c>
      <c r="J36" s="38">
        <f>'6'!L29</f>
        <v>14889.6</v>
      </c>
    </row>
    <row r="37" spans="2:10" x14ac:dyDescent="0.25">
      <c r="B37" s="70"/>
      <c r="C37" s="70"/>
      <c r="D37" s="70"/>
      <c r="E37" s="72"/>
      <c r="F37" s="6"/>
      <c r="G37" s="6" t="s">
        <v>90</v>
      </c>
      <c r="H37" s="79">
        <f>'6'!F30</f>
        <v>0</v>
      </c>
      <c r="I37" s="38">
        <f>'6'!I30</f>
        <v>10665.6</v>
      </c>
      <c r="J37" s="38">
        <f>'6'!L30</f>
        <v>18585.599999999999</v>
      </c>
    </row>
    <row r="38" spans="2:10" x14ac:dyDescent="0.25">
      <c r="B38" s="70"/>
      <c r="C38" s="70"/>
      <c r="D38" s="70"/>
      <c r="E38" s="72"/>
      <c r="F38" s="6"/>
      <c r="G38" s="56" t="s">
        <v>89</v>
      </c>
      <c r="H38" s="79">
        <f>'6'!F31</f>
        <v>0</v>
      </c>
      <c r="I38" s="38">
        <f>'6'!I31</f>
        <v>10665.6</v>
      </c>
      <c r="J38" s="38">
        <f>'6'!L31</f>
        <v>18585.599999999999</v>
      </c>
    </row>
    <row r="39" spans="2:10" s="50" customFormat="1" ht="34.5" x14ac:dyDescent="0.25">
      <c r="B39" s="70"/>
      <c r="C39" s="70"/>
      <c r="D39" s="70"/>
      <c r="E39" s="72"/>
      <c r="F39" s="95"/>
      <c r="G39" s="81" t="s">
        <v>87</v>
      </c>
      <c r="H39" s="32">
        <f>'6'!D32</f>
        <v>0</v>
      </c>
      <c r="I39" s="32">
        <f>'6'!I32</f>
        <v>4077</v>
      </c>
      <c r="J39" s="32">
        <f>'6'!L32</f>
        <v>4077</v>
      </c>
    </row>
    <row r="40" spans="2:10" ht="34.5" x14ac:dyDescent="0.25">
      <c r="B40" s="70"/>
      <c r="C40" s="70"/>
      <c r="D40" s="70"/>
      <c r="E40" s="72"/>
      <c r="F40" s="6"/>
      <c r="G40" s="6" t="s">
        <v>52</v>
      </c>
      <c r="H40" s="38"/>
      <c r="I40" s="38"/>
      <c r="J40" s="38"/>
    </row>
    <row r="41" spans="2:10" x14ac:dyDescent="0.25">
      <c r="B41" s="70"/>
      <c r="C41" s="70"/>
      <c r="D41" s="70"/>
      <c r="E41" s="72"/>
      <c r="F41" s="82"/>
      <c r="G41" s="80" t="s">
        <v>7</v>
      </c>
      <c r="H41" s="38">
        <f>'6'!D34</f>
        <v>0</v>
      </c>
      <c r="I41" s="38">
        <f>'6'!I34</f>
        <v>4077</v>
      </c>
      <c r="J41" s="38">
        <f>'6'!L34</f>
        <v>4077</v>
      </c>
    </row>
    <row r="42" spans="2:10" x14ac:dyDescent="0.25">
      <c r="B42" s="70"/>
      <c r="C42" s="70"/>
      <c r="D42" s="70"/>
      <c r="E42" s="72"/>
      <c r="F42" s="6"/>
      <c r="G42" s="6" t="s">
        <v>50</v>
      </c>
      <c r="H42" s="38">
        <f>'6'!D35</f>
        <v>0</v>
      </c>
      <c r="I42" s="38">
        <f>'6'!I35</f>
        <v>4077</v>
      </c>
      <c r="J42" s="38">
        <f>'6'!L35</f>
        <v>4077</v>
      </c>
    </row>
    <row r="43" spans="2:10" x14ac:dyDescent="0.25">
      <c r="B43" s="70"/>
      <c r="C43" s="70"/>
      <c r="D43" s="70"/>
      <c r="E43" s="72"/>
      <c r="F43" s="6"/>
      <c r="G43" s="6" t="s">
        <v>51</v>
      </c>
      <c r="H43" s="38">
        <f>'6'!D36</f>
        <v>0</v>
      </c>
      <c r="I43" s="38">
        <f>'6'!I36</f>
        <v>4077</v>
      </c>
      <c r="J43" s="38">
        <f>'6'!L36</f>
        <v>4077</v>
      </c>
    </row>
    <row r="44" spans="2:10" x14ac:dyDescent="0.25">
      <c r="B44" s="70"/>
      <c r="C44" s="70"/>
      <c r="D44" s="70"/>
      <c r="E44" s="72"/>
      <c r="F44" s="6"/>
      <c r="G44" s="6" t="s">
        <v>90</v>
      </c>
      <c r="H44" s="38">
        <f>'6'!D37</f>
        <v>0</v>
      </c>
      <c r="I44" s="38">
        <f>'6'!I37</f>
        <v>4077</v>
      </c>
      <c r="J44" s="38">
        <f>'6'!L37</f>
        <v>4077</v>
      </c>
    </row>
    <row r="45" spans="2:10" x14ac:dyDescent="0.25">
      <c r="B45" s="70"/>
      <c r="C45" s="70"/>
      <c r="D45" s="70"/>
      <c r="E45" s="72"/>
      <c r="F45" s="6"/>
      <c r="G45" s="56" t="s">
        <v>89</v>
      </c>
      <c r="H45" s="38">
        <f>'6'!D38</f>
        <v>0</v>
      </c>
      <c r="I45" s="38">
        <f>'6'!I38</f>
        <v>4077</v>
      </c>
      <c r="J45" s="38">
        <f>'6'!L38</f>
        <v>4077</v>
      </c>
    </row>
    <row r="46" spans="2:10" x14ac:dyDescent="0.25">
      <c r="B46" s="65"/>
      <c r="C46" s="65"/>
      <c r="D46" s="65"/>
      <c r="E46" s="37"/>
      <c r="F46" s="37"/>
      <c r="G46" s="67" t="s">
        <v>76</v>
      </c>
      <c r="H46" s="38">
        <f t="shared" ref="H46" si="5">+H48</f>
        <v>0</v>
      </c>
      <c r="I46" s="29">
        <f t="shared" ref="I46:J46" si="6">+I48</f>
        <v>-46000</v>
      </c>
      <c r="J46" s="29">
        <f t="shared" si="6"/>
        <v>-117552.20000000001</v>
      </c>
    </row>
    <row r="47" spans="2:10" x14ac:dyDescent="0.25">
      <c r="B47" s="6"/>
      <c r="C47" s="56"/>
      <c r="D47" s="83"/>
      <c r="E47" s="37"/>
      <c r="F47" s="37"/>
      <c r="G47" s="6" t="s">
        <v>6</v>
      </c>
      <c r="H47" s="38"/>
      <c r="I47" s="71"/>
      <c r="J47" s="71"/>
    </row>
    <row r="48" spans="2:10" ht="34.5" x14ac:dyDescent="0.25">
      <c r="B48" s="70" t="s">
        <v>78</v>
      </c>
      <c r="C48" s="51"/>
      <c r="D48" s="51"/>
      <c r="E48" s="37"/>
      <c r="F48" s="37"/>
      <c r="G48" s="5" t="s">
        <v>77</v>
      </c>
      <c r="H48" s="38">
        <f>+H50</f>
        <v>0</v>
      </c>
      <c r="I48" s="29">
        <f t="shared" ref="I48:J48" si="7">+I50</f>
        <v>-46000</v>
      </c>
      <c r="J48" s="29">
        <f t="shared" si="7"/>
        <v>-117552.20000000001</v>
      </c>
    </row>
    <row r="49" spans="2:10" x14ac:dyDescent="0.25">
      <c r="B49" s="70"/>
      <c r="C49" s="51"/>
      <c r="D49" s="51"/>
      <c r="E49" s="37"/>
      <c r="F49" s="37"/>
      <c r="G49" s="6" t="s">
        <v>6</v>
      </c>
      <c r="H49" s="38"/>
      <c r="I49" s="84"/>
      <c r="J49" s="84"/>
    </row>
    <row r="50" spans="2:10" x14ac:dyDescent="0.25">
      <c r="B50" s="70"/>
      <c r="C50" s="70" t="s">
        <v>24</v>
      </c>
      <c r="D50" s="72"/>
      <c r="E50" s="37"/>
      <c r="F50" s="37"/>
      <c r="G50" s="5" t="s">
        <v>79</v>
      </c>
      <c r="H50" s="38">
        <f t="shared" ref="H50" si="8">+H52</f>
        <v>0</v>
      </c>
      <c r="I50" s="29">
        <f t="shared" ref="I50:J50" si="9">+I52</f>
        <v>-46000</v>
      </c>
      <c r="J50" s="29">
        <f t="shared" si="9"/>
        <v>-117552.20000000001</v>
      </c>
    </row>
    <row r="51" spans="2:10" x14ac:dyDescent="0.25">
      <c r="B51" s="70"/>
      <c r="C51" s="70"/>
      <c r="D51" s="72"/>
      <c r="E51" s="37"/>
      <c r="F51" s="37"/>
      <c r="G51" s="6" t="s">
        <v>6</v>
      </c>
      <c r="H51" s="38"/>
      <c r="I51" s="29"/>
      <c r="J51" s="29"/>
    </row>
    <row r="52" spans="2:10" x14ac:dyDescent="0.25">
      <c r="B52" s="70"/>
      <c r="C52" s="70"/>
      <c r="D52" s="70" t="s">
        <v>24</v>
      </c>
      <c r="E52" s="37"/>
      <c r="F52" s="37"/>
      <c r="G52" s="5" t="s">
        <v>80</v>
      </c>
      <c r="H52" s="38">
        <f t="shared" ref="H52" si="10">+H54</f>
        <v>0</v>
      </c>
      <c r="I52" s="29">
        <f t="shared" ref="I52:J52" si="11">+I54</f>
        <v>-46000</v>
      </c>
      <c r="J52" s="29">
        <f t="shared" si="11"/>
        <v>-117552.20000000001</v>
      </c>
    </row>
    <row r="53" spans="2:10" x14ac:dyDescent="0.25">
      <c r="B53" s="70"/>
      <c r="C53" s="70"/>
      <c r="D53" s="70"/>
      <c r="E53" s="37"/>
      <c r="F53" s="37"/>
      <c r="G53" s="6" t="s">
        <v>6</v>
      </c>
      <c r="H53" s="38"/>
      <c r="I53" s="29"/>
      <c r="J53" s="29"/>
    </row>
    <row r="54" spans="2:10" x14ac:dyDescent="0.25">
      <c r="B54" s="70"/>
      <c r="C54" s="70"/>
      <c r="D54" s="70"/>
      <c r="E54" s="37"/>
      <c r="F54" s="37"/>
      <c r="G54" s="5" t="s">
        <v>76</v>
      </c>
      <c r="H54" s="38">
        <f>+H56</f>
        <v>0</v>
      </c>
      <c r="I54" s="29">
        <f t="shared" ref="I54:J54" si="12">+I56</f>
        <v>-46000</v>
      </c>
      <c r="J54" s="29">
        <f t="shared" si="12"/>
        <v>-117552.20000000001</v>
      </c>
    </row>
    <row r="55" spans="2:10" x14ac:dyDescent="0.25">
      <c r="B55" s="70"/>
      <c r="C55" s="70"/>
      <c r="D55" s="70"/>
      <c r="E55" s="85"/>
      <c r="F55" s="86"/>
      <c r="G55" s="6" t="s">
        <v>6</v>
      </c>
      <c r="H55" s="38"/>
      <c r="I55" s="29"/>
      <c r="J55" s="29"/>
    </row>
    <row r="56" spans="2:10" x14ac:dyDescent="0.25">
      <c r="B56" s="70"/>
      <c r="C56" s="70"/>
      <c r="D56" s="70"/>
      <c r="E56" s="28">
        <v>1139</v>
      </c>
      <c r="F56" s="72"/>
      <c r="G56" s="72" t="s">
        <v>80</v>
      </c>
      <c r="H56" s="38">
        <f>+H58</f>
        <v>0</v>
      </c>
      <c r="I56" s="29">
        <f t="shared" ref="I56:J56" si="13">+I58</f>
        <v>-46000</v>
      </c>
      <c r="J56" s="29">
        <f t="shared" si="13"/>
        <v>-117552.20000000001</v>
      </c>
    </row>
    <row r="57" spans="2:10" x14ac:dyDescent="0.3">
      <c r="B57" s="70"/>
      <c r="C57" s="70"/>
      <c r="D57" s="70"/>
      <c r="E57" s="87"/>
      <c r="F57" s="76"/>
      <c r="G57" s="6" t="s">
        <v>6</v>
      </c>
      <c r="H57" s="38"/>
      <c r="I57" s="77"/>
      <c r="J57" s="77"/>
    </row>
    <row r="58" spans="2:10" s="50" customFormat="1" x14ac:dyDescent="0.25">
      <c r="B58" s="70"/>
      <c r="C58" s="70"/>
      <c r="D58" s="70"/>
      <c r="E58" s="72"/>
      <c r="F58" s="6" t="s">
        <v>189</v>
      </c>
      <c r="G58" s="6" t="s">
        <v>190</v>
      </c>
      <c r="H58" s="38">
        <f t="shared" ref="H58" si="14">+H60</f>
        <v>0</v>
      </c>
      <c r="I58" s="29">
        <f t="shared" ref="I58:J58" si="15">+I60</f>
        <v>-46000</v>
      </c>
      <c r="J58" s="29">
        <f t="shared" si="15"/>
        <v>-117552.20000000001</v>
      </c>
    </row>
    <row r="59" spans="2:10" x14ac:dyDescent="0.25">
      <c r="B59" s="70"/>
      <c r="C59" s="70"/>
      <c r="D59" s="70"/>
      <c r="E59" s="72"/>
      <c r="F59" s="6"/>
      <c r="G59" s="6" t="s">
        <v>13</v>
      </c>
      <c r="H59" s="38"/>
      <c r="I59" s="88"/>
      <c r="J59" s="88"/>
    </row>
    <row r="60" spans="2:10" s="50" customFormat="1" x14ac:dyDescent="0.25">
      <c r="B60" s="70"/>
      <c r="C60" s="70"/>
      <c r="D60" s="70"/>
      <c r="E60" s="72"/>
      <c r="F60" s="6"/>
      <c r="G60" s="168" t="s">
        <v>106</v>
      </c>
      <c r="H60" s="38">
        <f t="shared" ref="H60" si="16">+H63</f>
        <v>0</v>
      </c>
      <c r="I60" s="91">
        <f t="shared" ref="I60:J60" si="17">+I63</f>
        <v>-46000</v>
      </c>
      <c r="J60" s="91">
        <f t="shared" si="17"/>
        <v>-117552.20000000001</v>
      </c>
    </row>
    <row r="61" spans="2:10" ht="34.5" x14ac:dyDescent="0.25">
      <c r="B61" s="70"/>
      <c r="C61" s="70"/>
      <c r="D61" s="70"/>
      <c r="E61" s="72"/>
      <c r="F61" s="6"/>
      <c r="G61" s="6" t="s">
        <v>52</v>
      </c>
      <c r="H61" s="38"/>
      <c r="I61" s="88"/>
      <c r="J61" s="88"/>
    </row>
    <row r="62" spans="2:10" x14ac:dyDescent="0.25">
      <c r="B62" s="70"/>
      <c r="C62" s="70"/>
      <c r="D62" s="70"/>
      <c r="E62" s="72"/>
      <c r="F62" s="6"/>
      <c r="G62" s="6" t="s">
        <v>7</v>
      </c>
      <c r="H62" s="38">
        <f>H63</f>
        <v>0</v>
      </c>
      <c r="I62" s="92">
        <f t="shared" ref="I62:J63" si="18">I63</f>
        <v>-46000</v>
      </c>
      <c r="J62" s="92">
        <f t="shared" si="18"/>
        <v>-117552.20000000001</v>
      </c>
    </row>
    <row r="63" spans="2:10" x14ac:dyDescent="0.25">
      <c r="B63" s="70"/>
      <c r="C63" s="70"/>
      <c r="D63" s="70"/>
      <c r="E63" s="72"/>
      <c r="F63" s="6"/>
      <c r="G63" s="6" t="s">
        <v>191</v>
      </c>
      <c r="H63" s="38">
        <f>H64</f>
        <v>0</v>
      </c>
      <c r="I63" s="75">
        <f t="shared" si="18"/>
        <v>-46000</v>
      </c>
      <c r="J63" s="75">
        <f t="shared" si="18"/>
        <v>-117552.20000000001</v>
      </c>
    </row>
    <row r="64" spans="2:10" x14ac:dyDescent="0.25">
      <c r="B64" s="70"/>
      <c r="C64" s="70"/>
      <c r="D64" s="70"/>
      <c r="E64" s="72"/>
      <c r="F64" s="6"/>
      <c r="G64" s="6" t="s">
        <v>192</v>
      </c>
      <c r="H64" s="38">
        <f t="shared" ref="H64:J64" si="19">+H65</f>
        <v>0</v>
      </c>
      <c r="I64" s="71">
        <f t="shared" si="19"/>
        <v>-46000</v>
      </c>
      <c r="J64" s="71">
        <f t="shared" si="19"/>
        <v>-117552.20000000001</v>
      </c>
    </row>
    <row r="65" spans="2:10" x14ac:dyDescent="0.25">
      <c r="B65" s="70"/>
      <c r="C65" s="70"/>
      <c r="D65" s="70"/>
      <c r="E65" s="72"/>
      <c r="F65" s="6"/>
      <c r="G65" s="6" t="s">
        <v>193</v>
      </c>
      <c r="H65" s="38">
        <f>'4'!G113</f>
        <v>0</v>
      </c>
      <c r="I65" s="71">
        <f>'4'!H113</f>
        <v>-46000</v>
      </c>
      <c r="J65" s="71">
        <f>'4'!I113</f>
        <v>-117552.20000000001</v>
      </c>
    </row>
    <row r="67" spans="2:10" x14ac:dyDescent="0.25">
      <c r="C67" s="24"/>
      <c r="D67" s="24"/>
      <c r="E67" s="24"/>
      <c r="F67" s="24"/>
    </row>
    <row r="68" spans="2:10" x14ac:dyDescent="0.25">
      <c r="C68" s="24"/>
      <c r="D68" s="24"/>
      <c r="E68" s="24"/>
      <c r="F68" s="24"/>
    </row>
    <row r="69" spans="2:10" x14ac:dyDescent="0.3">
      <c r="C69" s="24"/>
      <c r="D69" s="11" t="s">
        <v>107</v>
      </c>
      <c r="E69" s="12"/>
      <c r="F69" s="16"/>
    </row>
    <row r="70" spans="2:10" x14ac:dyDescent="0.3">
      <c r="C70" s="24"/>
      <c r="D70" s="11" t="s">
        <v>108</v>
      </c>
      <c r="E70" s="12"/>
      <c r="F70" s="16"/>
    </row>
    <row r="71" spans="2:10" x14ac:dyDescent="0.3">
      <c r="C71" s="24"/>
      <c r="D71" s="13"/>
      <c r="E71" s="14" t="s">
        <v>123</v>
      </c>
      <c r="F71" s="16"/>
    </row>
    <row r="72" spans="2:10" x14ac:dyDescent="0.3">
      <c r="C72" s="24"/>
      <c r="D72" s="9"/>
      <c r="E72" s="9"/>
      <c r="F72" s="17"/>
    </row>
    <row r="73" spans="2:10" x14ac:dyDescent="0.25">
      <c r="C73" s="24"/>
      <c r="D73" s="24"/>
      <c r="E73" s="24"/>
      <c r="F73" s="24"/>
    </row>
    <row r="74" spans="2:10" x14ac:dyDescent="0.25">
      <c r="C74" s="24"/>
      <c r="D74" s="24"/>
      <c r="E74" s="24"/>
      <c r="F74" s="24"/>
    </row>
    <row r="75" spans="2:10" x14ac:dyDescent="0.25">
      <c r="C75" s="24"/>
      <c r="D75" s="24"/>
      <c r="E75" s="24"/>
      <c r="F75" s="24"/>
    </row>
    <row r="76" spans="2:10" x14ac:dyDescent="0.25">
      <c r="C76" s="24"/>
      <c r="D76" s="24"/>
      <c r="E76" s="24"/>
      <c r="F76" s="24"/>
    </row>
  </sheetData>
  <mergeCells count="8">
    <mergeCell ref="B11:D11"/>
    <mergeCell ref="E11:F11"/>
    <mergeCell ref="G11:G12"/>
    <mergeCell ref="H11:J11"/>
    <mergeCell ref="G1:J1"/>
    <mergeCell ref="G2:J2"/>
    <mergeCell ref="G3:J3"/>
    <mergeCell ref="B7:J7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G3" sqref="G3:I3"/>
    </sheetView>
  </sheetViews>
  <sheetFormatPr defaultRowHeight="15" x14ac:dyDescent="0.25"/>
  <cols>
    <col min="2" max="2" width="37.85546875" customWidth="1"/>
    <col min="3" max="3" width="32.85546875" customWidth="1"/>
    <col min="4" max="4" width="22.28515625" customWidth="1"/>
    <col min="7" max="7" width="34.28515625" customWidth="1"/>
    <col min="8" max="8" width="17.28515625" customWidth="1"/>
    <col min="9" max="9" width="17.140625" customWidth="1"/>
  </cols>
  <sheetData>
    <row r="1" spans="1:9" ht="16.5" x14ac:dyDescent="0.3">
      <c r="I1" s="423" t="s">
        <v>234</v>
      </c>
    </row>
    <row r="2" spans="1:9" ht="16.5" x14ac:dyDescent="0.3">
      <c r="A2" s="421"/>
      <c r="B2" s="422"/>
      <c r="C2" s="421"/>
      <c r="D2" s="421"/>
      <c r="E2" s="422"/>
      <c r="F2" s="421"/>
      <c r="G2" s="451" t="s">
        <v>47</v>
      </c>
      <c r="H2" s="452"/>
      <c r="I2" s="452"/>
    </row>
    <row r="3" spans="1:9" ht="15.75" customHeight="1" x14ac:dyDescent="0.3">
      <c r="A3" s="421"/>
      <c r="B3" s="422"/>
      <c r="C3" s="421"/>
      <c r="D3" s="421"/>
      <c r="E3" s="422"/>
      <c r="F3" s="421"/>
      <c r="G3" s="451" t="s">
        <v>0</v>
      </c>
      <c r="H3" s="453"/>
      <c r="I3" s="453"/>
    </row>
    <row r="4" spans="1:9" ht="17.25" x14ac:dyDescent="0.3">
      <c r="A4" s="424"/>
      <c r="B4" s="13"/>
      <c r="C4" s="425" t="s">
        <v>235</v>
      </c>
      <c r="D4" s="425"/>
      <c r="E4" s="425"/>
      <c r="F4" s="425"/>
      <c r="G4" s="425"/>
      <c r="H4" s="424"/>
      <c r="I4" s="424"/>
    </row>
    <row r="5" spans="1:9" ht="17.25" x14ac:dyDescent="0.3">
      <c r="A5" s="424"/>
      <c r="B5" s="13"/>
      <c r="C5" s="426" t="s">
        <v>236</v>
      </c>
      <c r="D5" s="426"/>
      <c r="E5" s="426"/>
      <c r="F5" s="426"/>
      <c r="G5" s="426"/>
      <c r="H5" s="426"/>
      <c r="I5" s="424"/>
    </row>
    <row r="6" spans="1:9" ht="18" thickBot="1" x14ac:dyDescent="0.35">
      <c r="A6" s="424"/>
      <c r="B6" s="13"/>
      <c r="C6" s="427"/>
      <c r="D6" s="427"/>
      <c r="E6" s="427"/>
      <c r="F6" s="427"/>
      <c r="G6" s="427"/>
      <c r="H6" s="427"/>
      <c r="I6" s="424"/>
    </row>
    <row r="7" spans="1:9" ht="215.25" thickBot="1" x14ac:dyDescent="0.35">
      <c r="A7" s="428" t="s">
        <v>237</v>
      </c>
      <c r="B7" s="429" t="s">
        <v>238</v>
      </c>
      <c r="C7" s="430" t="s">
        <v>239</v>
      </c>
      <c r="D7" s="431" t="s">
        <v>240</v>
      </c>
      <c r="E7" s="422"/>
      <c r="F7" s="447" t="s">
        <v>237</v>
      </c>
      <c r="G7" s="448" t="s">
        <v>238</v>
      </c>
      <c r="H7" s="449" t="s">
        <v>239</v>
      </c>
      <c r="I7" s="450" t="s">
        <v>241</v>
      </c>
    </row>
    <row r="8" spans="1:9" ht="17.25" x14ac:dyDescent="0.3">
      <c r="A8" s="432">
        <v>1</v>
      </c>
      <c r="B8" s="433" t="s">
        <v>242</v>
      </c>
      <c r="C8" s="433" t="s">
        <v>243</v>
      </c>
      <c r="D8" s="434" t="s">
        <v>244</v>
      </c>
      <c r="E8" s="422"/>
      <c r="F8" s="436">
        <v>1</v>
      </c>
      <c r="G8" s="436" t="s">
        <v>242</v>
      </c>
      <c r="H8" s="436" t="s">
        <v>243</v>
      </c>
      <c r="I8" s="438" t="s">
        <v>245</v>
      </c>
    </row>
    <row r="9" spans="1:9" ht="17.25" x14ac:dyDescent="0.3">
      <c r="A9" s="435">
        <v>2</v>
      </c>
      <c r="B9" s="436" t="s">
        <v>246</v>
      </c>
      <c r="C9" s="436" t="s">
        <v>243</v>
      </c>
      <c r="D9" s="437"/>
      <c r="E9" s="422"/>
      <c r="F9" s="436">
        <v>2</v>
      </c>
      <c r="G9" s="436" t="s">
        <v>246</v>
      </c>
      <c r="H9" s="436" t="s">
        <v>243</v>
      </c>
      <c r="I9" s="438"/>
    </row>
    <row r="10" spans="1:9" ht="17.25" x14ac:dyDescent="0.3">
      <c r="A10" s="435">
        <v>3</v>
      </c>
      <c r="B10" s="436" t="s">
        <v>247</v>
      </c>
      <c r="C10" s="436" t="s">
        <v>243</v>
      </c>
      <c r="D10" s="437"/>
      <c r="E10" s="422"/>
      <c r="F10" s="436">
        <v>3</v>
      </c>
      <c r="G10" s="436" t="s">
        <v>247</v>
      </c>
      <c r="H10" s="436" t="s">
        <v>243</v>
      </c>
      <c r="I10" s="438"/>
    </row>
    <row r="11" spans="1:9" ht="17.25" x14ac:dyDescent="0.3">
      <c r="A11" s="435">
        <v>4</v>
      </c>
      <c r="B11" s="436" t="s">
        <v>248</v>
      </c>
      <c r="C11" s="436" t="s">
        <v>243</v>
      </c>
      <c r="D11" s="437"/>
      <c r="E11" s="422"/>
      <c r="F11" s="436">
        <v>4</v>
      </c>
      <c r="G11" s="436" t="s">
        <v>248</v>
      </c>
      <c r="H11" s="436" t="s">
        <v>243</v>
      </c>
      <c r="I11" s="438"/>
    </row>
    <row r="12" spans="1:9" ht="87" customHeight="1" x14ac:dyDescent="0.3">
      <c r="A12" s="435">
        <v>5</v>
      </c>
      <c r="B12" s="436" t="s">
        <v>249</v>
      </c>
      <c r="C12" s="436" t="s">
        <v>250</v>
      </c>
      <c r="D12" s="437"/>
      <c r="E12" s="422"/>
      <c r="F12" s="436">
        <v>5</v>
      </c>
      <c r="G12" s="439" t="s">
        <v>251</v>
      </c>
      <c r="H12" s="439" t="s">
        <v>243</v>
      </c>
      <c r="I12" s="438"/>
    </row>
    <row r="13" spans="1:9" ht="75" customHeight="1" x14ac:dyDescent="0.3">
      <c r="A13" s="435">
        <v>6</v>
      </c>
      <c r="B13" s="436" t="s">
        <v>252</v>
      </c>
      <c r="C13" s="436" t="s">
        <v>250</v>
      </c>
      <c r="D13" s="437"/>
      <c r="E13" s="422"/>
      <c r="F13" s="436">
        <v>6</v>
      </c>
      <c r="G13" s="439" t="s">
        <v>253</v>
      </c>
      <c r="H13" s="439" t="s">
        <v>243</v>
      </c>
      <c r="I13" s="440" t="s">
        <v>254</v>
      </c>
    </row>
    <row r="14" spans="1:9" ht="80.25" customHeight="1" x14ac:dyDescent="0.3">
      <c r="A14" s="435">
        <v>7</v>
      </c>
      <c r="B14" s="436" t="s">
        <v>255</v>
      </c>
      <c r="C14" s="436" t="s">
        <v>250</v>
      </c>
      <c r="D14" s="437"/>
      <c r="E14" s="422"/>
      <c r="F14" s="436">
        <v>7</v>
      </c>
      <c r="G14" s="439" t="s">
        <v>256</v>
      </c>
      <c r="H14" s="439" t="s">
        <v>243</v>
      </c>
      <c r="I14" s="440" t="s">
        <v>254</v>
      </c>
    </row>
    <row r="15" spans="1:9" ht="134.25" customHeight="1" x14ac:dyDescent="0.3">
      <c r="A15" s="441">
        <v>8</v>
      </c>
      <c r="B15" s="59" t="s">
        <v>251</v>
      </c>
      <c r="C15" s="59" t="s">
        <v>243</v>
      </c>
      <c r="D15" s="437"/>
      <c r="E15" s="422"/>
      <c r="F15" s="436">
        <v>8</v>
      </c>
      <c r="G15" s="439" t="s">
        <v>257</v>
      </c>
      <c r="H15" s="439" t="s">
        <v>243</v>
      </c>
      <c r="I15" s="440" t="s">
        <v>254</v>
      </c>
    </row>
    <row r="16" spans="1:9" ht="83.25" customHeight="1" x14ac:dyDescent="0.3">
      <c r="A16" s="441">
        <v>9</v>
      </c>
      <c r="B16" s="59" t="s">
        <v>253</v>
      </c>
      <c r="C16" s="59" t="s">
        <v>243</v>
      </c>
      <c r="D16" s="437"/>
      <c r="E16" s="422"/>
      <c r="F16" s="421"/>
      <c r="G16" s="422"/>
      <c r="H16" s="421"/>
      <c r="I16" s="421"/>
    </row>
    <row r="17" spans="1:9" ht="144.75" customHeight="1" x14ac:dyDescent="0.3">
      <c r="A17" s="441">
        <v>10</v>
      </c>
      <c r="B17" s="59" t="s">
        <v>256</v>
      </c>
      <c r="C17" s="59" t="s">
        <v>243</v>
      </c>
      <c r="D17" s="437"/>
      <c r="E17" s="422"/>
      <c r="F17" s="421"/>
      <c r="G17" s="422"/>
      <c r="H17" s="421"/>
      <c r="I17" s="421"/>
    </row>
    <row r="18" spans="1:9" ht="120.75" customHeight="1" x14ac:dyDescent="0.3">
      <c r="A18" s="442">
        <v>11</v>
      </c>
      <c r="B18" s="439" t="s">
        <v>257</v>
      </c>
      <c r="C18" s="439" t="s">
        <v>243</v>
      </c>
      <c r="D18" s="437"/>
      <c r="E18" s="422"/>
      <c r="F18" s="421"/>
      <c r="G18" s="422"/>
      <c r="H18" s="421"/>
      <c r="I18" s="421"/>
    </row>
    <row r="19" spans="1:9" ht="52.5" thickBot="1" x14ac:dyDescent="0.35">
      <c r="A19" s="443">
        <v>12</v>
      </c>
      <c r="B19" s="444" t="s">
        <v>258</v>
      </c>
      <c r="C19" s="445" t="s">
        <v>259</v>
      </c>
      <c r="D19" s="446"/>
      <c r="E19" s="422"/>
      <c r="F19" s="421"/>
      <c r="G19" s="422"/>
      <c r="H19" s="421"/>
      <c r="I19" s="421"/>
    </row>
  </sheetData>
  <mergeCells count="6">
    <mergeCell ref="G2:I2"/>
    <mergeCell ref="G3:I3"/>
    <mergeCell ref="C4:G4"/>
    <mergeCell ref="C5:H5"/>
    <mergeCell ref="D8:D19"/>
    <mergeCell ref="I8:I1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10․</vt:lpstr>
      <vt:lpstr>11</vt:lpstr>
      <vt:lpstr>12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https://mul2-mta.gov.am/tasks/2075927/oneclick?token=58dbfb3933d5cecdced685c8396af27b</cp:keywords>
  <cp:lastModifiedBy>Susanna Arzumanyan</cp:lastModifiedBy>
  <cp:lastPrinted>2026-06-08T11:24:31Z</cp:lastPrinted>
  <dcterms:created xsi:type="dcterms:W3CDTF">2022-01-04T07:12:58Z</dcterms:created>
  <dcterms:modified xsi:type="dcterms:W3CDTF">2026-06-18T13:12:01Z</dcterms:modified>
</cp:coreProperties>
</file>