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erriS\Desktop\Գործեր\mart\17927 btan komp\nor 23020\"/>
    </mc:Choice>
  </mc:AlternateContent>
  <bookViews>
    <workbookView xWindow="-120" yWindow="-120" windowWidth="29040" windowHeight="15840" activeTab="6"/>
  </bookViews>
  <sheets>
    <sheet name="Հավելված 1" sheetId="7" r:id="rId1"/>
    <sheet name="Հավելված 2" sheetId="1" r:id="rId2"/>
    <sheet name="Հավելված 3" sheetId="6" r:id="rId3"/>
    <sheet name="Հավելված 4" sheetId="2" r:id="rId4"/>
    <sheet name="Հավելված 5" sheetId="8" r:id="rId5"/>
    <sheet name="Հավելված 6" sheetId="9" r:id="rId6"/>
    <sheet name="Հավելված 7" sheetId="10" r:id="rId7"/>
  </sheets>
  <externalReferences>
    <externalReference r:id="rId8"/>
    <externalReference r:id="rId9"/>
    <externalReference r:id="rId10"/>
  </externalReferences>
  <definedNames>
    <definedName name="\A" localSheetId="0">#REF!</definedName>
    <definedName name="\A" localSheetId="4">#REF!</definedName>
    <definedName name="\A" localSheetId="5">#REF!</definedName>
    <definedName name="\A">#REF!</definedName>
    <definedName name="_1__հայտարարվել_է_նախ_մրցույթ" localSheetId="0">#REF!</definedName>
    <definedName name="_1__հայտարարվել_է_նախ_մրցույթ" localSheetId="4">#REF!</definedName>
    <definedName name="_1__հայտարարվել_է_նախ_մրցույթ" localSheetId="5">#REF!</definedName>
    <definedName name="_1__հայտարարվել_է_նախ_մրցույթ">#REF!</definedName>
    <definedName name="_xlnm._FilterDatabase" localSheetId="2" hidden="1">'Հավելված 3'!$A$1:$A$11</definedName>
    <definedName name="_tab10" localSheetId="0">#REF!</definedName>
    <definedName name="_tab10" localSheetId="4">#REF!</definedName>
    <definedName name="_tab10" localSheetId="5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>#REF!</definedName>
    <definedName name="ampop_krchat">#REF!</definedName>
    <definedName name="Armata">#REF!</definedName>
    <definedName name="asd">#REF!</definedName>
    <definedName name="åû" localSheetId="2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 localSheetId="0">#REF!</definedName>
    <definedName name="DebtGG" localSheetId="4">#REF!</definedName>
    <definedName name="DebtGG" localSheetId="5">#REF!</definedName>
    <definedName name="DebtGG">#REF!</definedName>
    <definedName name="fff" localSheetId="0">#REF!</definedName>
    <definedName name="fff" localSheetId="4">#REF!</definedName>
    <definedName name="fff" localSheetId="5">#REF!</definedName>
    <definedName name="fff">#REF!</definedName>
    <definedName name="Functional1" localSheetId="2">#REF!</definedName>
    <definedName name="Functional1">#REF!</definedName>
    <definedName name="ggg">#REF!</definedName>
    <definedName name="h">#REF!</definedName>
    <definedName name="Hav" localSheetId="0">#REF!,#REF!</definedName>
    <definedName name="hav" localSheetId="2">#REF!</definedName>
    <definedName name="Hav" localSheetId="4">#REF!,#REF!</definedName>
    <definedName name="Hav" localSheetId="5">#REF!,#REF!</definedName>
    <definedName name="Hav">#REF!,#REF!</definedName>
    <definedName name="mas" localSheetId="2">#REF!</definedName>
    <definedName name="mas">#REF!</definedName>
    <definedName name="mass" localSheetId="2">#REF!</definedName>
    <definedName name="mass">#REF!</definedName>
    <definedName name="MonExo">#REF!</definedName>
    <definedName name="MonGrow">[2]BM!#REF!</definedName>
    <definedName name="PANature" localSheetId="0">#REF!</definedName>
    <definedName name="PANature" localSheetId="2">#REF!</definedName>
    <definedName name="PANature" localSheetId="4">#REF!</definedName>
    <definedName name="PANature" localSheetId="5">#REF!</definedName>
    <definedName name="PANature">#REF!</definedName>
    <definedName name="par_count" localSheetId="0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4">#REF!</definedName>
    <definedName name="par4.21f" localSheetId="5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0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4">#REF!,#REF!</definedName>
    <definedName name="par5.6" localSheetId="5">#REF!,#REF!</definedName>
    <definedName name="par5.6">#REF!,#REF!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>#REF!</definedName>
    <definedName name="_xlnm.Print_Area" localSheetId="1">'Հավելված 2'!$A$1:$I$45</definedName>
    <definedName name="_xlnm.Print_Titles">[3]BP!$C:$C,[3]BP!$1:$3</definedName>
    <definedName name="program" localSheetId="0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4">#REF!</definedName>
    <definedName name="RealExo" localSheetId="5">#REF!</definedName>
    <definedName name="RealExo">#REF!</definedName>
    <definedName name="RealPercent" localSheetId="0">#REF!</definedName>
    <definedName name="RealPercent" localSheetId="4">#REF!</definedName>
    <definedName name="RealPercent" localSheetId="5">#REF!</definedName>
    <definedName name="RealPercent">#REF!</definedName>
    <definedName name="Table_2._Turkey__Exogenous_assumptions" localSheetId="0">#REF!</definedName>
    <definedName name="Table_2._Turkey__Exogenous_assumptions" localSheetId="4">#REF!</definedName>
    <definedName name="Table_2._Turkey__Exogenous_assumptions" localSheetId="5">#REF!</definedName>
    <definedName name="Table_2._Turkey__Exogenous_assumptions">#REF!</definedName>
    <definedName name="x" localSheetId="2">#REF!</definedName>
    <definedName name="x">#REF!</definedName>
    <definedName name="Z_248BE2BA_E445_11D3_BFE0_00003960F508_.wvu.Cols" localSheetId="0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0">[2]BM!#REF!</definedName>
    <definedName name="է" localSheetId="4">[2]BM!#REF!</definedName>
    <definedName name="է" localSheetId="5">[2]BM!#REF!</definedName>
    <definedName name="է">[2]BM!#REF!</definedName>
    <definedName name="Հավել" localSheetId="0">#REF!</definedName>
    <definedName name="Հավել" localSheetId="4">#REF!</definedName>
    <definedName name="Հավել" localSheetId="5">#REF!</definedName>
    <definedName name="Հավել">#REF!</definedName>
    <definedName name="Հավելված" localSheetId="0">#REF!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>#REF!</definedName>
    <definedName name="ՀՀՀՀՀ">#REF!</definedName>
    <definedName name="Մաս" localSheetId="2">#REF!</definedName>
    <definedName name="Մաս">#REF!</definedName>
    <definedName name="շախմատիստ">#REF!</definedName>
    <definedName name="վֆյգյգ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10" l="1"/>
  <c r="G44" i="1" l="1"/>
  <c r="G43" i="1" s="1"/>
  <c r="G42" i="1" s="1"/>
  <c r="G41" i="1" s="1"/>
  <c r="G39" i="1" s="1"/>
  <c r="G37" i="1" s="1"/>
  <c r="H44" i="1"/>
  <c r="H43" i="1" s="1"/>
  <c r="H42" i="1" s="1"/>
  <c r="H41" i="1" s="1"/>
  <c r="H39" i="1" s="1"/>
  <c r="H37" i="1" s="1"/>
  <c r="I43" i="1"/>
  <c r="I42" i="1" s="1"/>
  <c r="I41" i="1" s="1"/>
  <c r="I39" i="1" s="1"/>
  <c r="I37" i="1" s="1"/>
  <c r="I44" i="1"/>
  <c r="G70" i="1"/>
  <c r="G69" i="1" s="1"/>
  <c r="G68" i="1" s="1"/>
  <c r="G66" i="1" s="1"/>
  <c r="G64" i="1" s="1"/>
  <c r="H70" i="1"/>
  <c r="H69" i="1" s="1"/>
  <c r="H68" i="1" s="1"/>
  <c r="H66" i="1" s="1"/>
  <c r="H64" i="1" s="1"/>
  <c r="G62" i="1"/>
  <c r="G61" i="1" s="1"/>
  <c r="G60" i="1" s="1"/>
  <c r="G58" i="1" s="1"/>
  <c r="G56" i="1" s="1"/>
  <c r="H62" i="1"/>
  <c r="H61" i="1" s="1"/>
  <c r="H60" i="1" s="1"/>
  <c r="H58" i="1" s="1"/>
  <c r="H56" i="1" s="1"/>
  <c r="I60" i="1"/>
  <c r="I58" i="1" s="1"/>
  <c r="I56" i="1" s="1"/>
  <c r="I61" i="1"/>
  <c r="I62" i="1"/>
  <c r="I69" i="1"/>
  <c r="I68" i="1" s="1"/>
  <c r="I70" i="1"/>
  <c r="L10" i="9"/>
  <c r="L9" i="9" s="1"/>
  <c r="L8" i="9" s="1"/>
  <c r="K16" i="9"/>
  <c r="K15" i="9" s="1"/>
  <c r="L16" i="9"/>
  <c r="L15" i="9" s="1"/>
  <c r="J16" i="9"/>
  <c r="J15" i="9" s="1"/>
  <c r="K21" i="9"/>
  <c r="L21" i="9"/>
  <c r="K25" i="9"/>
  <c r="L25" i="9"/>
  <c r="J25" i="9"/>
  <c r="K10" i="8"/>
  <c r="K9" i="8" s="1"/>
  <c r="L10" i="8"/>
  <c r="L9" i="8" s="1"/>
  <c r="J10" i="8"/>
  <c r="J9" i="8" s="1"/>
  <c r="L15" i="8"/>
  <c r="L14" i="8" s="1"/>
  <c r="L21" i="8"/>
  <c r="K25" i="8"/>
  <c r="L25" i="8"/>
  <c r="J25" i="8"/>
  <c r="I28" i="1"/>
  <c r="I27" i="1" s="1"/>
  <c r="I26" i="1" s="1"/>
  <c r="I25" i="1" s="1"/>
  <c r="I24" i="1" s="1"/>
  <c r="I22" i="1" s="1"/>
  <c r="I20" i="1" s="1"/>
  <c r="E14" i="2"/>
  <c r="E12" i="2" s="1"/>
  <c r="E10" i="2" s="1"/>
  <c r="E8" i="2" s="1"/>
  <c r="F14" i="2"/>
  <c r="F12" i="2" s="1"/>
  <c r="F10" i="2" s="1"/>
  <c r="F8" i="2" s="1"/>
  <c r="D14" i="2"/>
  <c r="D12" i="2" s="1"/>
  <c r="D10" i="2" s="1"/>
  <c r="D8" i="2" s="1"/>
  <c r="H15" i="7"/>
  <c r="K21" i="8" s="1"/>
  <c r="G15" i="7"/>
  <c r="J21" i="8" s="1"/>
  <c r="H10" i="7"/>
  <c r="K10" i="9" s="1"/>
  <c r="K9" i="9" s="1"/>
  <c r="K8" i="9" s="1"/>
  <c r="G10" i="7"/>
  <c r="G28" i="1" s="1"/>
  <c r="G27" i="1" s="1"/>
  <c r="G26" i="1" s="1"/>
  <c r="G25" i="1" s="1"/>
  <c r="G24" i="1" s="1"/>
  <c r="G22" i="1" s="1"/>
  <c r="G20" i="1" s="1"/>
  <c r="G14" i="10"/>
  <c r="G15" i="10"/>
  <c r="G16" i="10"/>
  <c r="G13" i="10"/>
  <c r="K28" i="9"/>
  <c r="K27" i="9"/>
  <c r="K26" i="9"/>
  <c r="K24" i="9"/>
  <c r="K23" i="9"/>
  <c r="K22" i="9"/>
  <c r="I14" i="7"/>
  <c r="I13" i="7" s="1"/>
  <c r="H14" i="7"/>
  <c r="H13" i="7" s="1"/>
  <c r="G14" i="7"/>
  <c r="G13" i="7" s="1"/>
  <c r="H28" i="1" l="1"/>
  <c r="H27" i="1" s="1"/>
  <c r="H26" i="1" s="1"/>
  <c r="H25" i="1" s="1"/>
  <c r="H24" i="1" s="1"/>
  <c r="H22" i="1" s="1"/>
  <c r="H20" i="1" s="1"/>
  <c r="K20" i="9"/>
  <c r="K14" i="9" s="1"/>
  <c r="K7" i="9" s="1"/>
  <c r="J10" i="9"/>
  <c r="J9" i="9" s="1"/>
  <c r="J8" i="9" s="1"/>
  <c r="J15" i="8"/>
  <c r="J14" i="8" s="1"/>
  <c r="K15" i="8"/>
  <c r="K14" i="8" s="1"/>
  <c r="J21" i="9"/>
  <c r="J20" i="9" s="1"/>
  <c r="J14" i="9" s="1"/>
  <c r="L20" i="9"/>
  <c r="L14" i="9" s="1"/>
  <c r="L7" i="9" s="1"/>
  <c r="H54" i="1"/>
  <c r="G11" i="10"/>
  <c r="K28" i="8"/>
  <c r="K27" i="8"/>
  <c r="K26" i="8"/>
  <c r="K24" i="8"/>
  <c r="K23" i="8"/>
  <c r="K22" i="8"/>
  <c r="L20" i="8"/>
  <c r="K20" i="8"/>
  <c r="J20" i="8"/>
  <c r="L19" i="8"/>
  <c r="K19" i="8"/>
  <c r="J19" i="8"/>
  <c r="I66" i="1"/>
  <c r="I64" i="1" s="1"/>
  <c r="I54" i="1" s="1"/>
  <c r="I52" i="1" s="1"/>
  <c r="I50" i="1" s="1"/>
  <c r="I48" i="1" s="1"/>
  <c r="I46" i="1" s="1"/>
  <c r="H52" i="1"/>
  <c r="H50" i="1" s="1"/>
  <c r="H48" i="1" s="1"/>
  <c r="H46" i="1" s="1"/>
  <c r="J7" i="9" l="1"/>
  <c r="G54" i="1"/>
  <c r="G52" i="1" s="1"/>
  <c r="G50" i="1" s="1"/>
  <c r="G48" i="1" s="1"/>
  <c r="G46" i="1" s="1"/>
  <c r="H9" i="7" l="1"/>
  <c r="G9" i="7"/>
  <c r="E17" i="10"/>
  <c r="G17" i="10" s="1"/>
  <c r="G10" i="10" s="1"/>
  <c r="I18" i="1"/>
  <c r="I16" i="1" s="1"/>
  <c r="I14" i="1" s="1"/>
  <c r="I12" i="1" s="1"/>
  <c r="H18" i="1"/>
  <c r="H16" i="1" s="1"/>
  <c r="H14" i="1" s="1"/>
  <c r="H12" i="1" s="1"/>
  <c r="G18" i="1"/>
  <c r="G16" i="1" s="1"/>
  <c r="G14" i="1" s="1"/>
  <c r="G12" i="1" s="1"/>
  <c r="J8" i="8"/>
  <c r="J7" i="8" s="1"/>
  <c r="K8" i="8"/>
  <c r="K7" i="8" s="1"/>
  <c r="L8" i="8"/>
  <c r="L7" i="8" s="1"/>
  <c r="G11" i="7"/>
  <c r="H11" i="7"/>
  <c r="I11" i="7"/>
  <c r="I9" i="7"/>
  <c r="I8" i="7" l="1"/>
  <c r="H8" i="7"/>
  <c r="H7" i="7" s="1"/>
  <c r="G8" i="7"/>
  <c r="G7" i="7" s="1"/>
  <c r="G35" i="1"/>
  <c r="H35" i="1" l="1"/>
  <c r="H33" i="1" s="1"/>
  <c r="H31" i="1" s="1"/>
  <c r="H29" i="1" s="1"/>
  <c r="H11" i="1" s="1"/>
  <c r="H9" i="1" s="1"/>
  <c r="G33" i="1"/>
  <c r="G31" i="1" s="1"/>
  <c r="G29" i="1" s="1"/>
  <c r="G11" i="1" s="1"/>
  <c r="G9" i="1" s="1"/>
  <c r="I35" i="1" l="1"/>
  <c r="I7" i="7" l="1"/>
  <c r="I33" i="1"/>
  <c r="D11" i="6"/>
  <c r="D9" i="6" s="1"/>
  <c r="I31" i="1" l="1"/>
  <c r="I29" i="1" s="1"/>
  <c r="I11" i="1" s="1"/>
  <c r="I9" i="1" s="1"/>
  <c r="H11" i="6"/>
  <c r="D8" i="6"/>
  <c r="H9" i="6" l="1"/>
  <c r="H8" i="6" s="1"/>
</calcChain>
</file>

<file path=xl/sharedStrings.xml><?xml version="1.0" encoding="utf-8"?>
<sst xmlns="http://schemas.openxmlformats.org/spreadsheetml/2006/main" count="310" uniqueCount="172">
  <si>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</si>
  <si>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</si>
  <si>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Ծրագիր</t>
  </si>
  <si>
    <t xml:space="preserve"> ԸՆԴԱՄԵՆԸ ԾԱԽՍԵՐ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</si>
  <si>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</si>
  <si>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</si>
  <si>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</si>
  <si>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</si>
  <si>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</si>
  <si>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</si>
  <si>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</si>
  <si>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</si>
  <si>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</si>
  <si>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</si>
  <si>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</si>
  <si>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</si>
  <si>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</si>
  <si>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</si>
  <si>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</si>
  <si>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</si>
  <si>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ԱՅԼ ՀԻՄՆԱԿԱՆ ՄԻՋՈՑՆԵՐ</t>
  </si>
  <si>
    <t xml:space="preserve"> ՀՀ կառավարություն</t>
  </si>
  <si>
    <t xml:space="preserve"> - Ոչ նյութական հիմնական միջոցներ</t>
  </si>
  <si>
    <t xml:space="preserve"> Ծրագրային դասիչ</t>
  </si>
  <si>
    <t xml:space="preserve"> Միջոց առում</t>
  </si>
  <si>
    <t xml:space="preserve"> այդ թվում՛</t>
  </si>
  <si>
    <t>Բյուջետային գլխավոր կարգադրիչների, ծրագրերի, միջոցառումների և ուղղությունների անվանումները</t>
  </si>
  <si>
    <t>ՀՀ կառավարություն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</si>
  <si>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</si>
  <si>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</si>
  <si>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</si>
  <si>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</si>
  <si>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</si>
  <si>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</si>
  <si>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</si>
  <si>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</si>
  <si>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Պետական մարմինների կողմից օգտագործվող ոչ ֆինանսական ակտիվների հետ գործառնություններ </t>
  </si>
  <si>
    <t>Միասնական թվային միջավայրի ձևավորում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</si>
  <si>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</si>
  <si>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Ակտիվն օգտագործող կազմակերպության անվանումը` Հանրային իշխանության մարմիններ </t>
  </si>
  <si>
    <t xml:space="preserve"> ՀՀ կառավարություն </t>
  </si>
  <si>
    <t>______________ ի    ___Ն որոշման</t>
  </si>
  <si>
    <t>Ծրագրային դասիչը</t>
  </si>
  <si>
    <t>Բաժին</t>
  </si>
  <si>
    <t>Խումբ</t>
  </si>
  <si>
    <t>Ծրագիր</t>
  </si>
  <si>
    <t>Միջոցառում</t>
  </si>
  <si>
    <t>ՀՀ բարձր տեխնոլոգիական արդյունաբերության նախարարություն</t>
  </si>
  <si>
    <t xml:space="preserve"> Հավելված N 4</t>
  </si>
  <si>
    <t xml:space="preserve"> հազար դրամներով 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</si>
  <si>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</si>
  <si>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</si>
  <si>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</si>
  <si>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</si>
  <si>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</si>
  <si>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</si>
  <si>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</si>
  <si>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 xml:space="preserve">հազար դրամներով </t>
  </si>
  <si>
    <t xml:space="preserve"> Հավելված N 3</t>
  </si>
  <si>
    <t>ԸՆԴԱՄԵՆԸ</t>
  </si>
  <si>
    <t xml:space="preserve"> ԸՆԹԱՑԻԿ ԾԱԽՍԵՐ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</si>
  <si>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</si>
  <si>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</si>
  <si>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</si>
  <si>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</si>
  <si>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</si>
  <si>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</si>
  <si>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</si>
  <si>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Ծառայությունների մատուցում</t>
  </si>
  <si>
    <t>1235</t>
  </si>
  <si>
    <t>1235 - 31001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</si>
  <si>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</si>
  <si>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</si>
  <si>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 xml:space="preserve"> Անվա-նումը </t>
  </si>
  <si>
    <t xml:space="preserve"> Նկարագրու-թյունը </t>
  </si>
  <si>
    <t xml:space="preserve"> Ծառայությունների մատուցում </t>
  </si>
  <si>
    <t xml:space="preserve"> Հավելված N 2 </t>
  </si>
  <si>
    <t xml:space="preserve"> 1235</t>
  </si>
  <si>
    <t xml:space="preserve"> ՀՀ Բարձր տեխնոլոգիական արդյունաբերության նախարարություն</t>
  </si>
  <si>
    <t>Գործառական դասիչը</t>
  </si>
  <si>
    <t>Ցուցանիշների փոփոխությունը (ավելացումները նշված են դրական նշանով, իսկ նվազեցումները` փակագծերում)</t>
  </si>
  <si>
    <t>Դաս</t>
  </si>
  <si>
    <t xml:space="preserve"> Առաջին կիսամյակ</t>
  </si>
  <si>
    <t xml:space="preserve"> Ինն ամիս</t>
  </si>
  <si>
    <t xml:space="preserve"> 1235 - 31001 </t>
  </si>
  <si>
    <t xml:space="preserve"> ԲԳԿ </t>
  </si>
  <si>
    <t xml:space="preserve">Դասիչը </t>
  </si>
  <si>
    <t xml:space="preserve"> Առաջին կիսամյակ </t>
  </si>
  <si>
    <t xml:space="preserve"> Ինն ամիս </t>
  </si>
  <si>
    <t xml:space="preserve"> 1235 </t>
  </si>
  <si>
    <t xml:space="preserve"> Թվային փոխակերպման գործընթացի իրականացում </t>
  </si>
  <si>
    <t>Հավելված 5
ՀՀ կառավարության
2026 թվականի____________ի  N _____-Ն որոշման</t>
  </si>
  <si>
    <t xml:space="preserve">ՀՀ կառավարության  2026 թվականի </t>
  </si>
  <si>
    <t>Հավելված 1
ՀՀ կառավարության
2026 թվականի____________ի  N _____-Ն որոշման</t>
  </si>
  <si>
    <t>Ցուցանիշների փոփոխությունը (Նվազեցումները նշված են փակագծերում)</t>
  </si>
  <si>
    <t xml:space="preserve"> Նկարագրությունը </t>
  </si>
  <si>
    <t xml:space="preserve">«Հայաստանի Հանրապետության 2026 թվականի պետական բյուջեի մասին» Հայաստանի Հանրապետության օրենքի N1 հավելվածի N3 աղյուսակում կատարվող փոփոխությունները </t>
  </si>
  <si>
    <t>1100</t>
  </si>
  <si>
    <t>Բարձր տեխնոլոգիական արդյունաբերության բնագավառում պետական քաղաքականության մշակում, ծրագրերի համակարգում և մոնիտորինգ</t>
  </si>
  <si>
    <t>Բարձր տեխնոլոգիական ոլորտում պետական քաղաքականության մշակում, ծրագրերի համակարգում</t>
  </si>
  <si>
    <t>Բարձր տեխնոլոգիական արդյունաբերության բնագավառում  իրականացվող ծրագրերի ազդեցության և արդյունավետության բարելավում</t>
  </si>
  <si>
    <t>1100 - 11001</t>
  </si>
  <si>
    <t>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</si>
  <si>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>Բարձր տխնոլոգիաների, ռազմարդյունաբերության, թվայնացման, կիբ.անվտանգության, ինովացիոն տեխ-ների, կապի, փոստի, համացանցի և տիեզերական  բնագավառներում պետական քաղաքականության մշակում, մոնիտորինգի և աջակց. ծառայություններ, ծրագրերի համակարգում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</si>
  <si>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</si>
  <si>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</si>
  <si>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</si>
  <si>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</si>
  <si>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 xml:space="preserve"> Բարձր տեխնոլոգիաների, ռազմարդյունաբերության, թվայնացման, կիբեռանվտանգության, ինովացիոն տեխնոլոգիաների, կապի, փոստի, համացանցի և տիեզերական  բնագավառներում պետական քաղաքականության մշակում,  ծրագրերի համակարգում և մոնիտորինգ</t>
  </si>
  <si>
    <t>այդ թվում` ըստ կատարողների</t>
  </si>
  <si>
    <t xml:space="preserve"> ԾԱՌԱՅՈՒԹՅՈՒՆՆԵՐԻ  ԵՎ   ԱՊՐԱՆՔՆԵՐԻ  ՁԵՌՔԲԵՐՈՒՄ</t>
  </si>
  <si>
    <t xml:space="preserve">Բարձր տեխնոլոգիական արդյունաբերության բնագավառում պետական քաղաքականության մշակում, ծրագրերի համակարգում և մոնիտորինգ </t>
  </si>
  <si>
    <t>1100-11001</t>
  </si>
  <si>
    <t xml:space="preserve"> Բարձր տխնոլոգիաների, ռազմարդյունաբերության, թվայնացման, կիբ.անվտանգության, ինովացիոն տեխ-ների, կապի, փոստի, համացանցի և տիեզերական  բնագավառներում պետական քաղաքականության մշակում, մոնիտորինգի և աջակց. ծառայություններ, ծրագրերի համակարգում </t>
  </si>
  <si>
    <t xml:space="preserve"> Ծառայությունը մատուցողի անվանումը` ՀՀ բարձր տեխնոլոգիական արդյունաբերության նախարարություն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</si>
  <si>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</si>
  <si>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</si>
  <si>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</si>
  <si>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</si>
  <si>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</si>
  <si>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</si>
  <si>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Ցուցանիշների փոփոխությունը (ավելացումները նշված են դրական նշանով)</t>
  </si>
  <si>
    <t>քանակը</t>
  </si>
  <si>
    <t>գումարը (հազար դրամով)</t>
  </si>
  <si>
    <t xml:space="preserve"> Դաս N 01</t>
  </si>
  <si>
    <t xml:space="preserve"> ՄԱՍ III. ԾԱՌԱՅՈՒԹՅՈՒՆՆԵՐ</t>
  </si>
  <si>
    <t>Հավելված  N 7</t>
  </si>
  <si>
    <t xml:space="preserve">ՀՀ կառավարության 2026 թվականի  </t>
  </si>
  <si>
    <t xml:space="preserve">ՀՀ բարձր տեխնոլոգիական արդյունաբերության նախարարություն </t>
  </si>
  <si>
    <t xml:space="preserve"> Բաժին N 04</t>
  </si>
  <si>
    <t xml:space="preserve"> Խումբ N 09</t>
  </si>
  <si>
    <t>1100  11001</t>
  </si>
  <si>
    <t xml:space="preserve"> Պայմանագրային այլ ծառայությունների ձեռքբերում</t>
  </si>
  <si>
    <t xml:space="preserve"> - Համակարգչային ծառայություններ</t>
  </si>
  <si>
    <t>Ամպային ծառայություններ</t>
  </si>
  <si>
    <t>ԷԱՃ</t>
  </si>
  <si>
    <t>դրամ</t>
  </si>
  <si>
    <t>Ծրագրային ապահովման սպասարկման ծառայություններ</t>
  </si>
  <si>
    <t>ՄԱ</t>
  </si>
  <si>
    <t>Հավելված 6
ՀՀ կառավարության
2026 թվականի____________ի  N _____-Ն որոշման</t>
  </si>
  <si>
    <t>ՀԱՅԱՍՏԱՆԻ ՀԱՆՐԱՊԵՏՈՒԹՅԱՆ ԿԱՌԱՎԱՐՈՒԹՅԱՆ 2025 ԹՎԱԿԱՆԻ ԴԵԿՏԵՄԲԵՐԻ 25-Ի N 1910-Ն ՈՐՈՇՄԱՆ N 10 ՀԱՎԵԼՎԱԾՈՒՄ ԿԱՏԱՐՎՈՂ ՓՈՓՈԽՈՒԹՅՈՒՆՆԵՐԸ ԵՎ ԼՐԱՑՈՒՄՆԵՐԸ</t>
  </si>
  <si>
    <t>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</si>
  <si>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</si>
  <si>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</si>
  <si>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</si>
  <si>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</si>
  <si>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</si>
  <si>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</si>
  <si>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</si>
  <si>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</si>
  <si>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</si>
  <si>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</si>
  <si>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</si>
  <si>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</si>
  <si>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</si>
  <si>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</si>
  <si>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</si>
  <si>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</si>
  <si>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</si>
  <si>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</si>
  <si>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  2025 թվականի դեկտեմբերի 25-ի N 1910-Ն որոշման N 3 և N 4 հավելվածներում կատարվող փոփոխությունները և լրացումները</t>
  </si>
  <si>
    <t>Հայաստանի Հանրապետության կառավարության   2025 թվականի դեկտեմբերի 25-ի N 1910-Ն որոշման N 9 հավելվածում կատարվող փոփոխությունները և լրացումները</t>
  </si>
  <si>
    <t>Հայաստանի Հանրապետության կառավարության   2025 թվականի դեկտեմբերի 25-ի N 1910-Ն որոշման N 9.1 հավելվածում կատարվող փոփոխությունները և լրացումները</t>
  </si>
  <si>
    <t xml:space="preserve"> ՀՀ Կառավարություն</t>
  </si>
  <si>
    <t>48211200/501</t>
  </si>
  <si>
    <t>72541300/502</t>
  </si>
  <si>
    <t>48211200/502</t>
  </si>
  <si>
    <t>լիցենզիաների կառավարման համակարգչային ծրագրային փաթեթներ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</si>
  <si>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 ու Հայաստանի Հանրապետության կառավարության 2025 թվականի դեկտեմբերի 25-ի N 1910-Ն որոշման N 5 հավելվածի N 1 աղյուսակում կատարվող փոփոխությունները և լրացումները</t>
  </si>
  <si>
    <t>Ցուցանիշների փոփոխությունը (նվազեցումները նշված են փակագծերում)</t>
  </si>
  <si>
    <t>Հայաստանի Հանրապետության կառավարության 2025 թվականի դեկտեմբերի 25-ի N 1910-Ն որոշման N 5 հավելվածի N 2 աղյուսակում կատարվող փոփոխությունները</t>
  </si>
  <si>
    <t>Տնտեսական հարաբերություններ (այլ դասերին չպատկանող)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</si>
</sst>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_);\(#,##0.0\)"/>
    <numFmt numFmtId="165" formatCode="_(* #,##0.0_);_(* \(#,##0.0\);_(* &quot;-&quot;?_);_(@_)"/>
    <numFmt numFmtId="166" formatCode="##,##0.0;\(##,##0.0\);\-"/>
    <numFmt numFmtId="167" formatCode="_-* #,##0.00\ _₽_-;\-* #,##0.00\ _₽_-;_-* \-??\ _₽_-;_-@_-"/>
    <numFmt numFmtId="168" formatCode="_(* #,##0.0_);_(* \(#,##0.0\);_(* &quot;-&quot;??_);_(@_)"/>
    <numFmt numFmtId="169" formatCode="_-* #,##0.00\ _ _-;\-* #,##0.00\ _ _-;_-* &quot;-&quot;??\ _ _-;_-@_-"/>
  </numFmts>
  <fonts count="57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  <charset val="1"/>
    </font>
    <font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1"/>
      <name val="Times Armenian"/>
      <family val="1"/>
    </font>
    <font>
      <sz val="8"/>
      <name val="GHEA Grapalat"/>
      <family val="2"/>
      <charset val="1"/>
    </font>
    <font>
      <sz val="8"/>
      <name val="GHEA Grapalat"/>
      <family val="2"/>
    </font>
    <font>
      <sz val="10"/>
      <name val="Arial Armenian"/>
      <family val="2"/>
    </font>
    <font>
      <b/>
      <sz val="9"/>
      <name val="GHEA Grapalat"/>
      <family val="2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u/>
      <sz val="12"/>
      <name val="GHEA Grapalat"/>
      <family val="3"/>
    </font>
    <font>
      <b/>
      <sz val="14"/>
      <name val="GHEA Grapalat"/>
      <family val="3"/>
    </font>
    <font>
      <b/>
      <sz val="12"/>
      <color theme="1"/>
      <name val="GHEA Grapalat"/>
      <family val="3"/>
    </font>
    <font>
      <sz val="14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GHEA Grapalat"/>
      <family val="3"/>
    </font>
    <font>
      <sz val="10"/>
      <color rgb="FF000000"/>
      <name val="Times New Roman"/>
      <family val="1"/>
    </font>
    <font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i/>
      <sz val="12"/>
      <name val="GHEA Grapalat"/>
      <family val="3"/>
    </font>
    <font>
      <sz val="11"/>
      <color theme="0"/>
      <name val="GHEA Grapalat"/>
      <family val="3"/>
    </font>
    <font>
      <b/>
      <sz val="11"/>
      <color theme="1"/>
      <name val="GHEA Grapalat"/>
      <family val="3"/>
    </font>
    <font>
      <sz val="8"/>
      <name val="Arial Armenian"/>
      <family val="2"/>
      <charset val="1"/>
    </font>
    <font>
      <sz val="12"/>
      <color rgb="FF333333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/>
    <xf numFmtId="0" fontId="7" fillId="0" borderId="0"/>
    <xf numFmtId="166" fontId="8" fillId="0" borderId="0" applyBorder="0" applyProtection="0">
      <alignment horizontal="right" vertical="top"/>
    </xf>
    <xf numFmtId="0" fontId="9" fillId="0" borderId="0">
      <alignment horizontal="left" vertical="top" wrapText="1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67" fontId="3" fillId="0" borderId="0" applyBorder="0" applyProtection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0" applyNumberFormat="0" applyBorder="0" applyAlignment="0" applyProtection="0"/>
    <xf numFmtId="0" fontId="21" fillId="7" borderId="9" applyNumberFormat="0" applyAlignment="0" applyProtection="0"/>
    <xf numFmtId="0" fontId="22" fillId="8" borderId="10" applyNumberFormat="0" applyAlignment="0" applyProtection="0"/>
    <xf numFmtId="0" fontId="23" fillId="8" borderId="9" applyNumberFormat="0" applyAlignment="0" applyProtection="0"/>
    <xf numFmtId="0" fontId="24" fillId="0" borderId="11" applyNumberFormat="0" applyFill="0" applyAlignment="0" applyProtection="0"/>
    <xf numFmtId="0" fontId="25" fillId="9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9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0" borderId="13" applyNumberFormat="0" applyFont="0" applyAlignment="0" applyProtection="0"/>
    <xf numFmtId="0" fontId="30" fillId="0" borderId="0"/>
    <xf numFmtId="0" fontId="30" fillId="0" borderId="0"/>
    <xf numFmtId="166" fontId="33" fillId="0" borderId="0" applyFill="0" applyBorder="0" applyProtection="0">
      <alignment horizontal="right" vertical="top"/>
    </xf>
    <xf numFmtId="166" fontId="34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39" fillId="0" borderId="0"/>
    <xf numFmtId="0" fontId="9" fillId="0" borderId="0">
      <alignment horizontal="left" vertical="top" wrapText="1"/>
    </xf>
    <xf numFmtId="0" fontId="10" fillId="0" borderId="0"/>
    <xf numFmtId="0" fontId="10" fillId="0" borderId="0"/>
    <xf numFmtId="0" fontId="8" fillId="0" borderId="0">
      <alignment horizontal="left" vertical="top" wrapText="1"/>
    </xf>
    <xf numFmtId="0" fontId="3" fillId="0" borderId="0"/>
    <xf numFmtId="167" fontId="3" fillId="0" borderId="0" applyBorder="0" applyProtection="0"/>
    <xf numFmtId="0" fontId="44" fillId="0" borderId="0"/>
    <xf numFmtId="0" fontId="48" fillId="0" borderId="0"/>
    <xf numFmtId="169" fontId="48" fillId="0" borderId="0" applyFont="0" applyFill="0" applyBorder="0" applyAlignment="0" applyProtection="0"/>
  </cellStyleXfs>
  <cellXfs count="245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0" borderId="0" xfId="0" applyFont="1"/>
    <xf numFmtId="0" fontId="4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left" vertical="top" wrapText="1"/>
    </xf>
    <xf numFmtId="165" fontId="5" fillId="0" borderId="2" xfId="1" applyNumberFormat="1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166" fontId="4" fillId="0" borderId="2" xfId="2" applyFont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top" wrapText="1"/>
    </xf>
    <xf numFmtId="0" fontId="13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12" fillId="0" borderId="0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5" fillId="0" borderId="2" xfId="4" applyFont="1" applyBorder="1" applyAlignment="1">
      <alignment horizontal="center" vertical="center" wrapText="1"/>
    </xf>
    <xf numFmtId="0" fontId="32" fillId="3" borderId="0" xfId="51" applyFont="1" applyFill="1" applyAlignment="1">
      <alignment horizontal="left" vertical="top" wrapText="1"/>
    </xf>
    <xf numFmtId="166" fontId="32" fillId="3" borderId="0" xfId="51" applyNumberFormat="1" applyFont="1" applyFill="1" applyAlignment="1">
      <alignment horizontal="left" vertical="top" wrapText="1"/>
    </xf>
    <xf numFmtId="164" fontId="32" fillId="3" borderId="0" xfId="51" applyNumberFormat="1" applyFont="1" applyFill="1" applyAlignment="1">
      <alignment horizontal="left" vertical="top" wrapText="1"/>
    </xf>
    <xf numFmtId="0" fontId="32" fillId="3" borderId="0" xfId="51" applyFont="1" applyFill="1" applyAlignment="1">
      <alignment horizontal="left" vertical="center" wrapText="1"/>
    </xf>
    <xf numFmtId="0" fontId="4" fillId="3" borderId="0" xfId="51" applyFont="1" applyFill="1" applyAlignment="1">
      <alignment horizontal="right" vertical="center" wrapText="1"/>
    </xf>
    <xf numFmtId="0" fontId="6" fillId="3" borderId="2" xfId="51" applyFont="1" applyFill="1" applyBorder="1" applyAlignment="1">
      <alignment horizontal="left" vertical="center" wrapText="1"/>
    </xf>
    <xf numFmtId="0" fontId="6" fillId="3" borderId="2" xfId="51" applyFont="1" applyFill="1" applyBorder="1" applyAlignment="1">
      <alignment horizontal="center" vertical="top" wrapText="1"/>
    </xf>
    <xf numFmtId="0" fontId="4" fillId="3" borderId="0" xfId="52" applyFont="1" applyFill="1" applyAlignment="1">
      <alignment vertical="center"/>
    </xf>
    <xf numFmtId="0" fontId="4" fillId="3" borderId="0" xfId="51" applyFont="1" applyFill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left" vertical="top" wrapText="1"/>
    </xf>
    <xf numFmtId="0" fontId="36" fillId="0" borderId="2" xfId="0" applyFont="1" applyBorder="1" applyAlignment="1">
      <alignment horizontal="left" vertical="top" wrapText="1"/>
    </xf>
    <xf numFmtId="0" fontId="6" fillId="0" borderId="0" xfId="55" applyFont="1"/>
    <xf numFmtId="0" fontId="4" fillId="0" borderId="0" xfId="55" applyFont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/>
    </xf>
    <xf numFmtId="0" fontId="38" fillId="0" borderId="0" xfId="55" applyFont="1" applyAlignment="1">
      <alignment horizontal="left" vertical="top" wrapText="1"/>
    </xf>
    <xf numFmtId="0" fontId="38" fillId="0" borderId="0" xfId="55" applyFont="1"/>
    <xf numFmtId="0" fontId="35" fillId="0" borderId="0" xfId="55" applyFont="1" applyAlignment="1">
      <alignment horizontal="center" vertical="center"/>
    </xf>
    <xf numFmtId="0" fontId="38" fillId="0" borderId="0" xfId="55" applyFont="1" applyAlignment="1">
      <alignment horizontal="left" vertical="center"/>
    </xf>
    <xf numFmtId="0" fontId="36" fillId="0" borderId="2" xfId="0" applyFont="1" applyBorder="1" applyAlignment="1">
      <alignment horizontal="left" vertical="center" wrapText="1"/>
    </xf>
    <xf numFmtId="168" fontId="36" fillId="3" borderId="2" xfId="56" applyNumberFormat="1" applyFont="1" applyFill="1" applyBorder="1" applyAlignment="1">
      <alignment horizontal="center" vertical="center"/>
    </xf>
    <xf numFmtId="0" fontId="35" fillId="0" borderId="2" xfId="55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37" fillId="0" borderId="0" xfId="0" applyFont="1" applyAlignment="1">
      <alignment horizontal="right" vertical="top"/>
    </xf>
    <xf numFmtId="0" fontId="6" fillId="0" borderId="0" xfId="0" applyFont="1"/>
    <xf numFmtId="0" fontId="4" fillId="0" borderId="0" xfId="59" applyFont="1"/>
    <xf numFmtId="0" fontId="4" fillId="0" borderId="0" xfId="59" applyFont="1" applyAlignment="1">
      <alignment horizontal="center" vertical="center"/>
    </xf>
    <xf numFmtId="49" fontId="4" fillId="0" borderId="0" xfId="59" applyNumberFormat="1" applyFont="1" applyAlignment="1">
      <alignment vertical="center" wrapText="1"/>
    </xf>
    <xf numFmtId="49" fontId="4" fillId="0" borderId="2" xfId="59" applyNumberFormat="1" applyFont="1" applyBorder="1" applyAlignment="1">
      <alignment horizontal="center" vertical="center" wrapText="1"/>
    </xf>
    <xf numFmtId="0" fontId="4" fillId="3" borderId="2" xfId="51" applyFont="1" applyFill="1" applyBorder="1" applyAlignment="1">
      <alignment horizontal="center" vertical="center" wrapText="1"/>
    </xf>
    <xf numFmtId="166" fontId="4" fillId="3" borderId="2" xfId="54" applyFont="1" applyFill="1" applyBorder="1" applyAlignment="1">
      <alignment horizontal="right" vertical="center"/>
    </xf>
    <xf numFmtId="0" fontId="40" fillId="3" borderId="2" xfId="51" applyFont="1" applyFill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top" wrapText="1"/>
    </xf>
    <xf numFmtId="0" fontId="4" fillId="3" borderId="0" xfId="51" applyFont="1" applyFill="1" applyAlignment="1">
      <alignment horizontal="right" vertical="center" wrapText="1"/>
    </xf>
    <xf numFmtId="0" fontId="4" fillId="3" borderId="0" xfId="52" applyFont="1" applyFill="1" applyAlignment="1">
      <alignment horizontal="right" vertical="center"/>
    </xf>
    <xf numFmtId="0" fontId="36" fillId="0" borderId="2" xfId="0" applyFont="1" applyBorder="1" applyAlignment="1">
      <alignment horizontal="center" vertical="center" wrapText="1"/>
    </xf>
    <xf numFmtId="0" fontId="38" fillId="0" borderId="0" xfId="0" applyFont="1"/>
    <xf numFmtId="0" fontId="36" fillId="0" borderId="0" xfId="59" applyFont="1"/>
    <xf numFmtId="0" fontId="36" fillId="0" borderId="0" xfId="59" applyFont="1" applyAlignment="1">
      <alignment horizontal="center" vertical="center"/>
    </xf>
    <xf numFmtId="49" fontId="36" fillId="0" borderId="0" xfId="59" applyNumberFormat="1" applyFont="1" applyAlignment="1">
      <alignment vertical="center" wrapText="1"/>
    </xf>
    <xf numFmtId="0" fontId="42" fillId="3" borderId="2" xfId="51" applyFont="1" applyFill="1" applyBorder="1" applyAlignment="1">
      <alignment horizontal="left" vertical="center" wrapText="1"/>
    </xf>
    <xf numFmtId="0" fontId="5" fillId="3" borderId="2" xfId="51" applyFont="1" applyFill="1" applyBorder="1" applyAlignment="1">
      <alignment horizontal="center" vertical="center" wrapText="1"/>
    </xf>
    <xf numFmtId="166" fontId="5" fillId="3" borderId="2" xfId="54" applyFont="1" applyFill="1" applyBorder="1" applyAlignment="1">
      <alignment horizontal="right" vertical="center"/>
    </xf>
    <xf numFmtId="0" fontId="31" fillId="0" borderId="0" xfId="0" applyFont="1"/>
    <xf numFmtId="164" fontId="36" fillId="0" borderId="0" xfId="60" applyNumberFormat="1" applyFont="1" applyAlignment="1">
      <alignment horizontal="right" wrapText="1"/>
    </xf>
    <xf numFmtId="164" fontId="36" fillId="0" borderId="15" xfId="60" applyNumberFormat="1" applyFont="1" applyBorder="1" applyAlignment="1">
      <alignment horizontal="center" vertical="center" wrapText="1"/>
    </xf>
    <xf numFmtId="166" fontId="5" fillId="0" borderId="2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38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/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top"/>
    </xf>
    <xf numFmtId="2" fontId="4" fillId="0" borderId="2" xfId="59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35" fillId="3" borderId="2" xfId="58" applyFont="1" applyFill="1" applyBorder="1" applyAlignment="1">
      <alignment horizontal="left" vertical="center" wrapText="1"/>
    </xf>
    <xf numFmtId="0" fontId="45" fillId="0" borderId="0" xfId="64" applyFont="1"/>
    <xf numFmtId="0" fontId="45" fillId="0" borderId="0" xfId="64" applyFont="1" applyAlignment="1" applyProtection="1">
      <alignment horizontal="left" wrapText="1"/>
      <protection locked="0"/>
    </xf>
    <xf numFmtId="0" fontId="46" fillId="0" borderId="0" xfId="64" applyFont="1" applyProtection="1">
      <protection locked="0"/>
    </xf>
    <xf numFmtId="0" fontId="47" fillId="0" borderId="0" xfId="64" applyFont="1"/>
    <xf numFmtId="0" fontId="45" fillId="0" borderId="0" xfId="64" applyFont="1" applyProtection="1">
      <protection locked="0"/>
    </xf>
    <xf numFmtId="0" fontId="45" fillId="0" borderId="0" xfId="64" applyFont="1" applyAlignment="1" applyProtection="1">
      <alignment horizontal="center"/>
      <protection locked="0"/>
    </xf>
    <xf numFmtId="0" fontId="47" fillId="0" borderId="0" xfId="64" applyFont="1" applyAlignment="1" applyProtection="1">
      <alignment horizontal="center"/>
      <protection locked="0"/>
    </xf>
    <xf numFmtId="0" fontId="47" fillId="0" borderId="0" xfId="64" applyFont="1" applyProtection="1">
      <protection locked="0"/>
    </xf>
    <xf numFmtId="0" fontId="4" fillId="0" borderId="2" xfId="64" applyFont="1" applyBorder="1" applyAlignment="1" applyProtection="1">
      <alignment horizontal="center" vertical="center" wrapText="1"/>
      <protection locked="0"/>
    </xf>
    <xf numFmtId="0" fontId="45" fillId="0" borderId="2" xfId="64" applyFont="1" applyBorder="1" applyAlignment="1">
      <alignment horizontal="center" vertical="center"/>
    </xf>
    <xf numFmtId="0" fontId="6" fillId="0" borderId="3" xfId="65" applyFont="1" applyBorder="1" applyAlignment="1">
      <alignment horizontal="left" vertical="top" wrapText="1"/>
    </xf>
    <xf numFmtId="168" fontId="5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49" fillId="0" borderId="2" xfId="0" applyFont="1" applyBorder="1" applyAlignment="1">
      <alignment horizontal="center" vertical="center" wrapText="1"/>
    </xf>
    <xf numFmtId="0" fontId="49" fillId="0" borderId="2" xfId="0" applyFont="1" applyBorder="1" applyAlignment="1">
      <alignment vertical="center" wrapText="1"/>
    </xf>
    <xf numFmtId="168" fontId="49" fillId="0" borderId="2" xfId="0" applyNumberFormat="1" applyFont="1" applyBorder="1" applyAlignment="1">
      <alignment vertical="center" wrapText="1"/>
    </xf>
    <xf numFmtId="0" fontId="45" fillId="0" borderId="3" xfId="64" applyFont="1" applyBorder="1" applyAlignment="1">
      <alignment horizontal="center" vertical="center"/>
    </xf>
    <xf numFmtId="0" fontId="50" fillId="3" borderId="15" xfId="65" applyFont="1" applyFill="1" applyBorder="1" applyAlignment="1">
      <alignment horizontal="center" vertical="center" wrapText="1"/>
    </xf>
    <xf numFmtId="0" fontId="4" fillId="0" borderId="5" xfId="64" applyFont="1" applyBorder="1" applyAlignment="1" applyProtection="1">
      <alignment horizontal="center" vertical="center" wrapText="1"/>
      <protection locked="0"/>
    </xf>
    <xf numFmtId="168" fontId="4" fillId="0" borderId="2" xfId="64" applyNumberFormat="1" applyFont="1" applyBorder="1" applyAlignment="1" applyProtection="1">
      <alignment horizontal="center" vertical="center" wrapText="1"/>
      <protection locked="0"/>
    </xf>
    <xf numFmtId="0" fontId="50" fillId="36" borderId="2" xfId="65" applyFont="1" applyFill="1" applyBorder="1" applyAlignment="1">
      <alignment horizontal="left" vertical="center" wrapText="1"/>
    </xf>
    <xf numFmtId="0" fontId="50" fillId="36" borderId="2" xfId="65" applyFont="1" applyFill="1" applyBorder="1" applyAlignment="1">
      <alignment horizontal="center" vertical="center" wrapText="1"/>
    </xf>
    <xf numFmtId="168" fontId="6" fillId="0" borderId="2" xfId="66" applyNumberFormat="1" applyFont="1" applyBorder="1" applyAlignment="1">
      <alignment vertical="center"/>
    </xf>
    <xf numFmtId="168" fontId="4" fillId="0" borderId="2" xfId="9" applyNumberFormat="1" applyFont="1" applyBorder="1" applyAlignment="1" applyProtection="1">
      <alignment horizontal="center" vertical="center" wrapText="1"/>
      <protection locked="0"/>
    </xf>
    <xf numFmtId="0" fontId="47" fillId="0" borderId="0" xfId="64" applyFont="1" applyAlignment="1" applyProtection="1">
      <alignment horizontal="left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6" fillId="0" borderId="0" xfId="64" applyFont="1" applyAlignment="1" applyProtection="1">
      <alignment horizontal="right"/>
      <protection locked="0"/>
    </xf>
    <xf numFmtId="0" fontId="51" fillId="3" borderId="15" xfId="65" applyFont="1" applyFill="1" applyBorder="1" applyAlignment="1">
      <alignment horizontal="center" vertical="center" wrapText="1"/>
    </xf>
    <xf numFmtId="0" fontId="38" fillId="0" borderId="0" xfId="55" applyFont="1" applyAlignment="1">
      <alignment horizontal="center"/>
    </xf>
    <xf numFmtId="168" fontId="38" fillId="0" borderId="0" xfId="56" applyNumberFormat="1" applyFont="1" applyAlignment="1">
      <alignment horizontal="center"/>
    </xf>
    <xf numFmtId="49" fontId="4" fillId="0" borderId="0" xfId="59" applyNumberFormat="1" applyFont="1" applyAlignment="1">
      <alignment horizontal="center" vertical="center" wrapText="1"/>
    </xf>
    <xf numFmtId="168" fontId="35" fillId="0" borderId="2" xfId="55" applyNumberFormat="1" applyFont="1" applyBorder="1" applyAlignment="1">
      <alignment horizontal="center" vertical="center" wrapText="1"/>
    </xf>
    <xf numFmtId="168" fontId="35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8" fontId="5" fillId="0" borderId="2" xfId="0" applyNumberFormat="1" applyFont="1" applyBorder="1" applyAlignment="1">
      <alignment horizontal="center" vertical="center" wrapText="1"/>
    </xf>
    <xf numFmtId="168" fontId="5" fillId="3" borderId="2" xfId="56" applyNumberFormat="1" applyFont="1" applyFill="1" applyBorder="1" applyAlignment="1">
      <alignment horizontal="center" vertical="center"/>
    </xf>
    <xf numFmtId="168" fontId="4" fillId="3" borderId="2" xfId="56" applyNumberFormat="1" applyFont="1" applyFill="1" applyBorder="1" applyAlignment="1">
      <alignment horizontal="center" vertical="center"/>
    </xf>
    <xf numFmtId="168" fontId="35" fillId="3" borderId="2" xfId="56" applyNumberFormat="1" applyFont="1" applyFill="1" applyBorder="1" applyAlignment="1">
      <alignment horizontal="center" vertical="center"/>
    </xf>
    <xf numFmtId="0" fontId="35" fillId="0" borderId="2" xfId="55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5" fontId="47" fillId="0" borderId="0" xfId="64" applyNumberFormat="1" applyFont="1" applyAlignment="1" applyProtection="1">
      <alignment horizontal="center"/>
      <protection locked="0"/>
    </xf>
    <xf numFmtId="0" fontId="35" fillId="0" borderId="2" xfId="55" applyFont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left" vertical="center" wrapText="1"/>
    </xf>
    <xf numFmtId="165" fontId="35" fillId="0" borderId="2" xfId="55" applyNumberFormat="1" applyFont="1" applyBorder="1" applyAlignment="1">
      <alignment horizontal="center" vertical="center" wrapText="1"/>
    </xf>
    <xf numFmtId="0" fontId="36" fillId="0" borderId="2" xfId="55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2" borderId="2" xfId="0" applyFont="1" applyFill="1" applyBorder="1" applyAlignment="1">
      <alignment vertical="center"/>
    </xf>
    <xf numFmtId="166" fontId="5" fillId="3" borderId="2" xfId="2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center" wrapText="1"/>
    </xf>
    <xf numFmtId="166" fontId="5" fillId="3" borderId="2" xfId="54" applyFont="1" applyFill="1" applyBorder="1" applyAlignment="1">
      <alignment horizontal="center" vertical="center"/>
    </xf>
    <xf numFmtId="166" fontId="4" fillId="3" borderId="2" xfId="54" applyFont="1" applyFill="1" applyBorder="1" applyAlignment="1">
      <alignment horizontal="center" vertical="center"/>
    </xf>
    <xf numFmtId="168" fontId="35" fillId="3" borderId="5" xfId="55" applyNumberFormat="1" applyFont="1" applyFill="1" applyBorder="1" applyAlignment="1">
      <alignment horizontal="left" vertical="center" wrapText="1"/>
    </xf>
    <xf numFmtId="0" fontId="36" fillId="3" borderId="2" xfId="55" applyFont="1" applyFill="1" applyBorder="1" applyAlignment="1">
      <alignment horizontal="left" vertical="center" wrapText="1"/>
    </xf>
    <xf numFmtId="0" fontId="35" fillId="3" borderId="2" xfId="55" applyFont="1" applyFill="1" applyBorder="1" applyAlignment="1">
      <alignment horizontal="center" vertical="center" wrapText="1"/>
    </xf>
    <xf numFmtId="0" fontId="35" fillId="3" borderId="2" xfId="55" applyFont="1" applyFill="1" applyBorder="1" applyAlignment="1">
      <alignment horizontal="left" vertical="center" wrapText="1"/>
    </xf>
    <xf numFmtId="0" fontId="36" fillId="3" borderId="2" xfId="55" applyFont="1" applyFill="1" applyBorder="1" applyAlignment="1">
      <alignment horizontal="center" vertical="center" wrapText="1"/>
    </xf>
    <xf numFmtId="168" fontId="38" fillId="3" borderId="2" xfId="56" applyNumberFormat="1" applyFont="1" applyFill="1" applyBorder="1" applyAlignment="1">
      <alignment horizontal="center" vertical="center"/>
    </xf>
    <xf numFmtId="0" fontId="52" fillId="0" borderId="2" xfId="0" applyFont="1" applyBorder="1" applyAlignment="1">
      <alignment horizontal="center" vertical="top" wrapText="1"/>
    </xf>
    <xf numFmtId="0" fontId="53" fillId="0" borderId="0" xfId="55" applyFont="1" applyAlignment="1">
      <alignment horizontal="left" vertical="top" wrapText="1"/>
    </xf>
    <xf numFmtId="166" fontId="35" fillId="0" borderId="2" xfId="6" applyFont="1" applyBorder="1" applyAlignment="1">
      <alignment horizontal="center" vertical="center"/>
    </xf>
    <xf numFmtId="0" fontId="35" fillId="0" borderId="2" xfId="57" applyFont="1" applyBorder="1" applyAlignment="1">
      <alignment horizontal="center" vertical="center" wrapText="1"/>
    </xf>
    <xf numFmtId="0" fontId="35" fillId="0" borderId="2" xfId="0" applyFont="1" applyBorder="1" applyAlignment="1">
      <alignment vertical="top" wrapText="1"/>
    </xf>
    <xf numFmtId="0" fontId="36" fillId="3" borderId="0" xfId="58" applyFont="1" applyFill="1" applyAlignment="1">
      <alignment horizontal="left" vertical="center" wrapText="1"/>
    </xf>
    <xf numFmtId="0" fontId="36" fillId="0" borderId="0" xfId="58" applyFont="1" applyAlignment="1">
      <alignment horizontal="left" vertical="center" wrapText="1"/>
    </xf>
    <xf numFmtId="0" fontId="38" fillId="0" borderId="0" xfId="55" applyFont="1" applyAlignment="1">
      <alignment vertical="center"/>
    </xf>
    <xf numFmtId="166" fontId="35" fillId="0" borderId="2" xfId="54" applyFont="1" applyBorder="1" applyAlignment="1">
      <alignment horizontal="center" vertical="center"/>
    </xf>
    <xf numFmtId="0" fontId="38" fillId="0" borderId="2" xfId="55" applyFont="1" applyBorder="1" applyAlignment="1">
      <alignment horizontal="center"/>
    </xf>
    <xf numFmtId="0" fontId="53" fillId="0" borderId="2" xfId="55" applyFont="1" applyBorder="1" applyAlignment="1">
      <alignment horizontal="center"/>
    </xf>
    <xf numFmtId="166" fontId="35" fillId="3" borderId="2" xfId="54" applyFont="1" applyFill="1" applyBorder="1" applyAlignment="1">
      <alignment horizontal="center" vertical="center"/>
    </xf>
    <xf numFmtId="0" fontId="53" fillId="0" borderId="0" xfId="55" applyFont="1"/>
    <xf numFmtId="166" fontId="35" fillId="0" borderId="2" xfId="6" applyFont="1" applyBorder="1" applyAlignment="1">
      <alignment vertical="center"/>
    </xf>
    <xf numFmtId="166" fontId="35" fillId="0" borderId="2" xfId="6" applyFont="1" applyBorder="1" applyAlignment="1">
      <alignment vertical="top"/>
    </xf>
    <xf numFmtId="168" fontId="35" fillId="0" borderId="2" xfId="9" applyNumberFormat="1" applyFont="1" applyBorder="1" applyAlignment="1">
      <alignment vertical="top" wrapText="1"/>
    </xf>
    <xf numFmtId="0" fontId="56" fillId="0" borderId="2" xfId="0" applyFont="1" applyBorder="1" applyAlignment="1">
      <alignment vertical="center" wrapText="1"/>
    </xf>
    <xf numFmtId="165" fontId="47" fillId="0" borderId="0" xfId="64" applyNumberFormat="1" applyFont="1"/>
    <xf numFmtId="168" fontId="47" fillId="0" borderId="0" xfId="64" applyNumberFormat="1" applyFont="1"/>
    <xf numFmtId="0" fontId="38" fillId="0" borderId="0" xfId="55" applyFont="1" applyAlignment="1">
      <alignment horizontal="right" vertical="top" wrapText="1"/>
    </xf>
    <xf numFmtId="0" fontId="53" fillId="0" borderId="0" xfId="55" applyFont="1" applyAlignment="1">
      <alignment horizontal="right" vertical="top" wrapText="1"/>
    </xf>
    <xf numFmtId="0" fontId="38" fillId="0" borderId="0" xfId="0" applyFont="1" applyAlignment="1">
      <alignment horizontal="right" vertical="top" wrapText="1"/>
    </xf>
    <xf numFmtId="0" fontId="36" fillId="0" borderId="2" xfId="0" applyFont="1" applyBorder="1" applyAlignment="1">
      <alignment horizontal="right" vertical="center" wrapText="1"/>
    </xf>
    <xf numFmtId="166" fontId="35" fillId="0" borderId="2" xfId="6" applyFont="1" applyBorder="1" applyAlignment="1">
      <alignment horizontal="right" vertical="center"/>
    </xf>
    <xf numFmtId="166" fontId="35" fillId="0" borderId="2" xfId="6" applyFont="1" applyBorder="1" applyAlignment="1">
      <alignment horizontal="right" vertical="top"/>
    </xf>
    <xf numFmtId="0" fontId="35" fillId="0" borderId="2" xfId="0" applyFont="1" applyBorder="1" applyAlignment="1">
      <alignment horizontal="right" vertical="top" wrapText="1"/>
    </xf>
    <xf numFmtId="168" fontId="35" fillId="0" borderId="2" xfId="9" applyNumberFormat="1" applyFont="1" applyBorder="1" applyAlignment="1">
      <alignment horizontal="right" vertical="top" wrapText="1"/>
    </xf>
    <xf numFmtId="168" fontId="35" fillId="3" borderId="2" xfId="56" applyNumberFormat="1" applyFont="1" applyFill="1" applyBorder="1" applyAlignment="1">
      <alignment horizontal="right" vertical="center"/>
    </xf>
    <xf numFmtId="168" fontId="36" fillId="3" borderId="2" xfId="56" applyNumberFormat="1" applyFont="1" applyFill="1" applyBorder="1" applyAlignment="1">
      <alignment horizontal="right" vertical="center"/>
    </xf>
    <xf numFmtId="166" fontId="54" fillId="0" borderId="2" xfId="55" applyNumberFormat="1" applyFont="1" applyBorder="1" applyAlignment="1">
      <alignment horizontal="right" vertical="center"/>
    </xf>
    <xf numFmtId="166" fontId="35" fillId="0" borderId="2" xfId="54" applyFont="1" applyBorder="1" applyAlignment="1">
      <alignment horizontal="right" vertical="center"/>
    </xf>
    <xf numFmtId="0" fontId="38" fillId="0" borderId="2" xfId="55" applyFont="1" applyBorder="1" applyAlignment="1">
      <alignment horizontal="right"/>
    </xf>
    <xf numFmtId="0" fontId="53" fillId="0" borderId="2" xfId="55" applyFont="1" applyBorder="1" applyAlignment="1">
      <alignment horizontal="right"/>
    </xf>
    <xf numFmtId="0" fontId="35" fillId="0" borderId="2" xfId="55" applyFont="1" applyBorder="1" applyAlignment="1">
      <alignment horizontal="right" vertical="center" wrapText="1"/>
    </xf>
    <xf numFmtId="166" fontId="35" fillId="3" borderId="2" xfId="54" applyFont="1" applyFill="1" applyBorder="1" applyAlignment="1">
      <alignment horizontal="right" vertical="center"/>
    </xf>
    <xf numFmtId="0" fontId="38" fillId="0" borderId="0" xfId="55" applyFont="1" applyAlignment="1">
      <alignment horizontal="right"/>
    </xf>
    <xf numFmtId="0" fontId="53" fillId="0" borderId="0" xfId="55" applyFont="1" applyAlignment="1">
      <alignment horizontal="right"/>
    </xf>
    <xf numFmtId="0" fontId="35" fillId="3" borderId="3" xfId="55" applyFont="1" applyFill="1" applyBorder="1" applyAlignment="1">
      <alignment horizontal="left" vertical="center" wrapText="1"/>
    </xf>
    <xf numFmtId="0" fontId="35" fillId="3" borderId="4" xfId="55" applyFont="1" applyFill="1" applyBorder="1" applyAlignment="1">
      <alignment horizontal="left" vertical="center" wrapText="1"/>
    </xf>
    <xf numFmtId="0" fontId="35" fillId="3" borderId="5" xfId="55" applyFont="1" applyFill="1" applyBorder="1" applyAlignment="1">
      <alignment horizontal="left" vertical="center" wrapText="1"/>
    </xf>
    <xf numFmtId="0" fontId="35" fillId="0" borderId="2" xfId="55" applyFont="1" applyBorder="1" applyAlignment="1">
      <alignment horizontal="left" vertical="center" wrapText="1"/>
    </xf>
    <xf numFmtId="0" fontId="43" fillId="0" borderId="0" xfId="55" applyFont="1" applyAlignment="1">
      <alignment horizontal="right" vertical="center" wrapText="1"/>
    </xf>
    <xf numFmtId="49" fontId="4" fillId="0" borderId="2" xfId="60" applyNumberFormat="1" applyFont="1" applyBorder="1" applyAlignment="1">
      <alignment horizontal="center" vertical="center" wrapText="1"/>
    </xf>
    <xf numFmtId="0" fontId="4" fillId="0" borderId="2" xfId="59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64" fontId="4" fillId="0" borderId="3" xfId="60" applyNumberFormat="1" applyFont="1" applyBorder="1" applyAlignment="1">
      <alignment horizontal="center" vertical="center" wrapText="1"/>
    </xf>
    <xf numFmtId="164" fontId="4" fillId="0" borderId="4" xfId="60" applyNumberFormat="1" applyFont="1" applyBorder="1" applyAlignment="1">
      <alignment horizontal="center" vertical="center" wrapText="1"/>
    </xf>
    <xf numFmtId="164" fontId="4" fillId="0" borderId="5" xfId="6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3" borderId="0" xfId="51" applyFont="1" applyFill="1" applyAlignment="1">
      <alignment horizontal="right" vertical="center" wrapText="1"/>
    </xf>
    <xf numFmtId="0" fontId="4" fillId="3" borderId="0" xfId="52" applyFont="1" applyFill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3" borderId="0" xfId="51" applyFont="1" applyFill="1" applyAlignment="1">
      <alignment horizontal="center" vertical="center" wrapText="1"/>
    </xf>
    <xf numFmtId="0" fontId="12" fillId="3" borderId="0" xfId="51" applyFont="1" applyFill="1" applyAlignment="1">
      <alignment horizontal="right" vertical="top" wrapText="1"/>
    </xf>
    <xf numFmtId="0" fontId="4" fillId="3" borderId="2" xfId="51" applyFont="1" applyFill="1" applyBorder="1" applyAlignment="1">
      <alignment horizontal="center" vertical="center" wrapText="1"/>
    </xf>
    <xf numFmtId="0" fontId="36" fillId="0" borderId="2" xfId="59" applyFont="1" applyBorder="1" applyAlignment="1">
      <alignment horizontal="center" vertical="center" wrapText="1"/>
    </xf>
    <xf numFmtId="49" fontId="36" fillId="0" borderId="2" xfId="60" applyNumberFormat="1" applyFont="1" applyBorder="1" applyAlignment="1">
      <alignment horizontal="center" vertical="center" wrapText="1"/>
    </xf>
    <xf numFmtId="0" fontId="4" fillId="3" borderId="3" xfId="51" applyFont="1" applyFill="1" applyBorder="1" applyAlignment="1">
      <alignment horizontal="center" vertical="center" wrapText="1"/>
    </xf>
    <xf numFmtId="0" fontId="4" fillId="3" borderId="4" xfId="51" applyFont="1" applyFill="1" applyBorder="1" applyAlignment="1">
      <alignment horizontal="center" vertical="center" wrapText="1"/>
    </xf>
    <xf numFmtId="0" fontId="4" fillId="3" borderId="5" xfId="51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5" xfId="0" applyFont="1" applyBorder="1" applyAlignment="1">
      <alignment horizontal="left" vertical="center" wrapText="1"/>
    </xf>
    <xf numFmtId="0" fontId="38" fillId="0" borderId="0" xfId="55" applyFont="1" applyAlignment="1">
      <alignment horizontal="right" vertical="center" wrapText="1"/>
    </xf>
    <xf numFmtId="0" fontId="35" fillId="0" borderId="4" xfId="0" applyFont="1" applyBorder="1" applyAlignment="1">
      <alignment horizontal="left" vertical="center" wrapText="1"/>
    </xf>
    <xf numFmtId="0" fontId="36" fillId="0" borderId="0" xfId="55" applyFont="1" applyAlignment="1">
      <alignment horizontal="center" vertical="top" wrapText="1"/>
    </xf>
    <xf numFmtId="0" fontId="36" fillId="0" borderId="2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right" vertical="top"/>
    </xf>
    <xf numFmtId="0" fontId="35" fillId="0" borderId="2" xfId="0" applyFont="1" applyBorder="1" applyAlignment="1">
      <alignment horizontal="left" vertical="center" wrapText="1"/>
    </xf>
    <xf numFmtId="0" fontId="38" fillId="0" borderId="0" xfId="55" applyFont="1" applyAlignment="1">
      <alignment horizontal="left" vertical="center"/>
    </xf>
    <xf numFmtId="0" fontId="35" fillId="0" borderId="3" xfId="55" applyFont="1" applyBorder="1" applyAlignment="1">
      <alignment horizontal="left" vertical="center" wrapText="1"/>
    </xf>
    <xf numFmtId="0" fontId="35" fillId="0" borderId="5" xfId="55" applyFont="1" applyBorder="1" applyAlignment="1">
      <alignment horizontal="left" vertical="center" wrapText="1"/>
    </xf>
    <xf numFmtId="0" fontId="35" fillId="0" borderId="4" xfId="55" applyFont="1" applyBorder="1" applyAlignment="1">
      <alignment horizontal="left" vertical="center" wrapText="1"/>
    </xf>
    <xf numFmtId="0" fontId="38" fillId="0" borderId="0" xfId="55" applyFont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5" fillId="0" borderId="3" xfId="55" applyFont="1" applyBorder="1" applyAlignment="1">
      <alignment horizontal="left" vertical="center"/>
    </xf>
    <xf numFmtId="0" fontId="35" fillId="0" borderId="4" xfId="55" applyFont="1" applyBorder="1" applyAlignment="1">
      <alignment horizontal="left" vertical="center"/>
    </xf>
    <xf numFmtId="0" fontId="35" fillId="0" borderId="5" xfId="55" applyFont="1" applyBorder="1" applyAlignment="1">
      <alignment horizontal="left" vertical="center"/>
    </xf>
    <xf numFmtId="0" fontId="35" fillId="0" borderId="2" xfId="55" applyFont="1" applyBorder="1" applyAlignment="1">
      <alignment horizontal="left" vertical="center"/>
    </xf>
    <xf numFmtId="0" fontId="42" fillId="0" borderId="3" xfId="65" applyFont="1" applyBorder="1" applyAlignment="1">
      <alignment horizontal="left" vertical="top" wrapText="1"/>
    </xf>
    <xf numFmtId="0" fontId="42" fillId="0" borderId="4" xfId="65" applyFont="1" applyBorder="1" applyAlignment="1">
      <alignment horizontal="left" vertical="top" wrapText="1"/>
    </xf>
    <xf numFmtId="0" fontId="42" fillId="0" borderId="5" xfId="65" applyFont="1" applyBorder="1" applyAlignment="1">
      <alignment horizontal="left" vertical="top" wrapText="1"/>
    </xf>
    <xf numFmtId="0" fontId="49" fillId="0" borderId="2" xfId="0" applyFont="1" applyBorder="1" applyAlignment="1">
      <alignment horizontal="left" vertical="center" wrapText="1"/>
    </xf>
    <xf numFmtId="0" fontId="46" fillId="0" borderId="0" xfId="64" applyFont="1" applyAlignment="1" applyProtection="1">
      <alignment horizontal="right"/>
      <protection locked="0"/>
    </xf>
    <xf numFmtId="0" fontId="5" fillId="0" borderId="0" xfId="65" applyFont="1" applyAlignment="1">
      <alignment horizontal="right"/>
    </xf>
    <xf numFmtId="0" fontId="46" fillId="35" borderId="0" xfId="64" applyFont="1" applyFill="1" applyAlignment="1" applyProtection="1">
      <alignment horizontal="center" vertical="center" wrapText="1"/>
      <protection locked="0"/>
    </xf>
    <xf numFmtId="0" fontId="45" fillId="0" borderId="15" xfId="64" applyFont="1" applyBorder="1" applyAlignment="1">
      <alignment horizontal="center" vertical="center" wrapText="1"/>
    </xf>
    <xf numFmtId="0" fontId="45" fillId="0" borderId="16" xfId="64" applyFont="1" applyBorder="1" applyAlignment="1">
      <alignment horizontal="center" vertical="center" wrapText="1"/>
    </xf>
    <xf numFmtId="0" fontId="4" fillId="0" borderId="15" xfId="64" applyFont="1" applyBorder="1" applyAlignment="1" applyProtection="1">
      <alignment horizontal="center" vertical="center" wrapText="1"/>
      <protection locked="0"/>
    </xf>
    <xf numFmtId="0" fontId="4" fillId="0" borderId="16" xfId="64" applyFont="1" applyBorder="1" applyAlignment="1" applyProtection="1">
      <alignment horizontal="center" vertical="center" wrapText="1"/>
      <protection locked="0"/>
    </xf>
    <xf numFmtId="0" fontId="45" fillId="0" borderId="3" xfId="64" applyFont="1" applyBorder="1" applyAlignment="1" applyProtection="1">
      <alignment horizontal="center" vertical="center" wrapText="1"/>
      <protection locked="0"/>
    </xf>
    <xf numFmtId="0" fontId="45" fillId="0" borderId="5" xfId="64" applyFont="1" applyBorder="1" applyAlignment="1" applyProtection="1">
      <alignment horizontal="center" vertical="center" wrapText="1"/>
      <protection locked="0"/>
    </xf>
  </cellXfs>
  <cellStyles count="67">
    <cellStyle name="20% - Accent1" xfId="27" builtinId="30" customBuiltin="1"/>
    <cellStyle name="20% - Accent2" xfId="31" builtinId="34" customBuiltin="1"/>
    <cellStyle name="20% - Accent3" xfId="35" builtinId="38" customBuiltin="1"/>
    <cellStyle name="20% - Accent4" xfId="39" builtinId="42" customBuiltin="1"/>
    <cellStyle name="20% - Accent5" xfId="43" builtinId="46" customBuiltin="1"/>
    <cellStyle name="20% - Accent6" xfId="47" builtinId="50" customBuiltin="1"/>
    <cellStyle name="40% - Accent1" xfId="28" builtinId="31" customBuiltin="1"/>
    <cellStyle name="40% - Accent2" xfId="32" builtinId="35" customBuiltin="1"/>
    <cellStyle name="40% - Accent3" xfId="36" builtinId="39" customBuiltin="1"/>
    <cellStyle name="40% - Accent4" xfId="40" builtinId="43" customBuiltin="1"/>
    <cellStyle name="40% - Accent5" xfId="44" builtinId="47" customBuiltin="1"/>
    <cellStyle name="40% - Accent6" xfId="48" builtinId="51" customBuiltin="1"/>
    <cellStyle name="60% - Accent1" xfId="29" builtinId="32" customBuiltin="1"/>
    <cellStyle name="60% - Accent2" xfId="33" builtinId="36" customBuiltin="1"/>
    <cellStyle name="60% - Accent3" xfId="37" builtinId="40" customBuiltin="1"/>
    <cellStyle name="60% - Accent4" xfId="41" builtinId="44" customBuiltin="1"/>
    <cellStyle name="60% - Accent5" xfId="45" builtinId="48" customBuiltin="1"/>
    <cellStyle name="60% - Accent6" xfId="49" builtinId="52" customBuiltin="1"/>
    <cellStyle name="Accent1" xfId="26" builtinId="29" customBuiltin="1"/>
    <cellStyle name="Accent2" xfId="30" builtinId="33" customBuiltin="1"/>
    <cellStyle name="Accent3" xfId="34" builtinId="37" customBuiltin="1"/>
    <cellStyle name="Accent4" xfId="38" builtinId="41" customBuiltin="1"/>
    <cellStyle name="Accent5" xfId="42" builtinId="45" customBuiltin="1"/>
    <cellStyle name="Accent6" xfId="46" builtinId="49" customBuiltin="1"/>
    <cellStyle name="Bad" xfId="16" builtinId="27" customBuiltin="1"/>
    <cellStyle name="Calculation" xfId="20" builtinId="22" customBuiltin="1"/>
    <cellStyle name="Check Cell" xfId="22" builtinId="23" customBuiltin="1"/>
    <cellStyle name="Comma" xfId="9" builtinId="3"/>
    <cellStyle name="Comma 11" xfId="66"/>
    <cellStyle name="Comma 15" xfId="5"/>
    <cellStyle name="Comma 2" xfId="8"/>
    <cellStyle name="Comma 3" xfId="56"/>
    <cellStyle name="Comma 3 7" xfId="63"/>
    <cellStyle name="Explanatory Text" xfId="24" builtinId="53" customBuiltin="1"/>
    <cellStyle name="Good" xfId="15" builtinId="26" customBuiltin="1"/>
    <cellStyle name="Heading 1" xfId="11" builtinId="16" customBuiltin="1"/>
    <cellStyle name="Heading 2" xfId="12" builtinId="17" customBuiltin="1"/>
    <cellStyle name="Heading 3" xfId="13" builtinId="18" customBuiltin="1"/>
    <cellStyle name="Heading 4" xfId="14" builtinId="19" customBuiltin="1"/>
    <cellStyle name="Input" xfId="18" builtinId="20" customBuiltin="1"/>
    <cellStyle name="Linked Cell" xfId="21" builtinId="24" customBuiltin="1"/>
    <cellStyle name="Neutral" xfId="17" builtinId="28" customBuiltin="1"/>
    <cellStyle name="Normal" xfId="0" builtinId="0"/>
    <cellStyle name="Normal 10 3 3" xfId="51"/>
    <cellStyle name="Normal 2" xfId="55"/>
    <cellStyle name="Normal 2 2" xfId="60"/>
    <cellStyle name="Normal 2 4" xfId="65"/>
    <cellStyle name="Normal 3" xfId="4"/>
    <cellStyle name="Normal 3 2" xfId="57"/>
    <cellStyle name="Normal 4 2" xfId="59"/>
    <cellStyle name="Normal 5 8" xfId="62"/>
    <cellStyle name="Normal 59" xfId="58"/>
    <cellStyle name="Normal 8" xfId="7"/>
    <cellStyle name="Normal 8 6" xfId="61"/>
    <cellStyle name="Normal_Book2" xfId="1"/>
    <cellStyle name="Normal_MVD artabyug" xfId="64"/>
    <cellStyle name="Note 2" xfId="50"/>
    <cellStyle name="Output" xfId="19" builtinId="21" customBuiltin="1"/>
    <cellStyle name="SN_241" xfId="2"/>
    <cellStyle name="SN_b 2" xfId="6"/>
    <cellStyle name="SN_b 2 2" xfId="54"/>
    <cellStyle name="SN10_bold" xfId="53"/>
    <cellStyle name="Title" xfId="10" builtinId="15" customBuiltin="1"/>
    <cellStyle name="Total" xfId="25" builtinId="25" customBuiltin="1"/>
    <cellStyle name="Warning Text" xfId="23" builtinId="11" customBuiltin="1"/>
    <cellStyle name="Обычный 32" xfId="52"/>
    <cellStyle name="Обычн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16"/>
  <sheetViews>
    <sheetView topLeftCell="A7" zoomScale="85" zoomScaleNormal="85" workbookViewId="0">
      <selection activeCell="I11" sqref="I11"/>
    </sheetView>
  </sheetViews>
  <sheetFormatPr defaultColWidth="9.140625" defaultRowHeight="17.25"/>
  <cols>
    <col min="1" max="1" width="6.85546875" style="44" customWidth="1"/>
    <col min="2" max="2" width="10.85546875" style="44" customWidth="1"/>
    <col min="3" max="3" width="21.5703125" style="44" customWidth="1"/>
    <col min="4" max="4" width="37.85546875" style="44" customWidth="1"/>
    <col min="5" max="5" width="47.7109375" style="44" customWidth="1"/>
    <col min="6" max="6" width="31" style="44" customWidth="1"/>
    <col min="7" max="8" width="25.85546875" style="116" customWidth="1"/>
    <col min="9" max="9" width="25.85546875" style="117" customWidth="1"/>
    <col min="10" max="10" width="26.5703125" style="40" customWidth="1"/>
    <col min="11" max="11" width="16.42578125" style="40" customWidth="1"/>
    <col min="12" max="12" width="17.42578125" style="40" customWidth="1"/>
    <col min="13" max="13" width="18.42578125" style="40" customWidth="1"/>
    <col min="14" max="16384" width="9.140625" style="40"/>
  </cols>
  <sheetData>
    <row r="1" spans="1:9" ht="58.5" customHeight="1">
      <c r="A1" s="192" t="s">
        <v>93</v>
      </c>
      <c r="B1" s="192"/>
      <c r="C1" s="192"/>
      <c r="D1" s="192"/>
      <c r="E1" s="192"/>
      <c r="F1" s="192"/>
      <c r="G1" s="192"/>
      <c r="H1" s="192"/>
      <c r="I1" s="192"/>
    </row>
    <row r="2" spans="1:9">
      <c r="A2" s="46"/>
    </row>
    <row r="3" spans="1:9" ht="81" customHeight="1">
      <c r="A3" s="195" t="s">
        <v>168</v>
      </c>
      <c r="B3" s="195"/>
      <c r="C3" s="195"/>
      <c r="D3" s="195"/>
      <c r="E3" s="195"/>
      <c r="F3" s="195"/>
      <c r="G3" s="195"/>
      <c r="H3" s="195"/>
      <c r="I3" s="195"/>
    </row>
    <row r="4" spans="1:9" ht="21" customHeight="1">
      <c r="A4" s="52"/>
      <c r="B4" s="53"/>
      <c r="C4" s="54"/>
      <c r="D4" s="55"/>
      <c r="E4" s="55"/>
      <c r="F4" s="55"/>
      <c r="G4" s="118"/>
      <c r="H4" s="118"/>
      <c r="I4" s="83" t="s">
        <v>57</v>
      </c>
    </row>
    <row r="5" spans="1:9" ht="61.5" customHeight="1">
      <c r="A5" s="193" t="s">
        <v>61</v>
      </c>
      <c r="B5" s="194" t="s">
        <v>42</v>
      </c>
      <c r="C5" s="194"/>
      <c r="D5" s="193" t="s">
        <v>62</v>
      </c>
      <c r="E5" s="193" t="s">
        <v>63</v>
      </c>
      <c r="F5" s="193" t="s">
        <v>64</v>
      </c>
      <c r="G5" s="196" t="s">
        <v>80</v>
      </c>
      <c r="H5" s="197"/>
      <c r="I5" s="198"/>
    </row>
    <row r="6" spans="1:9" ht="36.75" customHeight="1">
      <c r="A6" s="193"/>
      <c r="B6" s="56" t="s">
        <v>45</v>
      </c>
      <c r="C6" s="56" t="s">
        <v>46</v>
      </c>
      <c r="D6" s="193"/>
      <c r="E6" s="193"/>
      <c r="F6" s="193"/>
      <c r="G6" s="131" t="s">
        <v>82</v>
      </c>
      <c r="H6" s="131" t="s">
        <v>83</v>
      </c>
      <c r="I6" s="131" t="s">
        <v>1</v>
      </c>
    </row>
    <row r="7" spans="1:9" ht="25.5" customHeight="1">
      <c r="A7" s="191" t="s">
        <v>59</v>
      </c>
      <c r="B7" s="191"/>
      <c r="C7" s="191"/>
      <c r="D7" s="191"/>
      <c r="E7" s="191"/>
      <c r="F7" s="191"/>
      <c r="G7" s="136">
        <f t="shared" ref="G7:I7" si="0">SUM(G8)</f>
        <v>0</v>
      </c>
      <c r="H7" s="136">
        <f t="shared" si="0"/>
        <v>0</v>
      </c>
      <c r="I7" s="136">
        <f t="shared" si="0"/>
        <v>0</v>
      </c>
    </row>
    <row r="8" spans="1:9" s="41" customFormat="1" ht="48" customHeight="1">
      <c r="A8" s="191" t="s">
        <v>47</v>
      </c>
      <c r="B8" s="191"/>
      <c r="C8" s="191"/>
      <c r="D8" s="191"/>
      <c r="E8" s="191"/>
      <c r="F8" s="191"/>
      <c r="G8" s="119">
        <f>SUM(G11+G9)</f>
        <v>0</v>
      </c>
      <c r="H8" s="119">
        <f>SUM(H11+H9)</f>
        <v>0</v>
      </c>
      <c r="I8" s="119">
        <f>SUM(I11+I9)</f>
        <v>0</v>
      </c>
    </row>
    <row r="9" spans="1:9" s="41" customFormat="1" ht="70.5" customHeight="1">
      <c r="A9" s="128"/>
      <c r="B9" s="37" t="s">
        <v>97</v>
      </c>
      <c r="C9" s="39"/>
      <c r="D9" s="38" t="s">
        <v>98</v>
      </c>
      <c r="E9" s="38" t="s">
        <v>99</v>
      </c>
      <c r="F9" s="38" t="s">
        <v>100</v>
      </c>
      <c r="G9" s="120">
        <f t="shared" ref="G9:I9" si="1">SUM(G10)</f>
        <v>61800</v>
      </c>
      <c r="H9" s="120">
        <f t="shared" si="1"/>
        <v>101580</v>
      </c>
      <c r="I9" s="120">
        <f t="shared" si="1"/>
        <v>144494</v>
      </c>
    </row>
    <row r="10" spans="1:9" s="41" customFormat="1" ht="150.75" customHeight="1">
      <c r="A10" s="128"/>
      <c r="B10" s="128"/>
      <c r="C10" s="130" t="s">
        <v>101</v>
      </c>
      <c r="D10" s="47" t="s">
        <v>102</v>
      </c>
      <c r="E10" s="47" t="s">
        <v>103</v>
      </c>
      <c r="F10" s="47" t="s">
        <v>68</v>
      </c>
      <c r="G10" s="48">
        <f>27800+18000+16000</f>
        <v>61800</v>
      </c>
      <c r="H10" s="48">
        <f>27800+25000+18000+9000+21780</f>
        <v>101580</v>
      </c>
      <c r="I10" s="48">
        <v>144494</v>
      </c>
    </row>
    <row r="11" spans="1:9" s="41" customFormat="1" ht="60.75" customHeight="1">
      <c r="A11" s="128"/>
      <c r="B11" s="37" t="s">
        <v>69</v>
      </c>
      <c r="C11" s="47"/>
      <c r="D11" s="129" t="s">
        <v>65</v>
      </c>
      <c r="E11" s="129" t="s">
        <v>66</v>
      </c>
      <c r="F11" s="129" t="s">
        <v>67</v>
      </c>
      <c r="G11" s="127">
        <f t="shared" ref="G11:I11" si="2">SUM(G12)</f>
        <v>-61800</v>
      </c>
      <c r="H11" s="127">
        <f t="shared" si="2"/>
        <v>-101580</v>
      </c>
      <c r="I11" s="127">
        <f t="shared" si="2"/>
        <v>-144494</v>
      </c>
    </row>
    <row r="12" spans="1:9" s="41" customFormat="1" ht="75" customHeight="1">
      <c r="A12" s="128"/>
      <c r="B12" s="137"/>
      <c r="C12" s="130" t="s">
        <v>70</v>
      </c>
      <c r="D12" s="47" t="s">
        <v>37</v>
      </c>
      <c r="E12" s="47" t="s">
        <v>71</v>
      </c>
      <c r="F12" s="47" t="s">
        <v>72</v>
      </c>
      <c r="G12" s="48">
        <v>-61800</v>
      </c>
      <c r="H12" s="48">
        <v>-101580</v>
      </c>
      <c r="I12" s="150">
        <v>-144494</v>
      </c>
    </row>
    <row r="13" spans="1:9" ht="25.5" customHeight="1">
      <c r="A13" s="188" t="s">
        <v>27</v>
      </c>
      <c r="B13" s="189"/>
      <c r="C13" s="189"/>
      <c r="D13" s="189"/>
      <c r="E13" s="189"/>
      <c r="F13" s="190"/>
      <c r="G13" s="145">
        <f t="shared" ref="G13:I13" si="3">SUM(G14)</f>
        <v>0</v>
      </c>
      <c r="H13" s="145">
        <f t="shared" si="3"/>
        <v>0</v>
      </c>
      <c r="I13" s="145">
        <f t="shared" si="3"/>
        <v>0</v>
      </c>
    </row>
    <row r="14" spans="1:9" ht="82.5">
      <c r="A14" s="146"/>
      <c r="B14" s="147" t="s">
        <v>155</v>
      </c>
      <c r="C14" s="146"/>
      <c r="D14" s="148" t="s">
        <v>152</v>
      </c>
      <c r="E14" s="148" t="s">
        <v>156</v>
      </c>
      <c r="F14" s="148" t="s">
        <v>157</v>
      </c>
      <c r="G14" s="127">
        <f t="shared" ref="G14:H14" si="4">+G15+G16</f>
        <v>0</v>
      </c>
      <c r="H14" s="127">
        <f t="shared" si="4"/>
        <v>0</v>
      </c>
      <c r="I14" s="127">
        <f>+I15+I16</f>
        <v>0</v>
      </c>
    </row>
    <row r="15" spans="1:9" ht="94.5" customHeight="1">
      <c r="A15" s="146"/>
      <c r="B15" s="146"/>
      <c r="C15" s="149" t="s">
        <v>158</v>
      </c>
      <c r="D15" s="146" t="s">
        <v>152</v>
      </c>
      <c r="E15" s="146" t="s">
        <v>159</v>
      </c>
      <c r="F15" s="146" t="s">
        <v>68</v>
      </c>
      <c r="G15" s="48">
        <f>27800+18000+16000</f>
        <v>61800</v>
      </c>
      <c r="H15" s="48">
        <f>27800+25000+18000+9000+21780</f>
        <v>101580</v>
      </c>
      <c r="I15" s="48">
        <v>144494</v>
      </c>
    </row>
    <row r="16" spans="1:9" ht="88.5" customHeight="1">
      <c r="A16" s="146"/>
      <c r="B16" s="146"/>
      <c r="C16" s="149" t="s">
        <v>158</v>
      </c>
      <c r="D16" s="146" t="s">
        <v>152</v>
      </c>
      <c r="E16" s="146" t="s">
        <v>159</v>
      </c>
      <c r="F16" s="146" t="s">
        <v>68</v>
      </c>
      <c r="G16" s="48">
        <v>-61800</v>
      </c>
      <c r="H16" s="48">
        <v>-101580</v>
      </c>
      <c r="I16" s="150">
        <v>-144494</v>
      </c>
    </row>
  </sheetData>
  <mergeCells count="11">
    <mergeCell ref="A13:F13"/>
    <mergeCell ref="A7:F7"/>
    <mergeCell ref="A8:F8"/>
    <mergeCell ref="A1:I1"/>
    <mergeCell ref="A5:A6"/>
    <mergeCell ref="B5:C5"/>
    <mergeCell ref="D5:D6"/>
    <mergeCell ref="E5:E6"/>
    <mergeCell ref="F5:F6"/>
    <mergeCell ref="A3:I3"/>
    <mergeCell ref="G5:I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ignoredErrors>
    <ignoredError sqref="G10:H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10" zoomScaleNormal="100" zoomScaleSheetLayoutView="100" zoomScalePageLayoutView="120" workbookViewId="0">
      <selection activeCell="F9" sqref="F9"/>
    </sheetView>
  </sheetViews>
  <sheetFormatPr defaultColWidth="9.140625" defaultRowHeight="17.25"/>
  <cols>
    <col min="1" max="3" width="9.140625" style="1"/>
    <col min="4" max="4" width="11.42578125" style="2" customWidth="1"/>
    <col min="5" max="5" width="14.42578125" style="3" customWidth="1"/>
    <col min="6" max="6" width="80.28515625" style="1" customWidth="1"/>
    <col min="7" max="8" width="20.42578125" style="123" customWidth="1"/>
    <col min="9" max="9" width="25.28515625" style="13" customWidth="1"/>
    <col min="10" max="10" width="18.85546875" style="4" bestFit="1" customWidth="1"/>
    <col min="11" max="16384" width="9.140625" style="4"/>
  </cols>
  <sheetData>
    <row r="1" spans="1:11" ht="21" customHeight="1">
      <c r="A1" s="200" t="s">
        <v>76</v>
      </c>
      <c r="B1" s="200"/>
      <c r="C1" s="200"/>
      <c r="D1" s="200"/>
      <c r="E1" s="200"/>
      <c r="F1" s="200"/>
      <c r="G1" s="200"/>
      <c r="H1" s="200"/>
      <c r="I1" s="200"/>
      <c r="J1" s="35"/>
    </row>
    <row r="2" spans="1:11" ht="21" customHeight="1">
      <c r="A2" s="201" t="s">
        <v>92</v>
      </c>
      <c r="B2" s="201"/>
      <c r="C2" s="201"/>
      <c r="D2" s="201"/>
      <c r="E2" s="201"/>
      <c r="F2" s="201"/>
      <c r="G2" s="201"/>
      <c r="H2" s="201"/>
      <c r="I2" s="201"/>
      <c r="J2" s="34"/>
    </row>
    <row r="3" spans="1:11" ht="27" customHeight="1">
      <c r="A3" s="201" t="s">
        <v>41</v>
      </c>
      <c r="B3" s="201"/>
      <c r="C3" s="201"/>
      <c r="D3" s="201"/>
      <c r="E3" s="201"/>
      <c r="F3" s="201"/>
      <c r="G3" s="201"/>
      <c r="H3" s="201"/>
      <c r="I3" s="201"/>
      <c r="J3" s="34"/>
    </row>
    <row r="4" spans="1:11" ht="21.75" customHeight="1">
      <c r="A4" s="202" t="s">
        <v>160</v>
      </c>
      <c r="B4" s="202"/>
      <c r="C4" s="202"/>
      <c r="D4" s="202"/>
      <c r="E4" s="202"/>
      <c r="F4" s="202"/>
      <c r="G4" s="202"/>
      <c r="H4" s="202"/>
      <c r="I4" s="202"/>
    </row>
    <row r="5" spans="1:11" ht="37.5" customHeight="1">
      <c r="A5" s="202"/>
      <c r="B5" s="202"/>
      <c r="C5" s="202"/>
      <c r="D5" s="202"/>
      <c r="E5" s="202"/>
      <c r="F5" s="202"/>
      <c r="G5" s="202"/>
      <c r="H5" s="202"/>
      <c r="I5" s="202"/>
    </row>
    <row r="6" spans="1:11" ht="18" customHeight="1">
      <c r="A6" s="52"/>
      <c r="B6" s="52"/>
      <c r="C6" s="52"/>
      <c r="D6" s="53"/>
      <c r="E6" s="54"/>
      <c r="F6" s="55"/>
      <c r="G6" s="118"/>
      <c r="H6" s="118"/>
      <c r="I6" s="122" t="s">
        <v>57</v>
      </c>
      <c r="J6" s="24"/>
      <c r="K6" s="23"/>
    </row>
    <row r="7" spans="1:11" ht="108" customHeight="1">
      <c r="A7" s="199" t="s">
        <v>79</v>
      </c>
      <c r="B7" s="199"/>
      <c r="C7" s="199"/>
      <c r="D7" s="194" t="s">
        <v>42</v>
      </c>
      <c r="E7" s="194"/>
      <c r="F7" s="193" t="s">
        <v>0</v>
      </c>
      <c r="G7" s="196" t="s">
        <v>80</v>
      </c>
      <c r="H7" s="197"/>
      <c r="I7" s="198"/>
    </row>
    <row r="8" spans="1:11" ht="36.75" customHeight="1">
      <c r="A8" s="84" t="s">
        <v>43</v>
      </c>
      <c r="B8" s="84" t="s">
        <v>44</v>
      </c>
      <c r="C8" s="84" t="s">
        <v>81</v>
      </c>
      <c r="D8" s="84" t="s">
        <v>45</v>
      </c>
      <c r="E8" s="84" t="s">
        <v>46</v>
      </c>
      <c r="F8" s="193"/>
      <c r="G8" s="113" t="s">
        <v>82</v>
      </c>
      <c r="H8" s="113" t="s">
        <v>83</v>
      </c>
      <c r="I8" s="113" t="s">
        <v>1</v>
      </c>
    </row>
    <row r="9" spans="1:11" ht="21.75" customHeight="1">
      <c r="A9" s="5"/>
      <c r="B9" s="5"/>
      <c r="C9" s="5"/>
      <c r="D9" s="5"/>
      <c r="E9" s="6"/>
      <c r="F9" s="7" t="s">
        <v>3</v>
      </c>
      <c r="G9" s="124">
        <f>SUM(G11)</f>
        <v>0</v>
      </c>
      <c r="H9" s="124">
        <f t="shared" ref="H9:I9" si="0">SUM(H11)</f>
        <v>0</v>
      </c>
      <c r="I9" s="124">
        <f t="shared" si="0"/>
        <v>0</v>
      </c>
    </row>
    <row r="10" spans="1:11" ht="21.75" customHeight="1">
      <c r="A10" s="5"/>
      <c r="B10" s="5"/>
      <c r="C10" s="5"/>
      <c r="D10" s="5"/>
      <c r="E10" s="6"/>
      <c r="F10" s="12" t="s">
        <v>7</v>
      </c>
      <c r="G10" s="124"/>
      <c r="H10" s="124"/>
      <c r="I10" s="124"/>
    </row>
    <row r="11" spans="1:11" ht="47.25" customHeight="1">
      <c r="A11" s="5"/>
      <c r="B11" s="5"/>
      <c r="C11" s="5"/>
      <c r="D11" s="5"/>
      <c r="E11" s="6"/>
      <c r="F11" s="8" t="s">
        <v>4</v>
      </c>
      <c r="G11" s="124">
        <f>SUM(G12+G29)</f>
        <v>0</v>
      </c>
      <c r="H11" s="124">
        <f t="shared" ref="H11:I11" si="1">SUM(H12+H29)</f>
        <v>0</v>
      </c>
      <c r="I11" s="124">
        <f t="shared" si="1"/>
        <v>0</v>
      </c>
    </row>
    <row r="12" spans="1:11" ht="26.25" customHeight="1">
      <c r="A12" s="36" t="s">
        <v>104</v>
      </c>
      <c r="B12" s="78"/>
      <c r="C12" s="78"/>
      <c r="D12" s="78"/>
      <c r="E12" s="78"/>
      <c r="F12" s="85" t="s">
        <v>105</v>
      </c>
      <c r="G12" s="124">
        <f t="shared" ref="G12:I12" si="2">SUM(G14)</f>
        <v>61800</v>
      </c>
      <c r="H12" s="124">
        <f t="shared" si="2"/>
        <v>101580</v>
      </c>
      <c r="I12" s="124">
        <f t="shared" si="2"/>
        <v>144494</v>
      </c>
    </row>
    <row r="13" spans="1:11" ht="26.25" customHeight="1">
      <c r="A13" s="79"/>
      <c r="B13" s="79"/>
      <c r="C13" s="79"/>
      <c r="D13" s="80"/>
      <c r="E13" s="81"/>
      <c r="F13" s="15" t="s">
        <v>7</v>
      </c>
      <c r="G13" s="124"/>
      <c r="H13" s="124"/>
      <c r="I13" s="124"/>
    </row>
    <row r="14" spans="1:11" ht="26.25" customHeight="1">
      <c r="A14" s="79"/>
      <c r="B14" s="36" t="s">
        <v>106</v>
      </c>
      <c r="C14" s="36"/>
      <c r="D14" s="36"/>
      <c r="E14" s="78"/>
      <c r="F14" s="85" t="s">
        <v>107</v>
      </c>
      <c r="G14" s="124">
        <f t="shared" ref="G14:I14" si="3">SUM(G16)</f>
        <v>61800</v>
      </c>
      <c r="H14" s="124">
        <f t="shared" si="3"/>
        <v>101580</v>
      </c>
      <c r="I14" s="124">
        <f t="shared" si="3"/>
        <v>144494</v>
      </c>
    </row>
    <row r="15" spans="1:11" ht="26.25" customHeight="1">
      <c r="A15" s="79"/>
      <c r="B15" s="36"/>
      <c r="C15" s="36"/>
      <c r="D15" s="36"/>
      <c r="E15" s="81"/>
      <c r="F15" s="15" t="s">
        <v>7</v>
      </c>
      <c r="G15" s="124"/>
      <c r="H15" s="124"/>
      <c r="I15" s="124"/>
    </row>
    <row r="16" spans="1:11" ht="26.25" customHeight="1">
      <c r="A16" s="79"/>
      <c r="B16" s="36"/>
      <c r="C16" s="36" t="s">
        <v>5</v>
      </c>
      <c r="D16" s="36"/>
      <c r="E16" s="78"/>
      <c r="F16" s="85" t="s">
        <v>107</v>
      </c>
      <c r="G16" s="124">
        <f t="shared" ref="G16:I16" si="4">SUM(G18)</f>
        <v>61800</v>
      </c>
      <c r="H16" s="124">
        <f t="shared" si="4"/>
        <v>101580</v>
      </c>
      <c r="I16" s="124">
        <f t="shared" si="4"/>
        <v>144494</v>
      </c>
    </row>
    <row r="17" spans="1:9" ht="26.25" customHeight="1">
      <c r="A17" s="79"/>
      <c r="B17" s="36"/>
      <c r="C17" s="36"/>
      <c r="D17" s="36"/>
      <c r="E17" s="78"/>
      <c r="F17" s="15" t="s">
        <v>7</v>
      </c>
      <c r="G17" s="113"/>
      <c r="H17" s="113"/>
      <c r="I17" s="121"/>
    </row>
    <row r="18" spans="1:9" ht="36.75" customHeight="1">
      <c r="A18" s="79"/>
      <c r="B18" s="36"/>
      <c r="C18" s="36"/>
      <c r="D18" s="36">
        <v>1100</v>
      </c>
      <c r="E18" s="78"/>
      <c r="F18" s="85" t="s">
        <v>98</v>
      </c>
      <c r="G18" s="124">
        <f t="shared" ref="G18:I18" si="5">SUM(G20)</f>
        <v>61800</v>
      </c>
      <c r="H18" s="124">
        <f t="shared" si="5"/>
        <v>101580</v>
      </c>
      <c r="I18" s="124">
        <f t="shared" si="5"/>
        <v>144494</v>
      </c>
    </row>
    <row r="19" spans="1:9" ht="26.25" customHeight="1">
      <c r="A19" s="79"/>
      <c r="B19" s="79"/>
      <c r="C19" s="78"/>
      <c r="D19" s="36"/>
      <c r="E19" s="78"/>
      <c r="F19" s="12" t="s">
        <v>7</v>
      </c>
      <c r="G19" s="22"/>
      <c r="H19" s="22"/>
      <c r="I19" s="121"/>
    </row>
    <row r="20" spans="1:9" ht="86.25">
      <c r="A20" s="79"/>
      <c r="B20" s="79"/>
      <c r="C20" s="79"/>
      <c r="D20" s="42"/>
      <c r="E20" s="82">
        <v>11001</v>
      </c>
      <c r="F20" s="85" t="s">
        <v>108</v>
      </c>
      <c r="G20" s="126">
        <f t="shared" ref="G20:H20" si="6">G22</f>
        <v>61800</v>
      </c>
      <c r="H20" s="126">
        <f t="shared" si="6"/>
        <v>101580</v>
      </c>
      <c r="I20" s="126">
        <f>I22</f>
        <v>144494</v>
      </c>
    </row>
    <row r="21" spans="1:9" ht="24" customHeight="1">
      <c r="A21" s="79"/>
      <c r="B21" s="79"/>
      <c r="C21" s="79"/>
      <c r="D21" s="80"/>
      <c r="E21" s="81"/>
      <c r="F21" s="139" t="s">
        <v>109</v>
      </c>
      <c r="G21" s="126"/>
      <c r="H21" s="126"/>
      <c r="I21" s="126"/>
    </row>
    <row r="22" spans="1:9" ht="24" customHeight="1">
      <c r="A22" s="79"/>
      <c r="B22" s="79"/>
      <c r="C22" s="79"/>
      <c r="D22" s="80"/>
      <c r="E22" s="81"/>
      <c r="F22" s="139" t="s">
        <v>47</v>
      </c>
      <c r="G22" s="126">
        <f t="shared" ref="G22:H22" si="7">SUM(G24)</f>
        <v>61800</v>
      </c>
      <c r="H22" s="126">
        <f t="shared" si="7"/>
        <v>101580</v>
      </c>
      <c r="I22" s="126">
        <f t="shared" ref="I22" si="8">SUM(I24)</f>
        <v>144494</v>
      </c>
    </row>
    <row r="23" spans="1:9" ht="34.5">
      <c r="A23" s="79"/>
      <c r="B23" s="79"/>
      <c r="C23" s="79"/>
      <c r="D23" s="80"/>
      <c r="E23" s="81"/>
      <c r="F23" s="16" t="s">
        <v>14</v>
      </c>
      <c r="G23" s="126"/>
      <c r="H23" s="126"/>
      <c r="I23" s="126"/>
    </row>
    <row r="24" spans="1:9" ht="24" customHeight="1">
      <c r="A24" s="79"/>
      <c r="B24" s="79"/>
      <c r="C24" s="79"/>
      <c r="D24" s="80"/>
      <c r="E24" s="81"/>
      <c r="F24" s="16" t="s">
        <v>3</v>
      </c>
      <c r="G24" s="126">
        <f t="shared" ref="G24:H27" si="9">G25</f>
        <v>61800</v>
      </c>
      <c r="H24" s="126">
        <f t="shared" si="9"/>
        <v>101580</v>
      </c>
      <c r="I24" s="126">
        <f>I25</f>
        <v>144494</v>
      </c>
    </row>
    <row r="25" spans="1:9" ht="20.25" customHeight="1">
      <c r="A25" s="79"/>
      <c r="B25" s="79"/>
      <c r="C25" s="79"/>
      <c r="D25" s="80"/>
      <c r="E25" s="81"/>
      <c r="F25" s="16" t="s">
        <v>60</v>
      </c>
      <c r="G25" s="126">
        <f t="shared" si="9"/>
        <v>61800</v>
      </c>
      <c r="H25" s="126">
        <f t="shared" si="9"/>
        <v>101580</v>
      </c>
      <c r="I25" s="126">
        <f>I26</f>
        <v>144494</v>
      </c>
    </row>
    <row r="26" spans="1:9" ht="24.75" customHeight="1">
      <c r="A26" s="79"/>
      <c r="B26" s="79"/>
      <c r="C26" s="79"/>
      <c r="D26" s="80"/>
      <c r="E26" s="81"/>
      <c r="F26" s="16" t="s">
        <v>110</v>
      </c>
      <c r="G26" s="126">
        <f t="shared" si="9"/>
        <v>61800</v>
      </c>
      <c r="H26" s="126">
        <f t="shared" si="9"/>
        <v>101580</v>
      </c>
      <c r="I26" s="126">
        <f>I27</f>
        <v>144494</v>
      </c>
    </row>
    <row r="27" spans="1:9" ht="24.75" customHeight="1">
      <c r="A27" s="79"/>
      <c r="B27" s="79"/>
      <c r="C27" s="79"/>
      <c r="D27" s="80"/>
      <c r="E27" s="81"/>
      <c r="F27" s="15" t="s">
        <v>132</v>
      </c>
      <c r="G27" s="126">
        <f t="shared" si="9"/>
        <v>61800</v>
      </c>
      <c r="H27" s="126">
        <f t="shared" si="9"/>
        <v>101580</v>
      </c>
      <c r="I27" s="126">
        <f>I28</f>
        <v>144494</v>
      </c>
    </row>
    <row r="28" spans="1:9" ht="24.75" customHeight="1">
      <c r="A28" s="79"/>
      <c r="B28" s="79"/>
      <c r="C28" s="79"/>
      <c r="D28" s="80"/>
      <c r="E28" s="81"/>
      <c r="F28" s="15" t="s">
        <v>133</v>
      </c>
      <c r="G28" s="126">
        <f>SUM('Հավելված 1'!G10)</f>
        <v>61800</v>
      </c>
      <c r="H28" s="126">
        <f>SUM('Հավելված 1'!H10)</f>
        <v>101580</v>
      </c>
      <c r="I28" s="126">
        <f>SUM('Հավելված 1'!I10)</f>
        <v>144494</v>
      </c>
    </row>
    <row r="29" spans="1:9" s="11" customFormat="1" ht="38.25" customHeight="1">
      <c r="A29" s="9" t="s">
        <v>5</v>
      </c>
      <c r="B29" s="22"/>
      <c r="C29" s="22"/>
      <c r="D29" s="22"/>
      <c r="E29" s="22"/>
      <c r="F29" s="10" t="s">
        <v>6</v>
      </c>
      <c r="G29" s="125">
        <f t="shared" ref="G29:H29" si="10">G31</f>
        <v>-61800</v>
      </c>
      <c r="H29" s="125">
        <f t="shared" si="10"/>
        <v>-101580</v>
      </c>
      <c r="I29" s="125">
        <f>I31</f>
        <v>-144494</v>
      </c>
    </row>
    <row r="30" spans="1:9" s="11" customFormat="1">
      <c r="A30" s="22"/>
      <c r="B30" s="22"/>
      <c r="C30" s="22"/>
      <c r="D30" s="22"/>
      <c r="E30" s="22"/>
      <c r="F30" s="12" t="s">
        <v>7</v>
      </c>
      <c r="G30" s="125"/>
      <c r="H30" s="125"/>
      <c r="I30" s="125"/>
    </row>
    <row r="31" spans="1:9" ht="21.75" customHeight="1">
      <c r="A31" s="22"/>
      <c r="B31" s="9" t="s">
        <v>8</v>
      </c>
      <c r="C31" s="22"/>
      <c r="D31" s="22"/>
      <c r="E31" s="22"/>
      <c r="F31" s="50" t="s">
        <v>9</v>
      </c>
      <c r="G31" s="125">
        <f t="shared" ref="G31:H31" si="11">G33</f>
        <v>-61800</v>
      </c>
      <c r="H31" s="125">
        <f t="shared" si="11"/>
        <v>-101580</v>
      </c>
      <c r="I31" s="125">
        <f>I33</f>
        <v>-144494</v>
      </c>
    </row>
    <row r="32" spans="1:9" ht="21.75" customHeight="1">
      <c r="A32" s="22"/>
      <c r="B32" s="22"/>
      <c r="C32" s="22"/>
      <c r="D32" s="22"/>
      <c r="E32" s="22"/>
      <c r="F32" s="12" t="s">
        <v>7</v>
      </c>
      <c r="G32" s="125"/>
      <c r="H32" s="125"/>
      <c r="I32" s="125"/>
    </row>
    <row r="33" spans="1:9" ht="37.5" customHeight="1">
      <c r="A33" s="22"/>
      <c r="B33" s="22"/>
      <c r="C33" s="9" t="s">
        <v>10</v>
      </c>
      <c r="D33" s="22"/>
      <c r="E33" s="22"/>
      <c r="F33" s="50" t="s">
        <v>11</v>
      </c>
      <c r="G33" s="125">
        <f t="shared" ref="G33:H33" si="12">+G35</f>
        <v>-61800</v>
      </c>
      <c r="H33" s="125">
        <f t="shared" si="12"/>
        <v>-101580</v>
      </c>
      <c r="I33" s="125">
        <f>+I35</f>
        <v>-144494</v>
      </c>
    </row>
    <row r="34" spans="1:9" ht="21.75" customHeight="1">
      <c r="A34" s="22"/>
      <c r="B34" s="22"/>
      <c r="C34" s="22"/>
      <c r="D34" s="22"/>
      <c r="E34" s="22"/>
      <c r="F34" s="12" t="s">
        <v>7</v>
      </c>
      <c r="G34" s="125"/>
      <c r="H34" s="125"/>
      <c r="I34" s="125"/>
    </row>
    <row r="35" spans="1:9" s="11" customFormat="1" ht="23.25" customHeight="1">
      <c r="A35" s="22"/>
      <c r="B35" s="22"/>
      <c r="C35" s="22"/>
      <c r="D35" s="9">
        <v>1235</v>
      </c>
      <c r="E35" s="13"/>
      <c r="F35" s="50" t="s">
        <v>17</v>
      </c>
      <c r="G35" s="125">
        <f t="shared" ref="G35:I35" si="13">SUM(G37)</f>
        <v>-61800</v>
      </c>
      <c r="H35" s="125">
        <f t="shared" si="13"/>
        <v>-101580</v>
      </c>
      <c r="I35" s="125">
        <f t="shared" si="13"/>
        <v>-144494</v>
      </c>
    </row>
    <row r="36" spans="1:9" s="11" customFormat="1" ht="23.25" customHeight="1">
      <c r="A36" s="22"/>
      <c r="B36" s="22"/>
      <c r="C36" s="22"/>
      <c r="D36" s="22"/>
      <c r="E36" s="22"/>
      <c r="F36" s="12" t="s">
        <v>7</v>
      </c>
      <c r="G36" s="125"/>
      <c r="H36" s="125"/>
      <c r="I36" s="125"/>
    </row>
    <row r="37" spans="1:9" ht="39" customHeight="1">
      <c r="A37" s="14"/>
      <c r="B37" s="14"/>
      <c r="C37" s="14"/>
      <c r="D37" s="14"/>
      <c r="E37" s="9" t="s">
        <v>18</v>
      </c>
      <c r="F37" s="50" t="s">
        <v>19</v>
      </c>
      <c r="G37" s="125">
        <f>SUM(G39)</f>
        <v>-61800</v>
      </c>
      <c r="H37" s="125">
        <f t="shared" ref="H37:I37" si="14">SUM(H39)</f>
        <v>-101580</v>
      </c>
      <c r="I37" s="125">
        <f t="shared" si="14"/>
        <v>-144494</v>
      </c>
    </row>
    <row r="38" spans="1:9" ht="22.5" customHeight="1">
      <c r="A38" s="14"/>
      <c r="B38" s="14"/>
      <c r="C38" s="14"/>
      <c r="D38" s="14"/>
      <c r="E38" s="15"/>
      <c r="F38" s="138" t="s">
        <v>12</v>
      </c>
      <c r="G38" s="113"/>
      <c r="H38" s="113"/>
      <c r="I38" s="121"/>
    </row>
    <row r="39" spans="1:9" ht="24" customHeight="1">
      <c r="A39" s="14"/>
      <c r="B39" s="14"/>
      <c r="C39" s="14"/>
      <c r="D39" s="14"/>
      <c r="E39" s="15"/>
      <c r="F39" s="15" t="s">
        <v>21</v>
      </c>
      <c r="G39" s="126">
        <f t="shared" ref="G39:H39" si="15">SUM(G41)</f>
        <v>-61800</v>
      </c>
      <c r="H39" s="126">
        <f t="shared" si="15"/>
        <v>-101580</v>
      </c>
      <c r="I39" s="126">
        <f>SUM(I41)</f>
        <v>-144494</v>
      </c>
    </row>
    <row r="40" spans="1:9" ht="34.5">
      <c r="A40" s="14"/>
      <c r="B40" s="14"/>
      <c r="C40" s="14"/>
      <c r="D40" s="14"/>
      <c r="E40" s="15"/>
      <c r="F40" s="15" t="s">
        <v>14</v>
      </c>
      <c r="G40" s="126"/>
      <c r="H40" s="126"/>
      <c r="I40" s="126"/>
    </row>
    <row r="41" spans="1:9" ht="23.25" customHeight="1">
      <c r="A41" s="14"/>
      <c r="B41" s="14"/>
      <c r="C41" s="14"/>
      <c r="D41" s="14"/>
      <c r="E41" s="15"/>
      <c r="F41" s="15" t="s">
        <v>3</v>
      </c>
      <c r="G41" s="58">
        <f t="shared" ref="G41:H44" si="16">G42</f>
        <v>-61800</v>
      </c>
      <c r="H41" s="58">
        <f t="shared" si="16"/>
        <v>-101580</v>
      </c>
      <c r="I41" s="58">
        <f>I42</f>
        <v>-144494</v>
      </c>
    </row>
    <row r="42" spans="1:9" ht="23.25" customHeight="1">
      <c r="A42" s="14"/>
      <c r="B42" s="14"/>
      <c r="C42" s="14"/>
      <c r="D42" s="14"/>
      <c r="E42" s="15"/>
      <c r="F42" s="15" t="s">
        <v>15</v>
      </c>
      <c r="G42" s="58">
        <f t="shared" si="16"/>
        <v>-61800</v>
      </c>
      <c r="H42" s="58">
        <f t="shared" si="16"/>
        <v>-101580</v>
      </c>
      <c r="I42" s="58">
        <f>I43</f>
        <v>-144494</v>
      </c>
    </row>
    <row r="43" spans="1:9" ht="23.25" customHeight="1">
      <c r="A43" s="14"/>
      <c r="B43" s="14"/>
      <c r="C43" s="14"/>
      <c r="D43" s="14"/>
      <c r="E43" s="15"/>
      <c r="F43" s="15" t="s">
        <v>16</v>
      </c>
      <c r="G43" s="58">
        <f t="shared" si="16"/>
        <v>-61800</v>
      </c>
      <c r="H43" s="58">
        <f t="shared" si="16"/>
        <v>-101580</v>
      </c>
      <c r="I43" s="58">
        <f>I44</f>
        <v>-144494</v>
      </c>
    </row>
    <row r="44" spans="1:9" ht="23.25" customHeight="1">
      <c r="A44" s="14"/>
      <c r="B44" s="14"/>
      <c r="C44" s="14"/>
      <c r="D44" s="14"/>
      <c r="E44" s="15"/>
      <c r="F44" s="15" t="s">
        <v>20</v>
      </c>
      <c r="G44" s="58">
        <f t="shared" si="16"/>
        <v>-61800</v>
      </c>
      <c r="H44" s="58">
        <f t="shared" si="16"/>
        <v>-101580</v>
      </c>
      <c r="I44" s="58">
        <f>I45</f>
        <v>-144494</v>
      </c>
    </row>
    <row r="45" spans="1:9" ht="23.25" customHeight="1">
      <c r="A45" s="14"/>
      <c r="B45" s="14"/>
      <c r="C45" s="14"/>
      <c r="D45" s="14"/>
      <c r="E45" s="15"/>
      <c r="F45" s="15" t="s">
        <v>22</v>
      </c>
      <c r="G45" s="58">
        <v>-61800</v>
      </c>
      <c r="H45" s="58">
        <v>-101580</v>
      </c>
      <c r="I45" s="58">
        <v>-144494</v>
      </c>
    </row>
    <row r="46" spans="1:9" s="141" customFormat="1" ht="23.25" customHeight="1">
      <c r="A46" s="36">
        <v>11</v>
      </c>
      <c r="B46" s="36"/>
      <c r="C46" s="36"/>
      <c r="D46" s="36"/>
      <c r="E46" s="36"/>
      <c r="F46" s="50" t="s">
        <v>141</v>
      </c>
      <c r="G46" s="140">
        <f t="shared" ref="G46:I46" si="17">SUM(G48)</f>
        <v>0</v>
      </c>
      <c r="H46" s="140">
        <f t="shared" si="17"/>
        <v>0</v>
      </c>
      <c r="I46" s="140">
        <f t="shared" si="17"/>
        <v>0</v>
      </c>
    </row>
    <row r="47" spans="1:9" s="141" customFormat="1" ht="23.25" customHeight="1">
      <c r="A47" s="36"/>
      <c r="B47" s="36"/>
      <c r="C47" s="36"/>
      <c r="D47" s="36"/>
      <c r="E47" s="36"/>
      <c r="F47" s="16" t="s">
        <v>7</v>
      </c>
      <c r="G47" s="140"/>
      <c r="H47" s="140"/>
      <c r="I47" s="140"/>
    </row>
    <row r="48" spans="1:9" s="141" customFormat="1" ht="23.25" customHeight="1">
      <c r="A48" s="36"/>
      <c r="B48" s="142" t="s">
        <v>142</v>
      </c>
      <c r="C48" s="36"/>
      <c r="D48" s="36"/>
      <c r="E48" s="36"/>
      <c r="F48" s="50" t="s">
        <v>143</v>
      </c>
      <c r="G48" s="140">
        <f t="shared" ref="G48:I48" si="18">SUM(G50)</f>
        <v>0</v>
      </c>
      <c r="H48" s="140">
        <f t="shared" si="18"/>
        <v>0</v>
      </c>
      <c r="I48" s="140">
        <f t="shared" si="18"/>
        <v>0</v>
      </c>
    </row>
    <row r="49" spans="1:9" s="141" customFormat="1" ht="23.25" customHeight="1">
      <c r="A49" s="36"/>
      <c r="B49" s="142"/>
      <c r="C49" s="36"/>
      <c r="D49" s="36"/>
      <c r="E49" s="36"/>
      <c r="F49" s="16" t="s">
        <v>7</v>
      </c>
      <c r="G49" s="140"/>
      <c r="H49" s="140"/>
      <c r="I49" s="140"/>
    </row>
    <row r="50" spans="1:9" s="141" customFormat="1" ht="23.25" customHeight="1">
      <c r="A50" s="36"/>
      <c r="B50" s="142"/>
      <c r="C50" s="142" t="s">
        <v>142</v>
      </c>
      <c r="D50" s="36"/>
      <c r="E50" s="36"/>
      <c r="F50" s="50" t="s">
        <v>144</v>
      </c>
      <c r="G50" s="140">
        <f t="shared" ref="G50:I50" si="19">SUM(G52)</f>
        <v>0</v>
      </c>
      <c r="H50" s="140">
        <f t="shared" si="19"/>
        <v>0</v>
      </c>
      <c r="I50" s="140">
        <f t="shared" si="19"/>
        <v>0</v>
      </c>
    </row>
    <row r="51" spans="1:9" s="141" customFormat="1" ht="23.25" customHeight="1">
      <c r="A51" s="36"/>
      <c r="B51" s="142"/>
      <c r="C51" s="142"/>
      <c r="D51" s="36"/>
      <c r="E51" s="36"/>
      <c r="F51" s="16" t="s">
        <v>7</v>
      </c>
      <c r="G51" s="16"/>
      <c r="H51" s="16"/>
      <c r="I51" s="143"/>
    </row>
    <row r="52" spans="1:9" s="141" customFormat="1" ht="23.25" customHeight="1">
      <c r="A52" s="36"/>
      <c r="B52" s="142"/>
      <c r="C52" s="142"/>
      <c r="D52" s="36"/>
      <c r="E52" s="36"/>
      <c r="F52" s="50" t="s">
        <v>21</v>
      </c>
      <c r="G52" s="140">
        <f t="shared" ref="G52:I52" si="20">SUM(G54)</f>
        <v>0</v>
      </c>
      <c r="H52" s="140">
        <f t="shared" si="20"/>
        <v>0</v>
      </c>
      <c r="I52" s="140">
        <f t="shared" si="20"/>
        <v>0</v>
      </c>
    </row>
    <row r="53" spans="1:9" s="141" customFormat="1" ht="23.25" customHeight="1">
      <c r="A53" s="36"/>
      <c r="B53" s="142"/>
      <c r="C53" s="142"/>
      <c r="D53" s="36"/>
      <c r="E53" s="36"/>
      <c r="F53" s="16" t="s">
        <v>7</v>
      </c>
      <c r="G53" s="16"/>
      <c r="H53" s="16"/>
      <c r="I53" s="143"/>
    </row>
    <row r="54" spans="1:9" s="141" customFormat="1" ht="23.25" customHeight="1">
      <c r="A54" s="36"/>
      <c r="B54" s="142"/>
      <c r="C54" s="142"/>
      <c r="D54" s="36" t="s">
        <v>145</v>
      </c>
      <c r="E54" s="131"/>
      <c r="F54" s="15" t="s">
        <v>144</v>
      </c>
      <c r="G54" s="144">
        <f>SUM(G56+G64)</f>
        <v>0</v>
      </c>
      <c r="H54" s="144">
        <f t="shared" ref="H54:I54" si="21">SUM(H56+H64)</f>
        <v>0</v>
      </c>
      <c r="I54" s="144">
        <f t="shared" si="21"/>
        <v>0</v>
      </c>
    </row>
    <row r="55" spans="1:9" s="141" customFormat="1" ht="23.25" customHeight="1">
      <c r="A55" s="36"/>
      <c r="B55" s="142"/>
      <c r="C55" s="142"/>
      <c r="D55" s="131"/>
      <c r="E55" s="131"/>
      <c r="F55" s="15" t="s">
        <v>7</v>
      </c>
      <c r="G55" s="15"/>
      <c r="H55" s="15"/>
      <c r="I55" s="144"/>
    </row>
    <row r="56" spans="1:9" s="141" customFormat="1" ht="23.25" customHeight="1">
      <c r="A56" s="36"/>
      <c r="B56" s="142"/>
      <c r="C56" s="142"/>
      <c r="D56" s="131"/>
      <c r="E56" s="50" t="s">
        <v>146</v>
      </c>
      <c r="F56" s="15" t="s">
        <v>144</v>
      </c>
      <c r="G56" s="144">
        <f t="shared" ref="G56:H56" si="22">G58</f>
        <v>61800</v>
      </c>
      <c r="H56" s="144">
        <f t="shared" si="22"/>
        <v>101580</v>
      </c>
      <c r="I56" s="144">
        <f>I58</f>
        <v>144494</v>
      </c>
    </row>
    <row r="57" spans="1:9" s="141" customFormat="1" ht="23.25" customHeight="1">
      <c r="A57" s="36"/>
      <c r="B57" s="142"/>
      <c r="C57" s="142"/>
      <c r="D57" s="131"/>
      <c r="E57" s="131"/>
      <c r="F57" s="15" t="s">
        <v>12</v>
      </c>
      <c r="G57" s="144"/>
      <c r="H57" s="144"/>
      <c r="I57" s="144"/>
    </row>
    <row r="58" spans="1:9" s="141" customFormat="1" ht="23.25" customHeight="1">
      <c r="A58" s="36"/>
      <c r="B58" s="142"/>
      <c r="C58" s="142"/>
      <c r="D58" s="131"/>
      <c r="E58" s="131"/>
      <c r="F58" s="138" t="s">
        <v>21</v>
      </c>
      <c r="G58" s="144">
        <f t="shared" ref="G58:H58" si="23">G60</f>
        <v>61800</v>
      </c>
      <c r="H58" s="144">
        <f t="shared" si="23"/>
        <v>101580</v>
      </c>
      <c r="I58" s="144">
        <f>I60</f>
        <v>144494</v>
      </c>
    </row>
    <row r="59" spans="1:9" s="141" customFormat="1" ht="33.75" customHeight="1">
      <c r="A59" s="36"/>
      <c r="B59" s="142"/>
      <c r="C59" s="142"/>
      <c r="D59" s="131"/>
      <c r="E59" s="131"/>
      <c r="F59" s="15" t="s">
        <v>14</v>
      </c>
      <c r="G59" s="144"/>
      <c r="H59" s="144"/>
      <c r="I59" s="144"/>
    </row>
    <row r="60" spans="1:9" s="141" customFormat="1" ht="23.25" customHeight="1">
      <c r="A60" s="36"/>
      <c r="B60" s="142"/>
      <c r="C60" s="142"/>
      <c r="D60" s="131"/>
      <c r="E60" s="131"/>
      <c r="F60" s="15" t="s">
        <v>3</v>
      </c>
      <c r="G60" s="144">
        <f t="shared" ref="G60:H62" si="24">G61</f>
        <v>61800</v>
      </c>
      <c r="H60" s="144">
        <f t="shared" si="24"/>
        <v>101580</v>
      </c>
      <c r="I60" s="144">
        <f>I61</f>
        <v>144494</v>
      </c>
    </row>
    <row r="61" spans="1:9" s="141" customFormat="1" ht="23.25" customHeight="1">
      <c r="A61" s="36"/>
      <c r="B61" s="142"/>
      <c r="C61" s="142"/>
      <c r="D61" s="131"/>
      <c r="E61" s="131"/>
      <c r="F61" s="15" t="s">
        <v>60</v>
      </c>
      <c r="G61" s="144">
        <f t="shared" si="24"/>
        <v>61800</v>
      </c>
      <c r="H61" s="144">
        <f t="shared" si="24"/>
        <v>101580</v>
      </c>
      <c r="I61" s="144">
        <f>I62</f>
        <v>144494</v>
      </c>
    </row>
    <row r="62" spans="1:9" s="141" customFormat="1" ht="23.25" customHeight="1">
      <c r="A62" s="36"/>
      <c r="B62" s="142"/>
      <c r="C62" s="142"/>
      <c r="D62" s="131"/>
      <c r="E62" s="131"/>
      <c r="F62" s="15" t="s">
        <v>147</v>
      </c>
      <c r="G62" s="144">
        <f t="shared" si="24"/>
        <v>61800</v>
      </c>
      <c r="H62" s="144">
        <f t="shared" si="24"/>
        <v>101580</v>
      </c>
      <c r="I62" s="144">
        <f>I63</f>
        <v>144494</v>
      </c>
    </row>
    <row r="63" spans="1:9" s="141" customFormat="1" ht="23.25" customHeight="1">
      <c r="A63" s="36"/>
      <c r="B63" s="142"/>
      <c r="C63" s="142"/>
      <c r="D63" s="131"/>
      <c r="E63" s="131"/>
      <c r="F63" s="15" t="s">
        <v>148</v>
      </c>
      <c r="G63" s="17">
        <v>61800</v>
      </c>
      <c r="H63" s="17">
        <v>101580</v>
      </c>
      <c r="I63" s="144">
        <v>144494</v>
      </c>
    </row>
    <row r="64" spans="1:9" s="141" customFormat="1" ht="23.25" customHeight="1">
      <c r="A64" s="36"/>
      <c r="B64" s="142"/>
      <c r="C64" s="142"/>
      <c r="D64" s="131"/>
      <c r="E64" s="50" t="s">
        <v>146</v>
      </c>
      <c r="F64" s="15" t="s">
        <v>144</v>
      </c>
      <c r="G64" s="144">
        <f t="shared" ref="G64:H64" si="25">G66</f>
        <v>-61800</v>
      </c>
      <c r="H64" s="144">
        <f t="shared" si="25"/>
        <v>-101580</v>
      </c>
      <c r="I64" s="144">
        <f>I66</f>
        <v>-144494</v>
      </c>
    </row>
    <row r="65" spans="1:9" s="141" customFormat="1" ht="23.25" customHeight="1">
      <c r="A65" s="36"/>
      <c r="B65" s="142"/>
      <c r="C65" s="142"/>
      <c r="D65" s="131"/>
      <c r="E65" s="131"/>
      <c r="F65" s="15" t="s">
        <v>12</v>
      </c>
      <c r="G65" s="144"/>
      <c r="H65" s="144"/>
      <c r="I65" s="144"/>
    </row>
    <row r="66" spans="1:9" s="141" customFormat="1" ht="23.25" customHeight="1">
      <c r="A66" s="36"/>
      <c r="B66" s="142"/>
      <c r="C66" s="142"/>
      <c r="D66" s="131"/>
      <c r="E66" s="131"/>
      <c r="F66" s="138" t="s">
        <v>21</v>
      </c>
      <c r="G66" s="144">
        <f t="shared" ref="G66:H66" si="26">G68</f>
        <v>-61800</v>
      </c>
      <c r="H66" s="144">
        <f t="shared" si="26"/>
        <v>-101580</v>
      </c>
      <c r="I66" s="144">
        <f>I68</f>
        <v>-144494</v>
      </c>
    </row>
    <row r="67" spans="1:9" s="141" customFormat="1" ht="39" customHeight="1">
      <c r="A67" s="36"/>
      <c r="B67" s="142"/>
      <c r="C67" s="142"/>
      <c r="D67" s="131"/>
      <c r="E67" s="131"/>
      <c r="F67" s="15" t="s">
        <v>14</v>
      </c>
      <c r="G67" s="144"/>
      <c r="H67" s="144"/>
      <c r="I67" s="144"/>
    </row>
    <row r="68" spans="1:9" s="141" customFormat="1" ht="23.25" customHeight="1">
      <c r="A68" s="36"/>
      <c r="B68" s="142"/>
      <c r="C68" s="142"/>
      <c r="D68" s="131"/>
      <c r="E68" s="131"/>
      <c r="F68" s="15" t="s">
        <v>3</v>
      </c>
      <c r="G68" s="144">
        <f t="shared" ref="G68:H70" si="27">G69</f>
        <v>-61800</v>
      </c>
      <c r="H68" s="144">
        <f t="shared" si="27"/>
        <v>-101580</v>
      </c>
      <c r="I68" s="144">
        <f>I69</f>
        <v>-144494</v>
      </c>
    </row>
    <row r="69" spans="1:9" s="141" customFormat="1" ht="23.25" customHeight="1">
      <c r="A69" s="36"/>
      <c r="B69" s="142"/>
      <c r="C69" s="142"/>
      <c r="D69" s="131"/>
      <c r="E69" s="131"/>
      <c r="F69" s="15" t="s">
        <v>60</v>
      </c>
      <c r="G69" s="144">
        <f t="shared" si="27"/>
        <v>-61800</v>
      </c>
      <c r="H69" s="144">
        <f t="shared" si="27"/>
        <v>-101580</v>
      </c>
      <c r="I69" s="144">
        <f>I70</f>
        <v>-144494</v>
      </c>
    </row>
    <row r="70" spans="1:9" s="141" customFormat="1" ht="23.25" customHeight="1">
      <c r="A70" s="36"/>
      <c r="B70" s="142"/>
      <c r="C70" s="142"/>
      <c r="D70" s="131"/>
      <c r="E70" s="131"/>
      <c r="F70" s="15" t="s">
        <v>147</v>
      </c>
      <c r="G70" s="144">
        <f t="shared" si="27"/>
        <v>-61800</v>
      </c>
      <c r="H70" s="144">
        <f t="shared" si="27"/>
        <v>-101580</v>
      </c>
      <c r="I70" s="144">
        <f>I71</f>
        <v>-144494</v>
      </c>
    </row>
    <row r="71" spans="1:9" s="141" customFormat="1" ht="23.25" customHeight="1">
      <c r="A71" s="36"/>
      <c r="B71" s="142"/>
      <c r="C71" s="142"/>
      <c r="D71" s="131"/>
      <c r="E71" s="131"/>
      <c r="F71" s="15" t="s">
        <v>148</v>
      </c>
      <c r="G71" s="144">
        <v>-61800</v>
      </c>
      <c r="H71" s="144">
        <v>-101580</v>
      </c>
      <c r="I71" s="144">
        <v>-144494</v>
      </c>
    </row>
  </sheetData>
  <mergeCells count="8">
    <mergeCell ref="A7:C7"/>
    <mergeCell ref="D7:E7"/>
    <mergeCell ref="F7:F8"/>
    <mergeCell ref="A1:I1"/>
    <mergeCell ref="A2:I2"/>
    <mergeCell ref="A3:I3"/>
    <mergeCell ref="G7:I7"/>
    <mergeCell ref="A4:I5"/>
  </mergeCells>
  <pageMargins left="0.25" right="0.25" top="0.75" bottom="0.75" header="0.51180555555555496" footer="0.51180555555555496"/>
  <pageSetup paperSize="9" scale="61" firstPageNumber="0" orientation="portrait" r:id="rId1"/>
  <ignoredErrors>
    <ignoredError sqref="E37 A29:C3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J13" sqref="J13"/>
    </sheetView>
  </sheetViews>
  <sheetFormatPr defaultRowHeight="13.5"/>
  <cols>
    <col min="1" max="1" width="11" style="30" customWidth="1"/>
    <col min="2" max="2" width="9.5703125" style="30" customWidth="1"/>
    <col min="3" max="3" width="35.140625" style="27" customWidth="1"/>
    <col min="4" max="4" width="15" style="27" customWidth="1"/>
    <col min="5" max="5" width="19.85546875" style="27" customWidth="1"/>
    <col min="6" max="6" width="21.28515625" style="27" customWidth="1"/>
    <col min="7" max="7" width="21.140625" style="27" customWidth="1"/>
    <col min="8" max="8" width="18.7109375" style="27" customWidth="1"/>
    <col min="9" max="9" width="21.85546875" style="27" customWidth="1"/>
    <col min="10" max="10" width="11.7109375" style="27" bestFit="1" customWidth="1"/>
    <col min="11" max="11" width="10" style="27" bestFit="1" customWidth="1"/>
    <col min="12" max="16384" width="9.140625" style="27"/>
  </cols>
  <sheetData>
    <row r="1" spans="1:10" ht="29.25" customHeight="1">
      <c r="A1" s="200" t="s">
        <v>58</v>
      </c>
      <c r="B1" s="200"/>
      <c r="C1" s="200"/>
      <c r="D1" s="200"/>
      <c r="E1" s="200"/>
      <c r="F1" s="200"/>
      <c r="G1" s="200"/>
      <c r="H1" s="200"/>
    </row>
    <row r="2" spans="1:10" ht="17.25">
      <c r="A2" s="31"/>
      <c r="B2" s="31"/>
      <c r="C2" s="31"/>
      <c r="D2" s="31"/>
      <c r="E2" s="31"/>
      <c r="F2" s="201" t="s">
        <v>92</v>
      </c>
      <c r="G2" s="201"/>
      <c r="H2" s="201"/>
    </row>
    <row r="3" spans="1:10" ht="30" customHeight="1">
      <c r="A3" s="31"/>
      <c r="B3" s="31"/>
      <c r="C3" s="31"/>
      <c r="D3" s="31"/>
      <c r="E3" s="31"/>
      <c r="F3" s="31"/>
      <c r="G3" s="201" t="s">
        <v>41</v>
      </c>
      <c r="H3" s="201"/>
    </row>
    <row r="4" spans="1:10" ht="38.25" customHeight="1">
      <c r="A4" s="203" t="s">
        <v>96</v>
      </c>
      <c r="B4" s="203"/>
      <c r="C4" s="203"/>
      <c r="D4" s="203"/>
      <c r="E4" s="203"/>
      <c r="F4" s="203"/>
      <c r="G4" s="203"/>
      <c r="H4" s="203"/>
    </row>
    <row r="5" spans="1:10" ht="17.25">
      <c r="A5" s="204" t="s">
        <v>49</v>
      </c>
      <c r="B5" s="204"/>
      <c r="C5" s="204"/>
      <c r="D5" s="204"/>
      <c r="E5" s="204"/>
      <c r="F5" s="204"/>
      <c r="G5" s="204"/>
      <c r="H5" s="204"/>
    </row>
    <row r="6" spans="1:10" ht="57" customHeight="1">
      <c r="A6" s="205" t="s">
        <v>23</v>
      </c>
      <c r="B6" s="205"/>
      <c r="C6" s="205" t="s">
        <v>50</v>
      </c>
      <c r="D6" s="205" t="s">
        <v>51</v>
      </c>
      <c r="E6" s="205" t="s">
        <v>94</v>
      </c>
      <c r="F6" s="205"/>
      <c r="G6" s="205"/>
      <c r="H6" s="205"/>
    </row>
    <row r="7" spans="1:10" ht="86.25">
      <c r="A7" s="57" t="s">
        <v>2</v>
      </c>
      <c r="B7" s="57" t="s">
        <v>24</v>
      </c>
      <c r="C7" s="205"/>
      <c r="D7" s="205"/>
      <c r="E7" s="57" t="s">
        <v>52</v>
      </c>
      <c r="F7" s="57" t="s">
        <v>53</v>
      </c>
      <c r="G7" s="57" t="s">
        <v>54</v>
      </c>
      <c r="H7" s="57" t="s">
        <v>55</v>
      </c>
      <c r="J7" s="28"/>
    </row>
    <row r="8" spans="1:10" ht="17.25">
      <c r="A8" s="68"/>
      <c r="B8" s="68"/>
      <c r="C8" s="69" t="s">
        <v>56</v>
      </c>
      <c r="D8" s="70">
        <f>D9</f>
        <v>-144494</v>
      </c>
      <c r="E8" s="70"/>
      <c r="F8" s="70"/>
      <c r="G8" s="70"/>
      <c r="H8" s="70">
        <f t="shared" ref="H8" si="0">H9</f>
        <v>-144494</v>
      </c>
      <c r="I8" s="29"/>
    </row>
    <row r="9" spans="1:10" ht="51.75">
      <c r="A9" s="32"/>
      <c r="B9" s="32"/>
      <c r="C9" s="59" t="s">
        <v>13</v>
      </c>
      <c r="D9" s="58">
        <f>D11</f>
        <v>-144494</v>
      </c>
      <c r="E9" s="58"/>
      <c r="F9" s="58"/>
      <c r="G9" s="58"/>
      <c r="H9" s="58">
        <f>H11</f>
        <v>-144494</v>
      </c>
    </row>
    <row r="10" spans="1:10" ht="17.25">
      <c r="A10" s="32"/>
      <c r="B10" s="32"/>
      <c r="C10" s="33" t="s">
        <v>25</v>
      </c>
      <c r="D10" s="32"/>
      <c r="E10" s="32"/>
      <c r="F10" s="32"/>
      <c r="G10" s="32"/>
      <c r="H10" s="32"/>
    </row>
    <row r="11" spans="1:10" ht="34.5">
      <c r="A11" s="42" t="s">
        <v>77</v>
      </c>
      <c r="B11" s="42" t="s">
        <v>18</v>
      </c>
      <c r="C11" s="15" t="s">
        <v>19</v>
      </c>
      <c r="D11" s="58">
        <f>'Հավելված 2'!I37</f>
        <v>-144494</v>
      </c>
      <c r="E11" s="58"/>
      <c r="F11" s="58"/>
      <c r="G11" s="58"/>
      <c r="H11" s="58">
        <f>D11</f>
        <v>-144494</v>
      </c>
    </row>
  </sheetData>
  <mergeCells count="9">
    <mergeCell ref="A1:H1"/>
    <mergeCell ref="G3:H3"/>
    <mergeCell ref="A4:H4"/>
    <mergeCell ref="A5:H5"/>
    <mergeCell ref="A6:B6"/>
    <mergeCell ref="C6:C7"/>
    <mergeCell ref="D6:D7"/>
    <mergeCell ref="E6:H6"/>
    <mergeCell ref="F2:H2"/>
  </mergeCells>
  <pageMargins left="0.7" right="0.7" top="0.75" bottom="0.75" header="0.3" footer="0.3"/>
  <pageSetup paperSize="9" orientation="portrait" r:id="rId1"/>
  <ignoredErrors>
    <ignoredError sqref="A11: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4" workbookViewId="0">
      <selection activeCell="D6" sqref="D6:F6"/>
    </sheetView>
  </sheetViews>
  <sheetFormatPr defaultRowHeight="13.5"/>
  <cols>
    <col min="1" max="1" width="10.85546875" style="71" customWidth="1"/>
    <col min="2" max="2" width="13.140625" style="71" customWidth="1"/>
    <col min="3" max="3" width="53.85546875" style="71" customWidth="1"/>
    <col min="4" max="6" width="19" style="71" customWidth="1"/>
    <col min="7" max="16384" width="9.140625" style="71"/>
  </cols>
  <sheetData>
    <row r="1" spans="1:10" ht="21.75" customHeight="1">
      <c r="A1" s="200" t="s">
        <v>48</v>
      </c>
      <c r="B1" s="200"/>
      <c r="C1" s="200"/>
      <c r="D1" s="200"/>
      <c r="E1" s="200"/>
      <c r="F1" s="200"/>
      <c r="G1" s="35"/>
      <c r="H1" s="35"/>
      <c r="I1" s="35"/>
      <c r="J1" s="35"/>
    </row>
    <row r="2" spans="1:10" ht="21.75" customHeight="1">
      <c r="A2" s="201" t="s">
        <v>92</v>
      </c>
      <c r="B2" s="201"/>
      <c r="C2" s="201"/>
      <c r="D2" s="201"/>
      <c r="E2" s="201"/>
      <c r="F2" s="201"/>
      <c r="G2" s="62"/>
      <c r="H2" s="62"/>
    </row>
    <row r="3" spans="1:10" ht="23.25" customHeight="1">
      <c r="A3" s="201" t="s">
        <v>41</v>
      </c>
      <c r="B3" s="201"/>
      <c r="C3" s="201"/>
      <c r="D3" s="201"/>
      <c r="E3" s="201"/>
      <c r="F3" s="201"/>
      <c r="G3" s="34"/>
      <c r="H3" s="61"/>
    </row>
    <row r="4" spans="1:10" ht="56.25" customHeight="1">
      <c r="A4" s="202" t="s">
        <v>170</v>
      </c>
      <c r="B4" s="202"/>
      <c r="C4" s="202"/>
      <c r="D4" s="202"/>
      <c r="E4" s="202"/>
      <c r="F4" s="202"/>
    </row>
    <row r="5" spans="1:10" ht="17.25">
      <c r="A5" s="65"/>
      <c r="B5" s="66"/>
      <c r="C5" s="67"/>
      <c r="D5" s="64"/>
      <c r="E5" s="72"/>
      <c r="F5" s="51" t="s">
        <v>57</v>
      </c>
      <c r="G5" s="25"/>
    </row>
    <row r="6" spans="1:10" ht="70.5" customHeight="1">
      <c r="A6" s="206" t="s">
        <v>42</v>
      </c>
      <c r="B6" s="206"/>
      <c r="C6" s="207" t="s">
        <v>26</v>
      </c>
      <c r="D6" s="208" t="s">
        <v>169</v>
      </c>
      <c r="E6" s="209"/>
      <c r="F6" s="210"/>
    </row>
    <row r="7" spans="1:10" ht="40.5" customHeight="1">
      <c r="A7" s="73" t="s">
        <v>45</v>
      </c>
      <c r="B7" s="73" t="s">
        <v>46</v>
      </c>
      <c r="C7" s="207"/>
      <c r="D7" s="63" t="s">
        <v>82</v>
      </c>
      <c r="E7" s="63" t="s">
        <v>83</v>
      </c>
      <c r="F7" s="63" t="s">
        <v>1</v>
      </c>
    </row>
    <row r="8" spans="1:10" ht="29.25" customHeight="1">
      <c r="A8" s="26"/>
      <c r="B8" s="26"/>
      <c r="C8" s="75" t="s">
        <v>59</v>
      </c>
      <c r="D8" s="74">
        <f t="shared" ref="D8:F8" si="0">SUM(D10)</f>
        <v>-61800</v>
      </c>
      <c r="E8" s="74">
        <f t="shared" si="0"/>
        <v>-101580</v>
      </c>
      <c r="F8" s="74">
        <f t="shared" si="0"/>
        <v>-144494</v>
      </c>
    </row>
    <row r="9" spans="1:10" ht="26.25" customHeight="1">
      <c r="A9" s="26"/>
      <c r="B9" s="26"/>
      <c r="C9" s="16" t="s">
        <v>25</v>
      </c>
      <c r="D9" s="17"/>
      <c r="E9" s="17"/>
      <c r="F9" s="17"/>
    </row>
    <row r="10" spans="1:10" ht="34.5">
      <c r="A10" s="18"/>
      <c r="B10" s="18"/>
      <c r="C10" s="19" t="s">
        <v>13</v>
      </c>
      <c r="D10" s="17">
        <f t="shared" ref="D10:F10" si="1">SUM(D12)</f>
        <v>-61800</v>
      </c>
      <c r="E10" s="17">
        <f t="shared" si="1"/>
        <v>-101580</v>
      </c>
      <c r="F10" s="17">
        <f t="shared" si="1"/>
        <v>-144494</v>
      </c>
    </row>
    <row r="11" spans="1:10" ht="17.25">
      <c r="A11" s="20"/>
      <c r="B11" s="20"/>
      <c r="C11" s="76" t="s">
        <v>25</v>
      </c>
      <c r="D11" s="17"/>
      <c r="E11" s="17"/>
      <c r="F11" s="17"/>
    </row>
    <row r="12" spans="1:10" ht="30" customHeight="1">
      <c r="A12" s="60" t="s">
        <v>77</v>
      </c>
      <c r="B12" s="60" t="s">
        <v>18</v>
      </c>
      <c r="C12" s="38" t="s">
        <v>19</v>
      </c>
      <c r="D12" s="17">
        <f t="shared" ref="D12:F12" si="2">SUM(D14)</f>
        <v>-61800</v>
      </c>
      <c r="E12" s="17">
        <f t="shared" si="2"/>
        <v>-101580</v>
      </c>
      <c r="F12" s="17">
        <f t="shared" si="2"/>
        <v>-144494</v>
      </c>
    </row>
    <row r="13" spans="1:10" ht="24" customHeight="1">
      <c r="A13" s="63"/>
      <c r="B13" s="63"/>
      <c r="C13" s="21" t="s">
        <v>12</v>
      </c>
      <c r="D13" s="17"/>
      <c r="E13" s="17"/>
      <c r="F13" s="17"/>
    </row>
    <row r="14" spans="1:10" ht="25.5" customHeight="1">
      <c r="A14" s="63"/>
      <c r="B14" s="63"/>
      <c r="C14" s="151" t="s">
        <v>27</v>
      </c>
      <c r="D14" s="17">
        <f>SUM('Հավելված 1'!G12)</f>
        <v>-61800</v>
      </c>
      <c r="E14" s="17">
        <f>SUM('Հավելված 1'!H12)</f>
        <v>-101580</v>
      </c>
      <c r="F14" s="17">
        <f>SUM('Հավելված 1'!I12)</f>
        <v>-144494</v>
      </c>
    </row>
  </sheetData>
  <mergeCells count="7">
    <mergeCell ref="A6:B6"/>
    <mergeCell ref="C6:C7"/>
    <mergeCell ref="A1:F1"/>
    <mergeCell ref="A2:F2"/>
    <mergeCell ref="A3:F3"/>
    <mergeCell ref="D6:F6"/>
    <mergeCell ref="A4:F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L28"/>
  <sheetViews>
    <sheetView topLeftCell="A4" zoomScale="85" zoomScaleNormal="85" workbookViewId="0">
      <selection activeCell="F16" sqref="F16:I16"/>
    </sheetView>
  </sheetViews>
  <sheetFormatPr defaultRowHeight="16.5"/>
  <cols>
    <col min="1" max="1" width="9.140625" style="44"/>
    <col min="2" max="3" width="11.28515625" style="44" customWidth="1"/>
    <col min="4" max="4" width="16.140625" style="44" customWidth="1"/>
    <col min="5" max="5" width="12.7109375" style="44" customWidth="1"/>
    <col min="6" max="6" width="20.42578125" style="44" customWidth="1"/>
    <col min="7" max="7" width="9.140625" style="44"/>
    <col min="8" max="8" width="24.85546875" style="44" customWidth="1"/>
    <col min="9" max="9" width="66.5703125" style="44" customWidth="1"/>
    <col min="10" max="10" width="21" style="186" customWidth="1"/>
    <col min="11" max="11" width="18.5703125" style="187" customWidth="1"/>
    <col min="12" max="12" width="18.5703125" style="186" customWidth="1"/>
    <col min="13" max="16384" width="9.140625" style="44"/>
  </cols>
  <sheetData>
    <row r="1" spans="1:12" s="43" customFormat="1" ht="65.25" customHeight="1">
      <c r="A1" s="213" t="s">
        <v>91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</row>
    <row r="2" spans="1:12" s="43" customFormat="1" ht="17.25" customHeight="1">
      <c r="D2" s="215"/>
      <c r="E2" s="215"/>
      <c r="F2" s="215"/>
      <c r="G2" s="215"/>
      <c r="H2" s="215"/>
      <c r="I2" s="215"/>
      <c r="J2" s="170"/>
      <c r="K2" s="171"/>
      <c r="L2" s="170"/>
    </row>
    <row r="3" spans="1:12" s="43" customFormat="1" ht="47.25" customHeight="1">
      <c r="A3" s="224" t="s">
        <v>161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</row>
    <row r="4" spans="1:12" ht="20.25" customHeight="1">
      <c r="A4" s="64"/>
      <c r="B4" s="77"/>
      <c r="C4" s="77"/>
      <c r="D4" s="77"/>
      <c r="E4" s="77"/>
      <c r="F4" s="77"/>
      <c r="G4" s="77"/>
      <c r="H4" s="77"/>
      <c r="I4" s="77"/>
      <c r="J4" s="172"/>
      <c r="K4" s="217" t="s">
        <v>57</v>
      </c>
      <c r="L4" s="217"/>
    </row>
    <row r="5" spans="1:12" ht="108.75" customHeight="1">
      <c r="A5" s="216" t="s">
        <v>85</v>
      </c>
      <c r="B5" s="216" t="s">
        <v>28</v>
      </c>
      <c r="C5" s="216"/>
      <c r="D5" s="216" t="s">
        <v>29</v>
      </c>
      <c r="E5" s="216"/>
      <c r="F5" s="216"/>
      <c r="G5" s="216"/>
      <c r="H5" s="216" t="s">
        <v>30</v>
      </c>
      <c r="I5" s="216" t="s">
        <v>31</v>
      </c>
      <c r="J5" s="225" t="s">
        <v>80</v>
      </c>
      <c r="K5" s="226"/>
      <c r="L5" s="227"/>
    </row>
    <row r="6" spans="1:12" ht="41.25" customHeight="1">
      <c r="A6" s="216"/>
      <c r="B6" s="134" t="s">
        <v>86</v>
      </c>
      <c r="C6" s="134" t="s">
        <v>73</v>
      </c>
      <c r="D6" s="134" t="s">
        <v>32</v>
      </c>
      <c r="E6" s="134" t="s">
        <v>73</v>
      </c>
      <c r="F6" s="134" t="s">
        <v>95</v>
      </c>
      <c r="G6" s="134" t="s">
        <v>33</v>
      </c>
      <c r="H6" s="216"/>
      <c r="I6" s="216"/>
      <c r="J6" s="173" t="s">
        <v>87</v>
      </c>
      <c r="K6" s="173" t="s">
        <v>88</v>
      </c>
      <c r="L6" s="173" t="s">
        <v>34</v>
      </c>
    </row>
    <row r="7" spans="1:12" ht="33" customHeight="1">
      <c r="A7" s="228" t="s">
        <v>35</v>
      </c>
      <c r="B7" s="229"/>
      <c r="C7" s="229"/>
      <c r="D7" s="229"/>
      <c r="E7" s="229"/>
      <c r="F7" s="229"/>
      <c r="G7" s="229"/>
      <c r="H7" s="229"/>
      <c r="I7" s="230"/>
      <c r="J7" s="174">
        <f t="shared" ref="J7:L7" si="0">SUM(J8)</f>
        <v>0</v>
      </c>
      <c r="K7" s="174">
        <f t="shared" si="0"/>
        <v>0</v>
      </c>
      <c r="L7" s="174">
        <f t="shared" si="0"/>
        <v>0</v>
      </c>
    </row>
    <row r="8" spans="1:12" ht="30" customHeight="1">
      <c r="A8" s="231" t="s">
        <v>78</v>
      </c>
      <c r="B8" s="231"/>
      <c r="C8" s="231"/>
      <c r="D8" s="231"/>
      <c r="E8" s="231"/>
      <c r="F8" s="231"/>
      <c r="G8" s="231"/>
      <c r="H8" s="231"/>
      <c r="I8" s="231"/>
      <c r="J8" s="174">
        <f t="shared" ref="J8:L8" si="1">+J9+J14</f>
        <v>0</v>
      </c>
      <c r="K8" s="174">
        <f t="shared" si="1"/>
        <v>0</v>
      </c>
      <c r="L8" s="174">
        <f t="shared" si="1"/>
        <v>0</v>
      </c>
    </row>
    <row r="9" spans="1:12" ht="36" customHeight="1">
      <c r="A9" s="154"/>
      <c r="B9" s="135" t="s">
        <v>89</v>
      </c>
      <c r="C9" s="218" t="s">
        <v>90</v>
      </c>
      <c r="D9" s="218"/>
      <c r="E9" s="218"/>
      <c r="F9" s="218"/>
      <c r="G9" s="218"/>
      <c r="H9" s="218"/>
      <c r="I9" s="218"/>
      <c r="J9" s="175">
        <f>SUM(J10)</f>
        <v>-61800</v>
      </c>
      <c r="K9" s="175">
        <f t="shared" ref="K9:L9" si="2">SUM(K10)</f>
        <v>-101580</v>
      </c>
      <c r="L9" s="175">
        <f t="shared" si="2"/>
        <v>-144494</v>
      </c>
    </row>
    <row r="10" spans="1:12" ht="38.25" customHeight="1">
      <c r="A10" s="45"/>
      <c r="B10" s="45"/>
      <c r="C10" s="45"/>
      <c r="D10" s="37" t="s">
        <v>84</v>
      </c>
      <c r="E10" s="218" t="s">
        <v>37</v>
      </c>
      <c r="F10" s="218"/>
      <c r="G10" s="218"/>
      <c r="H10" s="218"/>
      <c r="I10" s="218"/>
      <c r="J10" s="175">
        <f>SUM('Հավելված 1'!G12)</f>
        <v>-61800</v>
      </c>
      <c r="K10" s="175">
        <f>SUM('Հավելված 1'!H12)</f>
        <v>-101580</v>
      </c>
      <c r="L10" s="175">
        <f>SUM('Հավելված 1'!I12)</f>
        <v>-144494</v>
      </c>
    </row>
    <row r="11" spans="1:12" ht="41.25" customHeight="1">
      <c r="A11" s="45"/>
      <c r="B11" s="45"/>
      <c r="C11" s="45"/>
      <c r="D11" s="47"/>
      <c r="E11" s="47"/>
      <c r="F11" s="211" t="s">
        <v>38</v>
      </c>
      <c r="G11" s="214"/>
      <c r="H11" s="214"/>
      <c r="I11" s="212"/>
      <c r="J11" s="176"/>
      <c r="K11" s="176"/>
      <c r="L11" s="176"/>
    </row>
    <row r="12" spans="1:12" ht="38.25" customHeight="1">
      <c r="A12" s="45"/>
      <c r="B12" s="45"/>
      <c r="C12" s="45"/>
      <c r="D12" s="47"/>
      <c r="E12" s="47"/>
      <c r="F12" s="47"/>
      <c r="G12" s="211" t="s">
        <v>36</v>
      </c>
      <c r="H12" s="214"/>
      <c r="I12" s="212"/>
      <c r="J12" s="176"/>
      <c r="K12" s="176"/>
      <c r="L12" s="176"/>
    </row>
    <row r="13" spans="1:12" ht="33.75" customHeight="1">
      <c r="A13" s="45"/>
      <c r="B13" s="45"/>
      <c r="C13" s="45"/>
      <c r="D13" s="47"/>
      <c r="E13" s="47"/>
      <c r="F13" s="47"/>
      <c r="G13" s="47"/>
      <c r="H13" s="211" t="s">
        <v>39</v>
      </c>
      <c r="I13" s="212"/>
      <c r="J13" s="176"/>
      <c r="K13" s="176"/>
      <c r="L13" s="177"/>
    </row>
    <row r="14" spans="1:12" ht="33.75" customHeight="1">
      <c r="A14" s="154"/>
      <c r="B14" s="49">
        <v>1100</v>
      </c>
      <c r="C14" s="220" t="s">
        <v>111</v>
      </c>
      <c r="D14" s="222"/>
      <c r="E14" s="222"/>
      <c r="F14" s="222"/>
      <c r="G14" s="222"/>
      <c r="H14" s="222"/>
      <c r="I14" s="221"/>
      <c r="J14" s="178">
        <f>SUM(J15)</f>
        <v>61800</v>
      </c>
      <c r="K14" s="178">
        <f t="shared" ref="K14:L14" si="3">SUM(K15)</f>
        <v>101580</v>
      </c>
      <c r="L14" s="178">
        <f t="shared" si="3"/>
        <v>144494</v>
      </c>
    </row>
    <row r="15" spans="1:12" ht="52.5" customHeight="1">
      <c r="A15" s="45"/>
      <c r="B15" s="45"/>
      <c r="C15" s="45"/>
      <c r="D15" s="86" t="s">
        <v>112</v>
      </c>
      <c r="E15" s="218" t="s">
        <v>102</v>
      </c>
      <c r="F15" s="218"/>
      <c r="G15" s="218"/>
      <c r="H15" s="218"/>
      <c r="I15" s="218"/>
      <c r="J15" s="179">
        <f>SUM('Հավելված 1'!G10)</f>
        <v>61800</v>
      </c>
      <c r="K15" s="179">
        <f>SUM('Հավելված 1'!H10)</f>
        <v>101580</v>
      </c>
      <c r="L15" s="179">
        <f>SUM('Հավելված 1'!I10)</f>
        <v>144494</v>
      </c>
    </row>
    <row r="16" spans="1:12" ht="50.25" customHeight="1">
      <c r="A16" s="45"/>
      <c r="B16" s="45"/>
      <c r="C16" s="45"/>
      <c r="D16" s="156"/>
      <c r="E16" s="47"/>
      <c r="F16" s="211" t="s">
        <v>113</v>
      </c>
      <c r="G16" s="214"/>
      <c r="H16" s="214"/>
      <c r="I16" s="212"/>
      <c r="J16" s="176"/>
      <c r="K16" s="176"/>
      <c r="L16" s="176"/>
    </row>
    <row r="17" spans="1:12" ht="36.75" customHeight="1">
      <c r="A17" s="45"/>
      <c r="B17" s="45"/>
      <c r="C17" s="45"/>
      <c r="D17" s="157"/>
      <c r="E17" s="47"/>
      <c r="F17" s="47"/>
      <c r="G17" s="211" t="s">
        <v>75</v>
      </c>
      <c r="H17" s="214"/>
      <c r="I17" s="212"/>
      <c r="J17" s="176"/>
      <c r="K17" s="176"/>
      <c r="L17" s="176"/>
    </row>
    <row r="18" spans="1:12" ht="38.25" customHeight="1">
      <c r="A18" s="45"/>
      <c r="B18" s="45"/>
      <c r="C18" s="45"/>
      <c r="D18" s="157"/>
      <c r="E18" s="47"/>
      <c r="F18" s="47"/>
      <c r="G18" s="47"/>
      <c r="H18" s="211" t="s">
        <v>114</v>
      </c>
      <c r="I18" s="212"/>
      <c r="J18" s="176"/>
      <c r="K18" s="176"/>
      <c r="L18" s="176"/>
    </row>
    <row r="19" spans="1:12" ht="25.5" customHeight="1">
      <c r="A19" s="228" t="s">
        <v>40</v>
      </c>
      <c r="B19" s="229"/>
      <c r="C19" s="229"/>
      <c r="D19" s="229"/>
      <c r="E19" s="229"/>
      <c r="F19" s="229"/>
      <c r="G19" s="229"/>
      <c r="H19" s="229"/>
      <c r="I19" s="230"/>
      <c r="J19" s="180">
        <f t="shared" ref="J19:L19" si="4">+J21+J25</f>
        <v>0</v>
      </c>
      <c r="K19" s="180">
        <f t="shared" si="4"/>
        <v>0</v>
      </c>
      <c r="L19" s="180">
        <f t="shared" si="4"/>
        <v>0</v>
      </c>
    </row>
    <row r="20" spans="1:12" ht="39" customHeight="1">
      <c r="A20" s="158"/>
      <c r="B20" s="133" t="s">
        <v>149</v>
      </c>
      <c r="C20" s="191" t="s">
        <v>150</v>
      </c>
      <c r="D20" s="191"/>
      <c r="E20" s="191"/>
      <c r="F20" s="191"/>
      <c r="G20" s="191"/>
      <c r="H20" s="191"/>
      <c r="I20" s="191"/>
      <c r="J20" s="181">
        <f t="shared" ref="J20:K20" si="5">SUM(J21+J25)</f>
        <v>0</v>
      </c>
      <c r="K20" s="181">
        <f t="shared" si="5"/>
        <v>0</v>
      </c>
      <c r="L20" s="181">
        <f>SUM(L21+L25)</f>
        <v>0</v>
      </c>
    </row>
    <row r="21" spans="1:12" ht="36.75" customHeight="1">
      <c r="A21" s="223"/>
      <c r="B21" s="223"/>
      <c r="C21" s="223"/>
      <c r="D21" s="133" t="s">
        <v>151</v>
      </c>
      <c r="E21" s="191" t="s">
        <v>152</v>
      </c>
      <c r="F21" s="191"/>
      <c r="G21" s="191"/>
      <c r="H21" s="191"/>
      <c r="I21" s="191"/>
      <c r="J21" s="178">
        <f>SUM('Հավելված 1'!G15)</f>
        <v>61800</v>
      </c>
      <c r="K21" s="178">
        <f>SUM('Հավելված 1'!H15)</f>
        <v>101580</v>
      </c>
      <c r="L21" s="178">
        <f>SUM('Հավելված 1'!I15)</f>
        <v>144494</v>
      </c>
    </row>
    <row r="22" spans="1:12" ht="51.75" customHeight="1">
      <c r="A22" s="219"/>
      <c r="B22" s="219"/>
      <c r="C22" s="219"/>
      <c r="D22" s="219"/>
      <c r="E22" s="219"/>
      <c r="F22" s="220" t="s">
        <v>153</v>
      </c>
      <c r="G22" s="222"/>
      <c r="H22" s="222"/>
      <c r="I22" s="221"/>
      <c r="J22" s="182"/>
      <c r="K22" s="183" t="e">
        <f>+#REF!*1000*J22</f>
        <v>#REF!</v>
      </c>
      <c r="L22" s="184"/>
    </row>
    <row r="23" spans="1:12" ht="29.25" customHeight="1">
      <c r="A23" s="219"/>
      <c r="B23" s="219"/>
      <c r="C23" s="219"/>
      <c r="D23" s="219"/>
      <c r="E23" s="219"/>
      <c r="F23" s="219"/>
      <c r="G23" s="220" t="s">
        <v>75</v>
      </c>
      <c r="H23" s="222"/>
      <c r="I23" s="221"/>
      <c r="J23" s="182"/>
      <c r="K23" s="183" t="e">
        <f>+#REF!*1000*J23</f>
        <v>#REF!</v>
      </c>
      <c r="L23" s="184"/>
    </row>
    <row r="24" spans="1:12" ht="30" customHeight="1">
      <c r="A24" s="219"/>
      <c r="B24" s="219"/>
      <c r="C24" s="219"/>
      <c r="D24" s="219"/>
      <c r="E24" s="219"/>
      <c r="F24" s="219"/>
      <c r="G24" s="219"/>
      <c r="H24" s="220" t="s">
        <v>154</v>
      </c>
      <c r="I24" s="221"/>
      <c r="J24" s="182"/>
      <c r="K24" s="183" t="e">
        <f>+#REF!*1000*J24</f>
        <v>#REF!</v>
      </c>
      <c r="L24" s="184"/>
    </row>
    <row r="25" spans="1:12" ht="32.25" customHeight="1">
      <c r="A25" s="223"/>
      <c r="B25" s="223"/>
      <c r="C25" s="223"/>
      <c r="D25" s="133" t="s">
        <v>151</v>
      </c>
      <c r="E25" s="191" t="s">
        <v>152</v>
      </c>
      <c r="F25" s="191"/>
      <c r="G25" s="191"/>
      <c r="H25" s="191"/>
      <c r="I25" s="191"/>
      <c r="J25" s="185">
        <f>SUM('Հավելված 1'!G16)</f>
        <v>-61800</v>
      </c>
      <c r="K25" s="185">
        <f>SUM('Հավելված 1'!H16)</f>
        <v>-101580</v>
      </c>
      <c r="L25" s="185">
        <f>SUM('Հավելված 1'!I16)</f>
        <v>-144494</v>
      </c>
    </row>
    <row r="26" spans="1:12" ht="50.25" customHeight="1">
      <c r="A26" s="219"/>
      <c r="B26" s="219"/>
      <c r="C26" s="219"/>
      <c r="D26" s="219"/>
      <c r="E26" s="219"/>
      <c r="F26" s="220" t="s">
        <v>153</v>
      </c>
      <c r="G26" s="222"/>
      <c r="H26" s="222"/>
      <c r="I26" s="221"/>
      <c r="J26" s="182"/>
      <c r="K26" s="183" t="e">
        <f>+#REF!*1000*J26</f>
        <v>#REF!</v>
      </c>
      <c r="L26" s="184"/>
    </row>
    <row r="27" spans="1:12" ht="29.25" customHeight="1">
      <c r="A27" s="219"/>
      <c r="B27" s="219"/>
      <c r="C27" s="219"/>
      <c r="D27" s="219"/>
      <c r="E27" s="219"/>
      <c r="F27" s="219"/>
      <c r="G27" s="220" t="s">
        <v>75</v>
      </c>
      <c r="H27" s="222"/>
      <c r="I27" s="221"/>
      <c r="J27" s="182"/>
      <c r="K27" s="183" t="e">
        <f>+#REF!*1000*J27</f>
        <v>#REF!</v>
      </c>
      <c r="L27" s="184"/>
    </row>
    <row r="28" spans="1:12" ht="28.5" customHeight="1">
      <c r="A28" s="219"/>
      <c r="B28" s="219"/>
      <c r="C28" s="219"/>
      <c r="D28" s="219"/>
      <c r="E28" s="219"/>
      <c r="F28" s="219"/>
      <c r="G28" s="219"/>
      <c r="H28" s="220" t="s">
        <v>154</v>
      </c>
      <c r="I28" s="221"/>
      <c r="J28" s="182"/>
      <c r="K28" s="183" t="e">
        <f>+#REF!*1000*J28</f>
        <v>#REF!</v>
      </c>
      <c r="L28" s="184"/>
    </row>
  </sheetData>
  <mergeCells count="40">
    <mergeCell ref="A3:L3"/>
    <mergeCell ref="J5:L5"/>
    <mergeCell ref="A26:E26"/>
    <mergeCell ref="F26:I26"/>
    <mergeCell ref="A27:F27"/>
    <mergeCell ref="G27:I27"/>
    <mergeCell ref="A19:I19"/>
    <mergeCell ref="C20:I20"/>
    <mergeCell ref="A21:C21"/>
    <mergeCell ref="E21:I21"/>
    <mergeCell ref="A22:E22"/>
    <mergeCell ref="F22:I22"/>
    <mergeCell ref="C14:I14"/>
    <mergeCell ref="A7:I7"/>
    <mergeCell ref="A8:I8"/>
    <mergeCell ref="C9:I9"/>
    <mergeCell ref="A28:G28"/>
    <mergeCell ref="H28:I28"/>
    <mergeCell ref="A23:F23"/>
    <mergeCell ref="G23:I23"/>
    <mergeCell ref="A24:G24"/>
    <mergeCell ref="H24:I24"/>
    <mergeCell ref="A25:C25"/>
    <mergeCell ref="E25:I25"/>
    <mergeCell ref="H18:I18"/>
    <mergeCell ref="A1:L1"/>
    <mergeCell ref="G12:I12"/>
    <mergeCell ref="H13:I13"/>
    <mergeCell ref="D2:I2"/>
    <mergeCell ref="A5:A6"/>
    <mergeCell ref="B5:C5"/>
    <mergeCell ref="D5:G5"/>
    <mergeCell ref="H5:H6"/>
    <mergeCell ref="I5:I6"/>
    <mergeCell ref="K4:L4"/>
    <mergeCell ref="E10:I10"/>
    <mergeCell ref="F11:I11"/>
    <mergeCell ref="E15:I15"/>
    <mergeCell ref="F16:I16"/>
    <mergeCell ref="G17:I17"/>
  </mergeCells>
  <pageMargins left="0.7" right="0.7" top="0.75" bottom="0.75" header="0.3" footer="0.3"/>
  <pageSetup paperSize="9" scale="3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L28"/>
  <sheetViews>
    <sheetView topLeftCell="A16" zoomScale="85" zoomScaleNormal="85" workbookViewId="0">
      <selection activeCell="H30" sqref="H30"/>
    </sheetView>
  </sheetViews>
  <sheetFormatPr defaultRowHeight="16.5"/>
  <cols>
    <col min="1" max="1" width="9.140625" style="44"/>
    <col min="2" max="3" width="11.28515625" style="44" customWidth="1"/>
    <col min="4" max="4" width="16.140625" style="44" customWidth="1"/>
    <col min="5" max="5" width="12.7109375" style="44" customWidth="1"/>
    <col min="6" max="6" width="14.140625" style="44" customWidth="1"/>
    <col min="7" max="7" width="9.140625" style="44"/>
    <col min="8" max="8" width="24.85546875" style="44" customWidth="1"/>
    <col min="9" max="9" width="66.5703125" style="44" customWidth="1"/>
    <col min="10" max="10" width="17.28515625" style="44" customWidth="1"/>
    <col min="11" max="11" width="17.28515625" style="163" customWidth="1"/>
    <col min="12" max="12" width="17.85546875" style="44" customWidth="1"/>
    <col min="13" max="16384" width="9.140625" style="44"/>
  </cols>
  <sheetData>
    <row r="1" spans="1:12" s="43" customFormat="1" ht="65.25" customHeight="1">
      <c r="A1" s="213" t="s">
        <v>139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</row>
    <row r="2" spans="1:12" s="43" customFormat="1" ht="17.25" customHeight="1">
      <c r="D2" s="215"/>
      <c r="E2" s="215"/>
      <c r="F2" s="215"/>
      <c r="G2" s="215"/>
      <c r="H2" s="215"/>
      <c r="I2" s="215"/>
      <c r="K2" s="152"/>
    </row>
    <row r="3" spans="1:12" s="43" customFormat="1" ht="47.25" customHeight="1">
      <c r="A3" s="224" t="s">
        <v>162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</row>
    <row r="4" spans="1:12" ht="20.25" customHeight="1">
      <c r="A4" s="64"/>
      <c r="B4" s="77"/>
      <c r="C4" s="77"/>
      <c r="D4" s="77"/>
      <c r="E4" s="77"/>
      <c r="F4" s="77"/>
      <c r="G4" s="77"/>
      <c r="H4" s="77"/>
      <c r="I4" s="77"/>
      <c r="J4" s="77"/>
      <c r="K4" s="217" t="s">
        <v>57</v>
      </c>
      <c r="L4" s="217"/>
    </row>
    <row r="5" spans="1:12" ht="56.25" customHeight="1">
      <c r="A5" s="216" t="s">
        <v>85</v>
      </c>
      <c r="B5" s="216" t="s">
        <v>28</v>
      </c>
      <c r="C5" s="216"/>
      <c r="D5" s="216" t="s">
        <v>29</v>
      </c>
      <c r="E5" s="216"/>
      <c r="F5" s="216"/>
      <c r="G5" s="216"/>
      <c r="H5" s="216" t="s">
        <v>30</v>
      </c>
      <c r="I5" s="216" t="s">
        <v>31</v>
      </c>
      <c r="J5" s="225" t="s">
        <v>80</v>
      </c>
      <c r="K5" s="226"/>
      <c r="L5" s="227"/>
    </row>
    <row r="6" spans="1:12" ht="41.25" customHeight="1">
      <c r="A6" s="216"/>
      <c r="B6" s="134" t="s">
        <v>86</v>
      </c>
      <c r="C6" s="134" t="s">
        <v>73</v>
      </c>
      <c r="D6" s="134" t="s">
        <v>32</v>
      </c>
      <c r="E6" s="134" t="s">
        <v>73</v>
      </c>
      <c r="F6" s="134" t="s">
        <v>74</v>
      </c>
      <c r="G6" s="134" t="s">
        <v>33</v>
      </c>
      <c r="H6" s="216"/>
      <c r="I6" s="216"/>
      <c r="J6" s="134" t="s">
        <v>87</v>
      </c>
      <c r="K6" s="134" t="s">
        <v>88</v>
      </c>
      <c r="L6" s="134" t="s">
        <v>34</v>
      </c>
    </row>
    <row r="7" spans="1:12" ht="33" customHeight="1">
      <c r="A7" s="231" t="s">
        <v>35</v>
      </c>
      <c r="B7" s="231"/>
      <c r="C7" s="231"/>
      <c r="D7" s="231"/>
      <c r="E7" s="231"/>
      <c r="F7" s="231"/>
      <c r="G7" s="231"/>
      <c r="H7" s="231"/>
      <c r="I7" s="231"/>
      <c r="J7" s="153">
        <f>SUM(J8+J14)</f>
        <v>0</v>
      </c>
      <c r="K7" s="153">
        <f>SUM(K8+K14)</f>
        <v>0</v>
      </c>
      <c r="L7" s="153">
        <f>SUM(L8+L14)</f>
        <v>0</v>
      </c>
    </row>
    <row r="8" spans="1:12" ht="30" customHeight="1">
      <c r="A8" s="231" t="s">
        <v>78</v>
      </c>
      <c r="B8" s="231"/>
      <c r="C8" s="231"/>
      <c r="D8" s="231"/>
      <c r="E8" s="231"/>
      <c r="F8" s="231"/>
      <c r="G8" s="231"/>
      <c r="H8" s="231"/>
      <c r="I8" s="231"/>
      <c r="J8" s="153">
        <f t="shared" ref="J8:L8" si="0">SUM(J9)</f>
        <v>61800</v>
      </c>
      <c r="K8" s="153">
        <f t="shared" si="0"/>
        <v>101580</v>
      </c>
      <c r="L8" s="153">
        <f t="shared" si="0"/>
        <v>144494</v>
      </c>
    </row>
    <row r="9" spans="1:12" ht="33.75" customHeight="1">
      <c r="A9" s="154"/>
      <c r="B9" s="49">
        <v>1100</v>
      </c>
      <c r="C9" s="220" t="s">
        <v>111</v>
      </c>
      <c r="D9" s="222"/>
      <c r="E9" s="222"/>
      <c r="F9" s="222"/>
      <c r="G9" s="222"/>
      <c r="H9" s="222"/>
      <c r="I9" s="221"/>
      <c r="J9" s="127">
        <f>SUM(J10)</f>
        <v>61800</v>
      </c>
      <c r="K9" s="127">
        <f>SUM(K10)</f>
        <v>101580</v>
      </c>
      <c r="L9" s="127">
        <f>SUM(L10)</f>
        <v>144494</v>
      </c>
    </row>
    <row r="10" spans="1:12" ht="52.5" customHeight="1">
      <c r="A10" s="45"/>
      <c r="B10" s="45"/>
      <c r="C10" s="45"/>
      <c r="D10" s="86" t="s">
        <v>112</v>
      </c>
      <c r="E10" s="218" t="s">
        <v>102</v>
      </c>
      <c r="F10" s="218"/>
      <c r="G10" s="218"/>
      <c r="H10" s="218"/>
      <c r="I10" s="218"/>
      <c r="J10" s="48">
        <f>SUM('Հավելված 1'!G10)</f>
        <v>61800</v>
      </c>
      <c r="K10" s="48">
        <f>SUM('Հավելված 1'!H10)</f>
        <v>101580</v>
      </c>
      <c r="L10" s="48">
        <f>SUM('Հավելված 1'!I10)</f>
        <v>144494</v>
      </c>
    </row>
    <row r="11" spans="1:12" ht="50.25" customHeight="1">
      <c r="A11" s="45"/>
      <c r="B11" s="45"/>
      <c r="C11" s="45"/>
      <c r="D11" s="156"/>
      <c r="E11" s="47"/>
      <c r="F11" s="211" t="s">
        <v>113</v>
      </c>
      <c r="G11" s="214"/>
      <c r="H11" s="214"/>
      <c r="I11" s="212"/>
      <c r="J11" s="155"/>
      <c r="K11" s="155"/>
      <c r="L11" s="155"/>
    </row>
    <row r="12" spans="1:12" ht="36.75" customHeight="1">
      <c r="A12" s="45"/>
      <c r="B12" s="45"/>
      <c r="C12" s="45"/>
      <c r="D12" s="157"/>
      <c r="E12" s="47"/>
      <c r="F12" s="47"/>
      <c r="G12" s="211" t="s">
        <v>75</v>
      </c>
      <c r="H12" s="214"/>
      <c r="I12" s="212"/>
      <c r="J12" s="155"/>
      <c r="K12" s="155"/>
      <c r="L12" s="155"/>
    </row>
    <row r="13" spans="1:12" ht="38.25" customHeight="1">
      <c r="A13" s="45"/>
      <c r="B13" s="45"/>
      <c r="C13" s="45"/>
      <c r="D13" s="157"/>
      <c r="E13" s="47"/>
      <c r="F13" s="47"/>
      <c r="G13" s="47"/>
      <c r="H13" s="211" t="s">
        <v>114</v>
      </c>
      <c r="I13" s="212"/>
      <c r="J13" s="155"/>
      <c r="K13" s="155"/>
      <c r="L13" s="155"/>
    </row>
    <row r="14" spans="1:12" ht="30" customHeight="1">
      <c r="A14" s="231" t="s">
        <v>163</v>
      </c>
      <c r="B14" s="231"/>
      <c r="C14" s="231"/>
      <c r="D14" s="231"/>
      <c r="E14" s="231"/>
      <c r="F14" s="231"/>
      <c r="G14" s="231"/>
      <c r="H14" s="231"/>
      <c r="I14" s="231"/>
      <c r="J14" s="164">
        <f t="shared" ref="J14:L14" si="1">SUM(J15+J20)</f>
        <v>-61800</v>
      </c>
      <c r="K14" s="164">
        <f t="shared" si="1"/>
        <v>-101580</v>
      </c>
      <c r="L14" s="164">
        <f t="shared" si="1"/>
        <v>-144494</v>
      </c>
    </row>
    <row r="15" spans="1:12" ht="36" customHeight="1">
      <c r="A15" s="154"/>
      <c r="B15" s="135" t="s">
        <v>89</v>
      </c>
      <c r="C15" s="218" t="s">
        <v>90</v>
      </c>
      <c r="D15" s="218"/>
      <c r="E15" s="218"/>
      <c r="F15" s="218"/>
      <c r="G15" s="218"/>
      <c r="H15" s="218"/>
      <c r="I15" s="218"/>
      <c r="J15" s="165">
        <f>SUM(J16)</f>
        <v>-61800</v>
      </c>
      <c r="K15" s="165">
        <f t="shared" ref="K15:L15" si="2">SUM(K16)</f>
        <v>-101580</v>
      </c>
      <c r="L15" s="165">
        <f t="shared" si="2"/>
        <v>-144494</v>
      </c>
    </row>
    <row r="16" spans="1:12" ht="38.25" customHeight="1">
      <c r="A16" s="45"/>
      <c r="B16" s="45"/>
      <c r="C16" s="45"/>
      <c r="D16" s="37" t="s">
        <v>84</v>
      </c>
      <c r="E16" s="218" t="s">
        <v>37</v>
      </c>
      <c r="F16" s="218"/>
      <c r="G16" s="218"/>
      <c r="H16" s="218"/>
      <c r="I16" s="218"/>
      <c r="J16" s="165">
        <f>SUM('Հավելված 1'!G12)</f>
        <v>-61800</v>
      </c>
      <c r="K16" s="165">
        <f>SUM('Հավելված 1'!H12)</f>
        <v>-101580</v>
      </c>
      <c r="L16" s="165">
        <f>SUM('Հավելված 1'!I12)</f>
        <v>-144494</v>
      </c>
    </row>
    <row r="17" spans="1:12" ht="41.25" customHeight="1">
      <c r="A17" s="45"/>
      <c r="B17" s="45"/>
      <c r="C17" s="45"/>
      <c r="D17" s="47"/>
      <c r="E17" s="47"/>
      <c r="F17" s="211" t="s">
        <v>38</v>
      </c>
      <c r="G17" s="214"/>
      <c r="H17" s="214"/>
      <c r="I17" s="212"/>
      <c r="J17" s="155"/>
      <c r="K17" s="155"/>
      <c r="L17" s="155"/>
    </row>
    <row r="18" spans="1:12" ht="38.25" customHeight="1">
      <c r="A18" s="45"/>
      <c r="B18" s="45"/>
      <c r="C18" s="45"/>
      <c r="D18" s="47"/>
      <c r="E18" s="47"/>
      <c r="F18" s="47"/>
      <c r="G18" s="211" t="s">
        <v>36</v>
      </c>
      <c r="H18" s="214"/>
      <c r="I18" s="212"/>
      <c r="J18" s="155"/>
      <c r="K18" s="155"/>
      <c r="L18" s="155"/>
    </row>
    <row r="19" spans="1:12" ht="33.75" customHeight="1">
      <c r="A19" s="45"/>
      <c r="B19" s="45"/>
      <c r="C19" s="45"/>
      <c r="D19" s="47"/>
      <c r="E19" s="47"/>
      <c r="F19" s="47"/>
      <c r="G19" s="47"/>
      <c r="H19" s="211" t="s">
        <v>39</v>
      </c>
      <c r="I19" s="212"/>
      <c r="J19" s="155"/>
      <c r="K19" s="155"/>
      <c r="L19" s="166"/>
    </row>
    <row r="20" spans="1:12" ht="39" customHeight="1">
      <c r="A20" s="158"/>
      <c r="B20" s="133" t="s">
        <v>149</v>
      </c>
      <c r="C20" s="191" t="s">
        <v>150</v>
      </c>
      <c r="D20" s="191"/>
      <c r="E20" s="191"/>
      <c r="F20" s="191"/>
      <c r="G20" s="191"/>
      <c r="H20" s="191"/>
      <c r="I20" s="191"/>
      <c r="J20" s="159">
        <f t="shared" ref="J20:L20" si="3">SUM(J21+J25)</f>
        <v>0</v>
      </c>
      <c r="K20" s="159">
        <f t="shared" si="3"/>
        <v>0</v>
      </c>
      <c r="L20" s="159">
        <f t="shared" si="3"/>
        <v>0</v>
      </c>
    </row>
    <row r="21" spans="1:12" ht="36.75" customHeight="1">
      <c r="A21" s="223"/>
      <c r="B21" s="223"/>
      <c r="C21" s="223"/>
      <c r="D21" s="133" t="s">
        <v>151</v>
      </c>
      <c r="E21" s="191" t="s">
        <v>152</v>
      </c>
      <c r="F21" s="191"/>
      <c r="G21" s="191"/>
      <c r="H21" s="191"/>
      <c r="I21" s="191"/>
      <c r="J21" s="127">
        <f>SUM('Հավելված 1'!G15)</f>
        <v>61800</v>
      </c>
      <c r="K21" s="127">
        <f>SUM('Հավելված 1'!H15)</f>
        <v>101580</v>
      </c>
      <c r="L21" s="127">
        <f>SUM('Հավելված 1'!I15)</f>
        <v>144494</v>
      </c>
    </row>
    <row r="22" spans="1:12" ht="51.75" customHeight="1">
      <c r="A22" s="219"/>
      <c r="B22" s="219"/>
      <c r="C22" s="219"/>
      <c r="D22" s="219"/>
      <c r="E22" s="219"/>
      <c r="F22" s="220" t="s">
        <v>153</v>
      </c>
      <c r="G22" s="222"/>
      <c r="H22" s="222"/>
      <c r="I22" s="221"/>
      <c r="J22" s="160"/>
      <c r="K22" s="161" t="e">
        <f>+#REF!*1000*J22</f>
        <v>#REF!</v>
      </c>
      <c r="L22" s="49"/>
    </row>
    <row r="23" spans="1:12" ht="29.25" customHeight="1">
      <c r="A23" s="219"/>
      <c r="B23" s="219"/>
      <c r="C23" s="219"/>
      <c r="D23" s="219"/>
      <c r="E23" s="219"/>
      <c r="F23" s="219"/>
      <c r="G23" s="220" t="s">
        <v>75</v>
      </c>
      <c r="H23" s="222"/>
      <c r="I23" s="221"/>
      <c r="J23" s="160"/>
      <c r="K23" s="161" t="e">
        <f>+#REF!*1000*J23</f>
        <v>#REF!</v>
      </c>
      <c r="L23" s="49"/>
    </row>
    <row r="24" spans="1:12" ht="30" customHeight="1">
      <c r="A24" s="219"/>
      <c r="B24" s="219"/>
      <c r="C24" s="219"/>
      <c r="D24" s="219"/>
      <c r="E24" s="219"/>
      <c r="F24" s="219"/>
      <c r="G24" s="219"/>
      <c r="H24" s="220" t="s">
        <v>154</v>
      </c>
      <c r="I24" s="221"/>
      <c r="J24" s="160"/>
      <c r="K24" s="161" t="e">
        <f>+#REF!*1000*J24</f>
        <v>#REF!</v>
      </c>
      <c r="L24" s="49"/>
    </row>
    <row r="25" spans="1:12" ht="32.25" customHeight="1">
      <c r="A25" s="223"/>
      <c r="B25" s="223"/>
      <c r="C25" s="223"/>
      <c r="D25" s="133" t="s">
        <v>151</v>
      </c>
      <c r="E25" s="191" t="s">
        <v>152</v>
      </c>
      <c r="F25" s="191"/>
      <c r="G25" s="191"/>
      <c r="H25" s="191"/>
      <c r="I25" s="191"/>
      <c r="J25" s="162">
        <f>SUM('Հավելված 1'!G16)</f>
        <v>-61800</v>
      </c>
      <c r="K25" s="162">
        <f>SUM('Հավելված 1'!H16)</f>
        <v>-101580</v>
      </c>
      <c r="L25" s="162">
        <f>SUM('Հավելված 1'!I16)</f>
        <v>-144494</v>
      </c>
    </row>
    <row r="26" spans="1:12" ht="50.25" customHeight="1">
      <c r="A26" s="219"/>
      <c r="B26" s="219"/>
      <c r="C26" s="219"/>
      <c r="D26" s="219"/>
      <c r="E26" s="219"/>
      <c r="F26" s="220" t="s">
        <v>153</v>
      </c>
      <c r="G26" s="222"/>
      <c r="H26" s="222"/>
      <c r="I26" s="221"/>
      <c r="J26" s="160"/>
      <c r="K26" s="161" t="e">
        <f>+#REF!*1000*J26</f>
        <v>#REF!</v>
      </c>
      <c r="L26" s="49"/>
    </row>
    <row r="27" spans="1:12" ht="29.25" customHeight="1">
      <c r="A27" s="219"/>
      <c r="B27" s="219"/>
      <c r="C27" s="219"/>
      <c r="D27" s="219"/>
      <c r="E27" s="219"/>
      <c r="F27" s="219"/>
      <c r="G27" s="220" t="s">
        <v>75</v>
      </c>
      <c r="H27" s="222"/>
      <c r="I27" s="221"/>
      <c r="J27" s="160"/>
      <c r="K27" s="161" t="e">
        <f>+#REF!*1000*J27</f>
        <v>#REF!</v>
      </c>
      <c r="L27" s="49"/>
    </row>
    <row r="28" spans="1:12" ht="28.5" customHeight="1">
      <c r="A28" s="219"/>
      <c r="B28" s="219"/>
      <c r="C28" s="219"/>
      <c r="D28" s="219"/>
      <c r="E28" s="219"/>
      <c r="F28" s="219"/>
      <c r="G28" s="219"/>
      <c r="H28" s="220" t="s">
        <v>154</v>
      </c>
      <c r="I28" s="221"/>
      <c r="J28" s="160"/>
      <c r="K28" s="161" t="e">
        <f>+#REF!*1000*J28</f>
        <v>#REF!</v>
      </c>
      <c r="L28" s="49"/>
    </row>
  </sheetData>
  <mergeCells count="40">
    <mergeCell ref="A27:F27"/>
    <mergeCell ref="G27:I27"/>
    <mergeCell ref="A28:G28"/>
    <mergeCell ref="H28:I28"/>
    <mergeCell ref="A23:F23"/>
    <mergeCell ref="G23:I23"/>
    <mergeCell ref="A25:C25"/>
    <mergeCell ref="E25:I25"/>
    <mergeCell ref="A26:E26"/>
    <mergeCell ref="F26:I26"/>
    <mergeCell ref="A24:G24"/>
    <mergeCell ref="H24:I24"/>
    <mergeCell ref="C9:I9"/>
    <mergeCell ref="E10:I10"/>
    <mergeCell ref="F11:I11"/>
    <mergeCell ref="G12:I12"/>
    <mergeCell ref="H13:I13"/>
    <mergeCell ref="C20:I20"/>
    <mergeCell ref="A21:C21"/>
    <mergeCell ref="E21:I21"/>
    <mergeCell ref="A22:E22"/>
    <mergeCell ref="F22:I22"/>
    <mergeCell ref="H19:I19"/>
    <mergeCell ref="A14:I14"/>
    <mergeCell ref="C15:I15"/>
    <mergeCell ref="E16:I16"/>
    <mergeCell ref="F17:I17"/>
    <mergeCell ref="G18:I18"/>
    <mergeCell ref="A1:L1"/>
    <mergeCell ref="D2:I2"/>
    <mergeCell ref="A7:I7"/>
    <mergeCell ref="A8:I8"/>
    <mergeCell ref="K4:L4"/>
    <mergeCell ref="A5:A6"/>
    <mergeCell ref="B5:C5"/>
    <mergeCell ref="D5:G5"/>
    <mergeCell ref="H5:H6"/>
    <mergeCell ref="I5:I6"/>
    <mergeCell ref="J5:L5"/>
    <mergeCell ref="A3:L3"/>
  </mergeCells>
  <pageMargins left="0.7" right="0.7" top="0.75" bottom="0.75" header="0.3" footer="0.3"/>
  <pageSetup paperSize="9" scale="3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J15" sqref="J15"/>
    </sheetView>
  </sheetViews>
  <sheetFormatPr defaultColWidth="8" defaultRowHeight="13.5"/>
  <cols>
    <col min="1" max="1" width="18.28515625" style="90" customWidth="1"/>
    <col min="2" max="2" width="40.7109375" style="112" customWidth="1"/>
    <col min="3" max="3" width="13.28515625" style="94" customWidth="1"/>
    <col min="4" max="4" width="33" style="93" customWidth="1"/>
    <col min="5" max="5" width="25.28515625" style="93" customWidth="1"/>
    <col min="6" max="6" width="18.28515625" style="94" customWidth="1"/>
    <col min="7" max="7" width="23.140625" style="94" customWidth="1"/>
    <col min="8" max="8" width="13.140625" style="90" bestFit="1" customWidth="1"/>
    <col min="9" max="9" width="10.140625" style="90" customWidth="1"/>
    <col min="10" max="10" width="18" style="90" customWidth="1"/>
    <col min="11" max="11" width="9.85546875" style="90" customWidth="1"/>
    <col min="12" max="12" width="16.5703125" style="90" customWidth="1"/>
    <col min="13" max="13" width="8" style="90"/>
    <col min="14" max="15" width="9" style="90" bestFit="1" customWidth="1"/>
    <col min="16" max="16" width="10" style="90" bestFit="1" customWidth="1"/>
    <col min="17" max="18" width="8" style="90"/>
    <col min="19" max="19" width="10.85546875" style="90" bestFit="1" customWidth="1"/>
    <col min="20" max="16384" width="8" style="90"/>
  </cols>
  <sheetData>
    <row r="1" spans="1:10" ht="17.25">
      <c r="A1" s="87"/>
      <c r="B1" s="88"/>
      <c r="C1" s="89"/>
      <c r="D1" s="89"/>
      <c r="E1" s="236" t="s">
        <v>126</v>
      </c>
      <c r="F1" s="236"/>
      <c r="G1" s="236"/>
    </row>
    <row r="2" spans="1:10" ht="17.25">
      <c r="A2" s="87"/>
      <c r="B2" s="114"/>
      <c r="C2" s="114"/>
      <c r="D2" s="114"/>
      <c r="E2" s="237" t="s">
        <v>127</v>
      </c>
      <c r="F2" s="237"/>
      <c r="G2" s="237"/>
    </row>
    <row r="3" spans="1:10" ht="17.25">
      <c r="A3" s="87"/>
      <c r="B3" s="114"/>
      <c r="C3" s="114"/>
      <c r="D3" s="114"/>
      <c r="E3" s="237" t="s">
        <v>115</v>
      </c>
      <c r="F3" s="237"/>
      <c r="G3" s="237"/>
    </row>
    <row r="4" spans="1:10" ht="17.25">
      <c r="A4" s="87"/>
      <c r="B4" s="88"/>
      <c r="C4" s="91"/>
      <c r="D4" s="92"/>
    </row>
    <row r="5" spans="1:10" ht="47.25" customHeight="1">
      <c r="A5" s="238" t="s">
        <v>140</v>
      </c>
      <c r="B5" s="238"/>
      <c r="C5" s="238"/>
      <c r="D5" s="238"/>
      <c r="E5" s="238"/>
      <c r="F5" s="238"/>
      <c r="G5" s="238"/>
    </row>
    <row r="6" spans="1:10" ht="74.25" customHeight="1">
      <c r="A6" s="239" t="s">
        <v>116</v>
      </c>
      <c r="B6" s="241" t="s">
        <v>117</v>
      </c>
      <c r="C6" s="241" t="s">
        <v>118</v>
      </c>
      <c r="D6" s="241" t="s">
        <v>119</v>
      </c>
      <c r="E6" s="241" t="s">
        <v>120</v>
      </c>
      <c r="F6" s="243" t="s">
        <v>121</v>
      </c>
      <c r="G6" s="244"/>
    </row>
    <row r="7" spans="1:10" ht="34.5">
      <c r="A7" s="240"/>
      <c r="B7" s="242"/>
      <c r="C7" s="242"/>
      <c r="D7" s="242"/>
      <c r="E7" s="242"/>
      <c r="F7" s="95" t="s">
        <v>122</v>
      </c>
      <c r="G7" s="95" t="s">
        <v>123</v>
      </c>
    </row>
    <row r="8" spans="1:10" ht="17.25">
      <c r="A8" s="96">
        <v>1</v>
      </c>
      <c r="B8" s="95">
        <v>2</v>
      </c>
      <c r="C8" s="95">
        <v>3</v>
      </c>
      <c r="D8" s="95">
        <v>4</v>
      </c>
      <c r="E8" s="95">
        <v>5</v>
      </c>
      <c r="F8" s="95">
        <v>6</v>
      </c>
      <c r="G8" s="95">
        <v>7</v>
      </c>
    </row>
    <row r="9" spans="1:10" ht="17.25">
      <c r="A9" s="232" t="s">
        <v>128</v>
      </c>
      <c r="B9" s="233"/>
      <c r="C9" s="233"/>
      <c r="D9" s="233"/>
      <c r="E9" s="234"/>
      <c r="F9" s="97"/>
      <c r="G9" s="98"/>
    </row>
    <row r="10" spans="1:10" ht="63.75" customHeight="1">
      <c r="A10" s="113" t="s">
        <v>129</v>
      </c>
      <c r="B10" s="113" t="s">
        <v>130</v>
      </c>
      <c r="C10" s="113" t="s">
        <v>124</v>
      </c>
      <c r="D10" s="131" t="s">
        <v>171</v>
      </c>
      <c r="E10" s="99"/>
      <c r="F10" s="100"/>
      <c r="G10" s="98">
        <f>+G11</f>
        <v>144494</v>
      </c>
    </row>
    <row r="11" spans="1:10" ht="76.5" customHeight="1">
      <c r="A11" s="101" t="s">
        <v>131</v>
      </c>
      <c r="B11" s="235" t="s">
        <v>108</v>
      </c>
      <c r="C11" s="235"/>
      <c r="D11" s="235"/>
      <c r="E11" s="235"/>
      <c r="F11" s="102"/>
      <c r="G11" s="103">
        <f>+G13+G16+G17+G14+G15</f>
        <v>144494</v>
      </c>
    </row>
    <row r="12" spans="1:10" ht="17.25">
      <c r="A12" s="104"/>
      <c r="B12" s="115" t="s">
        <v>125</v>
      </c>
      <c r="C12" s="105"/>
      <c r="D12" s="105"/>
      <c r="E12" s="106"/>
      <c r="F12" s="95"/>
      <c r="G12" s="107">
        <f>G11</f>
        <v>144494</v>
      </c>
      <c r="I12" s="168"/>
    </row>
    <row r="13" spans="1:10" ht="17.25">
      <c r="A13" s="131" t="s">
        <v>165</v>
      </c>
      <c r="B13" s="108" t="s">
        <v>134</v>
      </c>
      <c r="C13" s="109" t="s">
        <v>135</v>
      </c>
      <c r="D13" s="109" t="s">
        <v>136</v>
      </c>
      <c r="E13" s="110">
        <v>51509000</v>
      </c>
      <c r="F13" s="111">
        <v>1</v>
      </c>
      <c r="G13" s="111">
        <f>+E13/1000</f>
        <v>51509</v>
      </c>
      <c r="I13" s="168"/>
    </row>
    <row r="14" spans="1:10" ht="54" customHeight="1">
      <c r="A14" s="131" t="s">
        <v>164</v>
      </c>
      <c r="B14" s="167" t="s">
        <v>167</v>
      </c>
      <c r="C14" s="109" t="s">
        <v>135</v>
      </c>
      <c r="D14" s="109" t="s">
        <v>136</v>
      </c>
      <c r="E14" s="110">
        <v>8700000</v>
      </c>
      <c r="F14" s="111">
        <v>1</v>
      </c>
      <c r="G14" s="111">
        <f t="shared" ref="G14:G15" si="0">+E14/1000</f>
        <v>8700</v>
      </c>
      <c r="I14" s="169"/>
      <c r="J14" s="168"/>
    </row>
    <row r="15" spans="1:10" ht="49.5" customHeight="1">
      <c r="A15" s="131" t="s">
        <v>166</v>
      </c>
      <c r="B15" s="167" t="s">
        <v>167</v>
      </c>
      <c r="C15" s="109" t="s">
        <v>135</v>
      </c>
      <c r="D15" s="109" t="s">
        <v>136</v>
      </c>
      <c r="E15" s="110">
        <v>4725000</v>
      </c>
      <c r="F15" s="111">
        <v>1</v>
      </c>
      <c r="G15" s="111">
        <f t="shared" si="0"/>
        <v>4725</v>
      </c>
    </row>
    <row r="16" spans="1:10" ht="34.5">
      <c r="A16" s="131">
        <v>72261160</v>
      </c>
      <c r="B16" s="108" t="s">
        <v>137</v>
      </c>
      <c r="C16" s="109" t="s">
        <v>138</v>
      </c>
      <c r="D16" s="109" t="s">
        <v>136</v>
      </c>
      <c r="E16" s="110">
        <v>36000000</v>
      </c>
      <c r="F16" s="111">
        <v>1</v>
      </c>
      <c r="G16" s="111">
        <f t="shared" ref="G16:G17" si="1">+E16/1000</f>
        <v>36000</v>
      </c>
    </row>
    <row r="17" spans="1:7" ht="34.5">
      <c r="A17" s="131">
        <v>72261160</v>
      </c>
      <c r="B17" s="108" t="s">
        <v>137</v>
      </c>
      <c r="C17" s="109" t="s">
        <v>135</v>
      </c>
      <c r="D17" s="109" t="s">
        <v>136</v>
      </c>
      <c r="E17" s="110">
        <f>SUM(220*33000*12/2)</f>
        <v>43560000</v>
      </c>
      <c r="F17" s="111">
        <v>1</v>
      </c>
      <c r="G17" s="111">
        <f t="shared" si="1"/>
        <v>43560</v>
      </c>
    </row>
    <row r="18" spans="1:7">
      <c r="B18" s="90"/>
      <c r="C18" s="90"/>
      <c r="D18" s="90"/>
      <c r="E18" s="90"/>
      <c r="F18" s="90"/>
      <c r="G18" s="90"/>
    </row>
    <row r="19" spans="1:7">
      <c r="B19" s="90"/>
      <c r="C19" s="90"/>
      <c r="D19" s="90"/>
      <c r="E19" s="90"/>
      <c r="F19" s="90"/>
      <c r="G19" s="90"/>
    </row>
    <row r="20" spans="1:7">
      <c r="B20" s="90"/>
      <c r="C20" s="90"/>
      <c r="D20" s="90"/>
      <c r="E20" s="90"/>
      <c r="F20" s="90"/>
      <c r="G20" s="90"/>
    </row>
    <row r="23" spans="1:7">
      <c r="E23" s="132"/>
    </row>
  </sheetData>
  <mergeCells count="12">
    <mergeCell ref="A9:E9"/>
    <mergeCell ref="B11:E11"/>
    <mergeCell ref="E1:G1"/>
    <mergeCell ref="E2:G2"/>
    <mergeCell ref="E3:G3"/>
    <mergeCell ref="A5:G5"/>
    <mergeCell ref="A6:A7"/>
    <mergeCell ref="B6:B7"/>
    <mergeCell ref="C6:C7"/>
    <mergeCell ref="D6:D7"/>
    <mergeCell ref="E6:E7"/>
    <mergeCell ref="F6:G6"/>
  </mergeCells>
  <phoneticPr fontId="55" type="noConversion"/>
  <pageMargins left="0.2" right="0.2" top="0.5" bottom="0.25" header="0.3" footer="0.3"/>
  <pageSetup paperSize="9" scale="90" orientation="landscape" r:id="rId1"/>
  <ignoredErrors>
    <ignoredError sqref="G13:G1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Hovsepyan</dc:creator>
  <cp:lastModifiedBy>Merri Saribekyan</cp:lastModifiedBy>
  <cp:lastPrinted>2026-04-01T13:18:30Z</cp:lastPrinted>
  <dcterms:created xsi:type="dcterms:W3CDTF">2025-01-29T10:16:04Z</dcterms:created>
  <dcterms:modified xsi:type="dcterms:W3CDTF">2026-04-08T13:24:15Z</dcterms:modified>
</cp:coreProperties>
</file>