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6\8561ԿԳՄՍՆ\Nist gnacox\attachments_1304357\"/>
    </mc:Choice>
  </mc:AlternateContent>
  <bookViews>
    <workbookView xWindow="-105" yWindow="-105" windowWidth="20370" windowHeight="12210" tabRatio="933" activeTab="4"/>
  </bookViews>
  <sheets>
    <sheet name="Հավելված N 1" sheetId="85" r:id="rId1"/>
    <sheet name="Հավելված N 2 " sheetId="84" r:id="rId2"/>
    <sheet name="Հավելված N 3" sheetId="65" r:id="rId3"/>
    <sheet name="Հավելված N 4" sheetId="32" r:id="rId4"/>
    <sheet name="Հավելված N 5" sheetId="82" r:id="rId5"/>
    <sheet name="Հավելված N 6" sheetId="83" r:id="rId6"/>
    <sheet name="Հավելված N 7" sheetId="80" r:id="rId7"/>
    <sheet name="Հավելված N 8" sheetId="73" r:id="rId8"/>
    <sheet name="Հավելված N 9" sheetId="81" r:id="rId9"/>
  </sheets>
  <definedNames>
    <definedName name="a" localSheetId="0">#REF!</definedName>
    <definedName name="a" localSheetId="1">#REF!</definedName>
    <definedName name="a" localSheetId="2">#REF!</definedName>
    <definedName name="a" localSheetId="4">#REF!</definedName>
    <definedName name="a" localSheetId="5">#REF!</definedName>
    <definedName name="a" localSheetId="6">#REF!</definedName>
    <definedName name="a">#REF!</definedName>
    <definedName name="AgencyCode" localSheetId="1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3">#REF!</definedName>
    <definedName name="AgencyName" localSheetId="5">#REF!</definedName>
    <definedName name="AgencyName" localSheetId="6">#REF!</definedName>
    <definedName name="AgencyName">#REF!</definedName>
    <definedName name="åû" localSheetId="5">#REF!</definedName>
    <definedName name="åû">#REF!</definedName>
    <definedName name="BOP">#REF!</definedName>
    <definedName name="BOPfoot">#REF!</definedName>
    <definedName name="davit" localSheetId="1">#REF!</definedName>
    <definedName name="davit" localSheetId="5">#REF!</definedName>
    <definedName name="davit" localSheetId="6">#REF!</definedName>
    <definedName name="davit">#REF!</definedName>
    <definedName name="DebtCG">#REF!</definedName>
    <definedName name="DebtGG">#REF!</definedName>
    <definedName name="Functional1" localSheetId="1">#REF!</definedName>
    <definedName name="Functional1" localSheetId="3">#REF!</definedName>
    <definedName name="Functional1" localSheetId="5">#REF!</definedName>
    <definedName name="Functional1" localSheetId="6">#REF!</definedName>
    <definedName name="Functional1">#REF!</definedName>
    <definedName name="ggg" localSheetId="1">#REF!</definedName>
    <definedName name="ggg" localSheetId="5">#REF!</definedName>
    <definedName name="ggg" localSheetId="6">#REF!</definedName>
    <definedName name="ggg">#REF!</definedName>
    <definedName name="hav">#REF!</definedName>
    <definedName name="mas" localSheetId="5">#REF!</definedName>
    <definedName name="mas">#REF!</definedName>
    <definedName name="mass" localSheetId="5">#REF!</definedName>
    <definedName name="mass">#REF!</definedName>
    <definedName name="MonExo">#REF!</definedName>
    <definedName name="MonGrow">#REF!</definedName>
    <definedName name="PANature" localSheetId="1">#REF!</definedName>
    <definedName name="PANature" localSheetId="3">#REF!</definedName>
    <definedName name="PANature" localSheetId="5">#REF!</definedName>
    <definedName name="PANature" localSheetId="6">#REF!</definedName>
    <definedName name="PANature">#REF!</definedName>
    <definedName name="PAType" localSheetId="1">#REF!</definedName>
    <definedName name="PAType" localSheetId="3">#REF!</definedName>
    <definedName name="PAType" localSheetId="5">#REF!</definedName>
    <definedName name="PAType" localSheetId="6">#REF!</definedName>
    <definedName name="PAType">#REF!</definedName>
    <definedName name="Performance2" localSheetId="1">#REF!</definedName>
    <definedName name="Performance2" localSheetId="3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3">#REF!</definedName>
    <definedName name="PerformanceType" localSheetId="5">#REF!</definedName>
    <definedName name="PerformanceType" localSheetId="6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0">#REF!</definedName>
    <definedName name="x" localSheetId="5">#REF!</definedName>
    <definedName name="x">#REF!</definedName>
    <definedName name="Z_248BE2BA_E445_11D3_BFE0_00003960F508_.wvu.Cols">#REF!</definedName>
    <definedName name="Հավելված" localSheetId="1">#REF!</definedName>
    <definedName name="Հավելված" localSheetId="5">#REF!</definedName>
    <definedName name="Հավելված" localSheetId="6">#REF!</definedName>
    <definedName name="Հավելված">#REF!</definedName>
    <definedName name="Հավելված10" localSheetId="5">#REF!</definedName>
    <definedName name="Հավելված10" localSheetId="6">#REF!</definedName>
    <definedName name="Հավելված10">#REF!</definedName>
    <definedName name="Հավելված11" localSheetId="5">#REF!</definedName>
    <definedName name="Հավելված11" localSheetId="6">#REF!</definedName>
    <definedName name="Հավելված11">#REF!</definedName>
    <definedName name="Հավելված20" localSheetId="5">#REF!</definedName>
    <definedName name="Հավելված20" localSheetId="6">#REF!</definedName>
    <definedName name="Հավելված20">#REF!</definedName>
    <definedName name="Հավելված9" localSheetId="5">#REF!</definedName>
    <definedName name="Հավելված9" localSheetId="6">#REF!</definedName>
    <definedName name="Հավելված9">#REF!</definedName>
    <definedName name="Մաս" localSheetId="1">#REF!</definedName>
    <definedName name="Մաս" localSheetId="5">#REF!</definedName>
    <definedName name="Մաս" localSheetId="6">#REF!</definedName>
    <definedName name="Մաս">#REF!</definedName>
    <definedName name="շախմատիստ" localSheetId="1">#REF!</definedName>
    <definedName name="շախմատիստ" localSheetId="5">#REF!</definedName>
    <definedName name="շախմատիստ" localSheetId="6">#REF!</definedName>
    <definedName name="շախմատիստ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0" i="82" l="1"/>
  <c r="H20" i="82"/>
  <c r="F20" i="82"/>
  <c r="G17" i="82"/>
  <c r="H17" i="82"/>
  <c r="F17" i="82"/>
  <c r="B11" i="85" l="1"/>
  <c r="B10" i="85"/>
  <c r="E20" i="83" l="1"/>
  <c r="E15" i="83"/>
  <c r="F18" i="82"/>
  <c r="D20" i="82"/>
  <c r="G22" i="83" s="1"/>
  <c r="F22" i="83" s="1"/>
  <c r="F20" i="83" s="1"/>
  <c r="H18" i="82"/>
  <c r="G18" i="82"/>
  <c r="E18" i="82"/>
  <c r="D17" i="82"/>
  <c r="H15" i="82"/>
  <c r="G15" i="82"/>
  <c r="G13" i="82" s="1"/>
  <c r="F15" i="82"/>
  <c r="E15" i="82"/>
  <c r="D18" i="82" l="1"/>
  <c r="F18" i="83"/>
  <c r="H43" i="32"/>
  <c r="H42" i="32" s="1"/>
  <c r="H41" i="32" s="1"/>
  <c r="H40" i="32" s="1"/>
  <c r="H39" i="32" s="1"/>
  <c r="H37" i="32" s="1"/>
  <c r="E18" i="83"/>
  <c r="G43" i="32"/>
  <c r="G42" i="32" s="1"/>
  <c r="G41" i="32" s="1"/>
  <c r="G40" i="32" s="1"/>
  <c r="G39" i="32" s="1"/>
  <c r="G37" i="32" s="1"/>
  <c r="H13" i="82"/>
  <c r="H11" i="82" s="1"/>
  <c r="G20" i="83"/>
  <c r="E13" i="83"/>
  <c r="E11" i="83" s="1"/>
  <c r="G34" i="32"/>
  <c r="G33" i="32" s="1"/>
  <c r="G32" i="32" s="1"/>
  <c r="G31" i="32" s="1"/>
  <c r="G30" i="32" s="1"/>
  <c r="G28" i="32" s="1"/>
  <c r="D15" i="82"/>
  <c r="G17" i="83" s="1"/>
  <c r="E13" i="82"/>
  <c r="F13" i="82"/>
  <c r="G11" i="82"/>
  <c r="G26" i="32" l="1"/>
  <c r="J27" i="81"/>
  <c r="G35" i="32"/>
  <c r="G22" i="65" s="1"/>
  <c r="J29" i="73" s="1"/>
  <c r="J31" i="81"/>
  <c r="H35" i="32"/>
  <c r="H22" i="65" s="1"/>
  <c r="K29" i="73" s="1"/>
  <c r="K31" i="81"/>
  <c r="F17" i="83"/>
  <c r="F15" i="83" s="1"/>
  <c r="G15" i="83"/>
  <c r="G18" i="83"/>
  <c r="I43" i="32"/>
  <c r="I42" i="32" s="1"/>
  <c r="I41" i="32" s="1"/>
  <c r="I40" i="32" s="1"/>
  <c r="I39" i="32" s="1"/>
  <c r="I37" i="32" s="1"/>
  <c r="E11" i="82"/>
  <c r="F13" i="83" l="1"/>
  <c r="F11" i="83" s="1"/>
  <c r="H34" i="32"/>
  <c r="H33" i="32" s="1"/>
  <c r="H32" i="32" s="1"/>
  <c r="H31" i="32" s="1"/>
  <c r="H30" i="32" s="1"/>
  <c r="H28" i="32" s="1"/>
  <c r="I35" i="32"/>
  <c r="I22" i="65" s="1"/>
  <c r="L29" i="73" s="1"/>
  <c r="L31" i="81"/>
  <c r="J26" i="81"/>
  <c r="G13" i="83"/>
  <c r="G11" i="83" s="1"/>
  <c r="I34" i="32"/>
  <c r="I33" i="32" s="1"/>
  <c r="I32" i="32" s="1"/>
  <c r="I31" i="32" s="1"/>
  <c r="I30" i="32" s="1"/>
  <c r="I28" i="32" s="1"/>
  <c r="G21" i="65"/>
  <c r="G24" i="32"/>
  <c r="G22" i="32" s="1"/>
  <c r="F11" i="82"/>
  <c r="D11" i="82" s="1"/>
  <c r="D13" i="82"/>
  <c r="J25" i="73" l="1"/>
  <c r="J24" i="73" s="1"/>
  <c r="G20" i="65"/>
  <c r="I26" i="32"/>
  <c r="L27" i="81"/>
  <c r="L26" i="81" s="1"/>
  <c r="H26" i="32"/>
  <c r="K27" i="81"/>
  <c r="K26" i="81" s="1"/>
  <c r="I71" i="32"/>
  <c r="I72" i="32"/>
  <c r="I24" i="32" l="1"/>
  <c r="I22" i="32" s="1"/>
  <c r="I21" i="65"/>
  <c r="H21" i="65"/>
  <c r="H24" i="32"/>
  <c r="H22" i="32" s="1"/>
  <c r="I70" i="32"/>
  <c r="I69" i="32" s="1"/>
  <c r="I68" i="32" s="1"/>
  <c r="I67" i="32" s="1"/>
  <c r="I65" i="32" s="1"/>
  <c r="E39" i="80"/>
  <c r="G71" i="32" s="1"/>
  <c r="G70" i="32" s="1"/>
  <c r="G69" i="32" s="1"/>
  <c r="G68" i="32" s="1"/>
  <c r="G67" i="32" s="1"/>
  <c r="G65" i="32" s="1"/>
  <c r="H39" i="80"/>
  <c r="H40" i="80"/>
  <c r="E40" i="80"/>
  <c r="G72" i="32" s="1"/>
  <c r="L38" i="80"/>
  <c r="L37" i="80" s="1"/>
  <c r="L36" i="80" s="1"/>
  <c r="L35" i="80" s="1"/>
  <c r="L33" i="80" s="1"/>
  <c r="L31" i="80" s="1"/>
  <c r="L29" i="80" s="1"/>
  <c r="K38" i="80"/>
  <c r="K37" i="80" s="1"/>
  <c r="J40" i="80"/>
  <c r="I40" i="80"/>
  <c r="F40" i="80"/>
  <c r="J39" i="80"/>
  <c r="I39" i="80"/>
  <c r="I38" i="80" s="1"/>
  <c r="F39" i="80"/>
  <c r="F38" i="80" s="1"/>
  <c r="G63" i="32" l="1"/>
  <c r="J22" i="81"/>
  <c r="J21" i="81" s="1"/>
  <c r="J20" i="81" s="1"/>
  <c r="I63" i="32"/>
  <c r="L22" i="81"/>
  <c r="L21" i="81" s="1"/>
  <c r="L20" i="81" s="1"/>
  <c r="H38" i="80"/>
  <c r="H37" i="80" s="1"/>
  <c r="H36" i="80" s="1"/>
  <c r="H35" i="80" s="1"/>
  <c r="H72" i="32"/>
  <c r="K25" i="73"/>
  <c r="K24" i="73" s="1"/>
  <c r="H20" i="65"/>
  <c r="G39" i="80"/>
  <c r="H71" i="32"/>
  <c r="H70" i="32" s="1"/>
  <c r="H69" i="32" s="1"/>
  <c r="H68" i="32" s="1"/>
  <c r="H67" i="32" s="1"/>
  <c r="H65" i="32" s="1"/>
  <c r="I20" i="65"/>
  <c r="L25" i="73"/>
  <c r="L24" i="73" s="1"/>
  <c r="E38" i="80"/>
  <c r="E37" i="80" s="1"/>
  <c r="E36" i="80" s="1"/>
  <c r="G40" i="80"/>
  <c r="D40" i="80"/>
  <c r="D39" i="80"/>
  <c r="J37" i="80"/>
  <c r="K36" i="80"/>
  <c r="F37" i="80"/>
  <c r="F36" i="80" s="1"/>
  <c r="F35" i="80" s="1"/>
  <c r="F33" i="80" s="1"/>
  <c r="F31" i="80" s="1"/>
  <c r="I37" i="80"/>
  <c r="I36" i="80" s="1"/>
  <c r="I35" i="80" s="1"/>
  <c r="I33" i="80" s="1"/>
  <c r="I31" i="80" s="1"/>
  <c r="I29" i="80" s="1"/>
  <c r="G38" i="80"/>
  <c r="J38" i="80"/>
  <c r="D28" i="80"/>
  <c r="I28" i="80"/>
  <c r="G28" i="80" s="1"/>
  <c r="E27" i="80"/>
  <c r="E26" i="80" s="1"/>
  <c r="H27" i="80"/>
  <c r="H26" i="80"/>
  <c r="H25" i="80" s="1"/>
  <c r="H63" i="32" l="1"/>
  <c r="K22" i="81"/>
  <c r="K21" i="81" s="1"/>
  <c r="K20" i="81" s="1"/>
  <c r="I61" i="32"/>
  <c r="I19" i="65"/>
  <c r="G61" i="32"/>
  <c r="G19" i="65"/>
  <c r="D38" i="80"/>
  <c r="F29" i="80"/>
  <c r="G37" i="80"/>
  <c r="G36" i="80"/>
  <c r="D37" i="80"/>
  <c r="E35" i="80"/>
  <c r="D36" i="80"/>
  <c r="K35" i="80"/>
  <c r="J36" i="80"/>
  <c r="H33" i="80"/>
  <c r="G35" i="80"/>
  <c r="F27" i="80"/>
  <c r="I27" i="80"/>
  <c r="I26" i="80" s="1"/>
  <c r="I25" i="80" s="1"/>
  <c r="I24" i="80" s="1"/>
  <c r="I22" i="80" s="1"/>
  <c r="I20" i="80" s="1"/>
  <c r="I18" i="80" s="1"/>
  <c r="E25" i="80"/>
  <c r="H24" i="80"/>
  <c r="G26" i="80"/>
  <c r="G18" i="65" l="1"/>
  <c r="J20" i="73"/>
  <c r="J19" i="73" s="1"/>
  <c r="I16" i="80"/>
  <c r="I15" i="80" s="1"/>
  <c r="I13" i="80" s="1"/>
  <c r="L20" i="73"/>
  <c r="L19" i="73" s="1"/>
  <c r="I18" i="65"/>
  <c r="H61" i="32"/>
  <c r="H19" i="65"/>
  <c r="G33" i="80"/>
  <c r="H31" i="80"/>
  <c r="K33" i="80"/>
  <c r="J35" i="80"/>
  <c r="D35" i="80"/>
  <c r="E33" i="80"/>
  <c r="G25" i="80"/>
  <c r="G27" i="80"/>
  <c r="F26" i="80"/>
  <c r="D27" i="80"/>
  <c r="E24" i="80"/>
  <c r="G24" i="80"/>
  <c r="H22" i="80"/>
  <c r="H18" i="65" l="1"/>
  <c r="K20" i="73"/>
  <c r="K19" i="73" s="1"/>
  <c r="E31" i="80"/>
  <c r="D31" i="80" s="1"/>
  <c r="D33" i="80"/>
  <c r="K31" i="80"/>
  <c r="J33" i="80"/>
  <c r="H29" i="80"/>
  <c r="G29" i="80" s="1"/>
  <c r="G31" i="80"/>
  <c r="F25" i="80"/>
  <c r="D26" i="80"/>
  <c r="E22" i="80"/>
  <c r="G22" i="80"/>
  <c r="H60" i="32" s="1"/>
  <c r="H20" i="80"/>
  <c r="J28" i="80"/>
  <c r="L27" i="80"/>
  <c r="L26" i="80" s="1"/>
  <c r="L25" i="80" s="1"/>
  <c r="L24" i="80" s="1"/>
  <c r="L22" i="80" s="1"/>
  <c r="L20" i="80" s="1"/>
  <c r="L18" i="80" s="1"/>
  <c r="K27" i="80"/>
  <c r="K26" i="80"/>
  <c r="L16" i="80" l="1"/>
  <c r="L15" i="80" s="1"/>
  <c r="L13" i="80" s="1"/>
  <c r="J31" i="80"/>
  <c r="K29" i="80"/>
  <c r="J29" i="80" s="1"/>
  <c r="E29" i="80"/>
  <c r="D29" i="80" s="1"/>
  <c r="F24" i="80"/>
  <c r="D25" i="80"/>
  <c r="J26" i="80"/>
  <c r="J27" i="80"/>
  <c r="E20" i="80"/>
  <c r="H18" i="80"/>
  <c r="H16" i="80" s="1"/>
  <c r="G20" i="80"/>
  <c r="K25" i="80"/>
  <c r="F22" i="80" l="1"/>
  <c r="D24" i="80"/>
  <c r="E18" i="80"/>
  <c r="E16" i="80" s="1"/>
  <c r="G18" i="80"/>
  <c r="J25" i="80"/>
  <c r="K24" i="80"/>
  <c r="H59" i="32"/>
  <c r="H58" i="32" s="1"/>
  <c r="H57" i="32" s="1"/>
  <c r="H56" i="32" s="1"/>
  <c r="H54" i="32" s="1"/>
  <c r="H52" i="32" l="1"/>
  <c r="K15" i="81"/>
  <c r="K14" i="81" s="1"/>
  <c r="K13" i="81" s="1"/>
  <c r="K11" i="81" s="1"/>
  <c r="F20" i="80"/>
  <c r="D22" i="80"/>
  <c r="G60" i="32" s="1"/>
  <c r="G59" i="32" s="1"/>
  <c r="G58" i="32" s="1"/>
  <c r="G57" i="32" s="1"/>
  <c r="G56" i="32" s="1"/>
  <c r="G54" i="32" s="1"/>
  <c r="J15" i="81" s="1"/>
  <c r="J14" i="81" s="1"/>
  <c r="J13" i="81" s="1"/>
  <c r="J11" i="81" s="1"/>
  <c r="G16" i="80"/>
  <c r="H15" i="80"/>
  <c r="J24" i="80"/>
  <c r="K22" i="80"/>
  <c r="G52" i="32" l="1"/>
  <c r="H17" i="65"/>
  <c r="H50" i="32"/>
  <c r="F18" i="80"/>
  <c r="F16" i="80" s="1"/>
  <c r="D20" i="80"/>
  <c r="E15" i="80"/>
  <c r="H13" i="80"/>
  <c r="G15" i="80"/>
  <c r="J22" i="80"/>
  <c r="I60" i="32" s="1"/>
  <c r="I59" i="32" s="1"/>
  <c r="I58" i="32" s="1"/>
  <c r="I57" i="32" s="1"/>
  <c r="I56" i="32" s="1"/>
  <c r="I54" i="32" s="1"/>
  <c r="K20" i="80"/>
  <c r="G13" i="80" l="1"/>
  <c r="C18" i="84"/>
  <c r="C16" i="84" s="1"/>
  <c r="C14" i="84" s="1"/>
  <c r="C12" i="84" s="1"/>
  <c r="C10" i="84" s="1"/>
  <c r="H48" i="32"/>
  <c r="H46" i="32" s="1"/>
  <c r="H44" i="32" s="1"/>
  <c r="G17" i="65"/>
  <c r="G50" i="32"/>
  <c r="L15" i="81"/>
  <c r="L14" i="81" s="1"/>
  <c r="L13" i="81" s="1"/>
  <c r="L11" i="81" s="1"/>
  <c r="I52" i="32"/>
  <c r="K15" i="73"/>
  <c r="K14" i="73" s="1"/>
  <c r="K13" i="73" s="1"/>
  <c r="K11" i="73" s="1"/>
  <c r="H16" i="65"/>
  <c r="H15" i="65" s="1"/>
  <c r="H13" i="65" s="1"/>
  <c r="D18" i="80"/>
  <c r="E13" i="80"/>
  <c r="B18" i="84" s="1"/>
  <c r="B16" i="84" s="1"/>
  <c r="B14" i="84" s="1"/>
  <c r="B12" i="84" s="1"/>
  <c r="B10" i="84" s="1"/>
  <c r="K18" i="80"/>
  <c r="K16" i="80" s="1"/>
  <c r="J20" i="80"/>
  <c r="H20" i="32" l="1"/>
  <c r="H18" i="32" s="1"/>
  <c r="H16" i="32" s="1"/>
  <c r="H15" i="32" s="1"/>
  <c r="H13" i="32" s="1"/>
  <c r="G48" i="32"/>
  <c r="G46" i="32" s="1"/>
  <c r="G44" i="32" s="1"/>
  <c r="I17" i="65"/>
  <c r="I50" i="32"/>
  <c r="J15" i="73"/>
  <c r="J14" i="73" s="1"/>
  <c r="J13" i="73" s="1"/>
  <c r="J11" i="73" s="1"/>
  <c r="G16" i="65"/>
  <c r="G15" i="65" s="1"/>
  <c r="G13" i="65" s="1"/>
  <c r="F15" i="80"/>
  <c r="D16" i="80"/>
  <c r="J18" i="80"/>
  <c r="G20" i="32" l="1"/>
  <c r="G18" i="32" s="1"/>
  <c r="G16" i="32" s="1"/>
  <c r="G15" i="32" s="1"/>
  <c r="G13" i="32" s="1"/>
  <c r="I48" i="32"/>
  <c r="I46" i="32" s="1"/>
  <c r="I44" i="32" s="1"/>
  <c r="L15" i="73"/>
  <c r="L14" i="73" s="1"/>
  <c r="L13" i="73" s="1"/>
  <c r="L11" i="73" s="1"/>
  <c r="I16" i="65"/>
  <c r="I15" i="65" s="1"/>
  <c r="I13" i="65" s="1"/>
  <c r="F13" i="80"/>
  <c r="D13" i="80" s="1"/>
  <c r="D15" i="80"/>
  <c r="J16" i="80"/>
  <c r="K15" i="80"/>
  <c r="I20" i="32" l="1"/>
  <c r="I18" i="32" s="1"/>
  <c r="I16" i="32" s="1"/>
  <c r="I15" i="32" s="1"/>
  <c r="I13" i="32" s="1"/>
  <c r="J15" i="80"/>
  <c r="K13" i="80"/>
  <c r="J13" i="80" l="1"/>
  <c r="D18" i="84"/>
  <c r="D16" i="84" s="1"/>
  <c r="D14" i="84" s="1"/>
  <c r="D12" i="84" s="1"/>
  <c r="D10" i="84" s="1"/>
</calcChain>
</file>

<file path=xl/sharedStrings.xml><?xml version="1.0" encoding="utf-8"?>
<sst xmlns="http://schemas.openxmlformats.org/spreadsheetml/2006/main" count="356" uniqueCount="170">
  <si>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</si>
  <si>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</si>
  <si>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</si>
  <si>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</si>
  <si>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</si>
  <si>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</si>
  <si>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</si>
  <si>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</si>
  <si>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</si>
  <si>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</si>
  <si>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</si>
  <si>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</si>
  <si>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</si>
  <si>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</si>
  <si>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</si>
  <si>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</si>
  <si>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</si>
  <si>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</si>
  <si>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</si>
  <si>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</si>
  <si>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</si>
  <si>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</si>
  <si>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</si>
  <si>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Առաջին կիսամյակ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</si>
  <si>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</si>
  <si>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</si>
  <si>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09</t>
  </si>
  <si>
    <t>01</t>
  </si>
  <si>
    <t xml:space="preserve"> ԿՐԹՈՒԹՅՈՒՆ</t>
  </si>
  <si>
    <t>Հավելված N 4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</si>
  <si>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</si>
  <si>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</si>
  <si>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</si>
  <si>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</si>
  <si>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</si>
  <si>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</si>
  <si>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</si>
  <si>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</si>
  <si>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</si>
  <si>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</si>
  <si>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</si>
  <si>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</si>
  <si>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</si>
  <si>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</si>
  <si>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</si>
  <si>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</si>
  <si>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</si>
  <si>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</si>
  <si>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</si>
  <si>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</si>
  <si>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</si>
  <si>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</si>
  <si>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ՀՀ կառավարության  2026 թվականի </t>
  </si>
  <si>
    <t>ՀՀ կառավարության  2026 թվականի</t>
  </si>
  <si>
    <t>հազար դրամներոով</t>
  </si>
  <si>
    <t>Հավելված N 5</t>
  </si>
  <si>
    <t xml:space="preserve"> ՈՉ ՖԻՆԱՆՍԱԿԱՆ ԱԿՏԻՎՆԵՐԻ ԳԾՈՎ ԾԱԽՍԵՐ</t>
  </si>
  <si>
    <t xml:space="preserve"> ՀԻՄՆԱԿԱՆ ՄԻՋՈՑՆԵՐ</t>
  </si>
  <si>
    <t>06</t>
  </si>
  <si>
    <t xml:space="preserve"> այդ թվում` բյուջետային ծախսերի տնտեսագիտական դասակարգման հոդվածներ</t>
  </si>
  <si>
    <t xml:space="preserve"> ՇԵՆՔԵՐ ԵՎ ՇԻՆՈՒԹՅՈՒՆՆԵՐ</t>
  </si>
  <si>
    <t xml:space="preserve"> - Շենքերի և շինությունների շինարարություն</t>
  </si>
  <si>
    <t xml:space="preserve"> Կրթությանը տրամադրվող օժանդակ ծառայություններ</t>
  </si>
  <si>
    <t>Տրանսֆերտների տրամադրում</t>
  </si>
  <si>
    <t xml:space="preserve"> Տրանսֆերտների տրամադրում </t>
  </si>
  <si>
    <t xml:space="preserve"> Ընդամենը  </t>
  </si>
  <si>
    <t xml:space="preserve"> Միջոցառում</t>
  </si>
  <si>
    <t xml:space="preserve"> Վարկային միջոցներ</t>
  </si>
  <si>
    <t xml:space="preserve"> Համաֆինան սավորում</t>
  </si>
  <si>
    <t xml:space="preserve"> ՀՀ  կրթության, գիտության, մշակույթի և սպորտի նախարարություն</t>
  </si>
  <si>
    <t xml:space="preserve"> Դպրոցների սեյսմիկ անվտանգության մակարդակի բարձրացման ծրագիր</t>
  </si>
  <si>
    <t xml:space="preserve"> ՀՀ տարածքային կառավարման և ենթակառուցվածքների նախարարություն</t>
  </si>
  <si>
    <t xml:space="preserve"> 12003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</si>
  <si>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</si>
  <si>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>Ինն ամիս</t>
  </si>
  <si>
    <t>Տարի</t>
  </si>
  <si>
    <t xml:space="preserve">  Դպրոցների սեյսմիկ անվտանգության մակարդակի բարձրացման ծրագիր</t>
  </si>
  <si>
    <t>1189</t>
  </si>
  <si>
    <t>Դպրոցների սեյսմիկ անվտանգության մակարդակի բարձրացման ծրագիր</t>
  </si>
  <si>
    <t>Նպաստել երկրի սեյսմակայունության ապահովմանը, անհատական և հասարակական անվտանգության մակարդակի բարձրացմանը</t>
  </si>
  <si>
    <t>Դպրոցական շենքերի սեյսմակայունության մակարդակի բարձրացում</t>
  </si>
  <si>
    <t>1189 - 12003</t>
  </si>
  <si>
    <t>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</si>
  <si>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>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</t>
  </si>
  <si>
    <t xml:space="preserve"> 1189 </t>
  </si>
  <si>
    <t xml:space="preserve"> Դպրոցների սեյսմիկ անվտանգության մակարդակի բարձրացման ծրագիր </t>
  </si>
  <si>
    <t xml:space="preserve"> 1189 - 12003 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</si>
  <si>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t>
  </si>
  <si>
    <t xml:space="preserve"> Շահառուների ընտրության չափորոշիչները` Մասնագիտացված կազմակերպություն  </t>
  </si>
  <si>
    <t>ԲՍԿ</t>
  </si>
  <si>
    <t>ՀՀ ՏԱՐԱԾՔԱՅԻՆ ԿԱՌԱՎԱՐՄԱՆ ԵՎ ԵՆԹԱԿԱՌՈՒՑՎԱԾՔՆԵՐԻ ՆԱԽԱՐԱՐՈՒԹՅՈՒՆ</t>
  </si>
  <si>
    <t xml:space="preserve">Ցուցանիշների փոփոխությունը (ավելացումները նշված են դրական նշանով)  </t>
  </si>
  <si>
    <t xml:space="preserve"> Կրթության որակի ապահովում</t>
  </si>
  <si>
    <t>Համաշխարհային բանկի աջակցությամբ իրականացվող «Կրթության բարելավման  ծրագրի լրացուցիչ ֆինանսավորում» վարկային ծրագրի շրջանակներում կապիտալ ներդրումներ  հանրակրթական ուսումնական հաստատություններում</t>
  </si>
  <si>
    <t xml:space="preserve"> ՀՀ  կրթության , գիտության, մշակույթի և սպորտի նախարարություն</t>
  </si>
  <si>
    <t xml:space="preserve"> - Շենքերի և շինությունների կապիտալ վերանորոգում</t>
  </si>
  <si>
    <t>«ՀԱՅԱՍՏԱՆԻ ՀԱՆՐԱՊԵՏՈՒԹՅԱՆ 2026 ԹՎԱԿԱՆԻ ՊԵՏԱԿԱՆ ԲՅՈՒՋԵԻ ՄԱՍԻՆ» ՕՐԵՆՔԻ N 1 ՀԱՎԵԼՎԱԾԻ N 4 ԱՂՅՈՒՍԱԿՈՒՄ ԵՎ ՀԱՅԱՍՏԱՆԻ ՀԱՆՐԱՊԵՏՈՒԹՅԱՆ ԿԱՌԱՎԱՐՈՒԹՅԱՆ 2025 ԹՎԱԿԱՆԻ ԴԵԿՏԵՄԲԵՐԻ 25-Ի N 1910-Ն ՈՐՈՇՄԱՆ N 5 ՀԱՎԵԼՎԱԾԻ N 3 ԱՂՅՈՒՍԱԿՈՒՄ ԿԱՏԱՐՎՈՂ ԼՐԱՑՈՒՄՆԵՐԸ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</si>
  <si>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</si>
  <si>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</si>
  <si>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</si>
  <si>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</si>
  <si>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</si>
  <si>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</si>
  <si>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</si>
  <si>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</si>
  <si>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</si>
  <si>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</si>
  <si>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Հանրակրթական դպրոցների նոր շենքերի կառուցում</t>
  </si>
  <si>
    <t>այդ  թվում՝</t>
  </si>
  <si>
    <t xml:space="preserve"> այդ թվում՝ ըստ ուղղությունների</t>
  </si>
  <si>
    <t>ՀՀ կառավարության 2026 թվականի</t>
  </si>
  <si>
    <t>հազ. դրամ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</si>
  <si>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</si>
  <si>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(ավելացումները նշված են դրական նշանով) </t>
  </si>
  <si>
    <t>որից՝</t>
  </si>
  <si>
    <t>Բ.Արտաքին աղբյուրներ-ընդամենը</t>
  </si>
  <si>
    <t>1. Փոխառու զուտ միջոցներ</t>
  </si>
  <si>
    <t>1.1. Վարկերի և փոխատվությունների ստացում</t>
  </si>
  <si>
    <t xml:space="preserve"> Նպատակային վարկերի գծով</t>
  </si>
  <si>
    <t xml:space="preserve">«ՀԱՅԱUՏԱՆԻ ՀԱՆՐԱՊԵՏՈՒԹՅԱՆ 2026 ԹՎԱԿԱՆԻ ՊԵՏԱԿԱՆ ԲՅՈՒՋԵԻ ՄԱUԻՆ» ՀԱՅԱUՏԱՆԻ ՀԱՆՐԱՊԵՏՈՒԹՅԱՆ OՐԵՆՔԻ N 1 ՀԱՎԵԼՎԱԾԻ N 3 ԱՂՅՈՒՍԱԿՈՒՄ ԿԱՏԱՐՎՈՂ ՓՈՓՈԽՈՒԹՅՈՒՆՆԵՐԸ </t>
  </si>
  <si>
    <t xml:space="preserve">Ցուցանիշների փոփոխությունը (նվազեցումները նշված են փակագծերում)  </t>
  </si>
  <si>
    <t>Հավելված N 6</t>
  </si>
  <si>
    <t xml:space="preserve">ՀԱՅԱՍՏԱՆԻ ՀԱՆՐԱՊԵՏՈՒԹՅԱՆ ԿԱՌԱՎԱՐՈՒԹՅԱՆ 2025 ԹՎԱԿԱՆԻ ԴԵԿՏԵՄԲԵՐԻ 25-Ի N 1910-Ն ՈՐՈՇՄԱՆ N 5 ՀԱՎԵԼՎԱԾԻ N 2 ԱՂՅՈՒՍԱԿՈՒՄ ԿԱՏԱՐՎՈՂ ՓՈՓՈԽՈՒԹՅՈՒՆՆԵՐԸ </t>
  </si>
  <si>
    <t>Կրթահամալիրների կառուցում</t>
  </si>
  <si>
    <t>Հավելված N 3</t>
  </si>
  <si>
    <t>02</t>
  </si>
  <si>
    <t xml:space="preserve"> Միջնակարգ ընդհանուր կրթություն</t>
  </si>
  <si>
    <t xml:space="preserve"> Հիմնական ընդհանուր կրթություն</t>
  </si>
  <si>
    <t xml:space="preserve"> Հանրակրթական և նախադպրոցական հաստատությունների հիմնում, կառուցում, բարելավում</t>
  </si>
  <si>
    <t xml:space="preserve"> 32003</t>
  </si>
  <si>
    <t xml:space="preserve"> Հանրակրթական դպրոցների նոր շենքերի կառուցում</t>
  </si>
  <si>
    <t xml:space="preserve"> Կրթահամալիրների կառուցում</t>
  </si>
  <si>
    <t>ՀԱՅԱՍՏԱՆԻ ՀԱՆՐԱՊԵՏՈՒԹՅԱՆ ԿԱՌԱՎԱՐՈՒԹՅԱՆ 2025 ԹՎԱԿԱՆԻ ԴԵԿՏԵՄԲԵՐԻ 25-Ի N 1910-Ն ՈՐՈՇՄԱՆ N 3 ԵՎ N 4 ՀԱՎԵԼՎԱԾՆԵՐՈՒՄ ԿԱՏԱՐՎՈՂ  ՓՈՓՈԽՈՒԹՅՈՒՆՆԵՐԸ ԵՎ ԼՐԱՑՈՒՄՆԵՐԸ</t>
  </si>
  <si>
    <t>1192</t>
  </si>
  <si>
    <t>Կրթության որակի ապահովում</t>
  </si>
  <si>
    <t>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</si>
  <si>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</si>
  <si>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1192 - 32006</t>
  </si>
  <si>
    <t>Կապիտալ ներդրումներ ավագ, միջնակարգ և հիմնական դպրոցներում</t>
  </si>
  <si>
    <t>Այլ պետական կազմակերպությունների կողմից օգտագործվող ոչ ֆինանսական ակտիվների հետ գործառնություններ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</si>
  <si>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</si>
  <si>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</si>
  <si>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</si>
  <si>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</si>
  <si>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</si>
  <si>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1236 - 32005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</si>
  <si>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</si>
  <si>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 Կրթության որակի ապահովում </t>
  </si>
  <si>
    <t xml:space="preserve"> 1192 - 32006 </t>
  </si>
  <si>
    <t xml:space="preserve"> Կապիտալ ներդրումներ ավագ, միջնակարգ և հիմնական դպրոցներում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</si>
  <si>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</si>
  <si>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Հանրակրթական ուսումնական հաստատություններ </t>
  </si>
  <si>
    <t xml:space="preserve"> Հանրակրթական և նախադպրոցական հաստատությունների հիմնում, կառուցում, բարելավում </t>
  </si>
  <si>
    <t xml:space="preserve"> 1236 - 32003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</si>
  <si>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</si>
  <si>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Ակտիվն օգտագործող կազմակերպության անվանումը` Հանրակրթական դպրոցներ </t>
  </si>
  <si>
    <t xml:space="preserve"> 1236 - 32005 </t>
  </si>
  <si>
    <t xml:space="preserve"> Ակտիվն օգտագործող կազմակերպության անվանումը` Ստեղծվող կրթահամալիրներ 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</si>
  <si>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</si>
  <si>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>Հավելված N 7</t>
  </si>
  <si>
    <t>ՀԱՅԱՍՏԱՆԻ ՀԱՆՐԱՊԵՏՈՒԹՅԱՆ ԿԱՌԱՎԱՐՈՒԹՅԱՆ 2025 ԹՎԱԿԱՆԻ ԴԵԿՏԵՄԲԵՐԻ 25-Ի N 1910-Ն ՈՐՈՇՄԱՆ N 9.1 ՀԱՎԵԼՎԱԾՈՒՄ ԿԱՏԱՐՎՈՂ ՓՈՓՈԽՈՒԹՅՈՒՆՆԵՐԸ ԵՎ ԼՐԱՑՈՒՄՆԵՐԸ</t>
  </si>
  <si>
    <t>Հավելված N 8</t>
  </si>
  <si>
    <t>(հազար դրամներով)</t>
  </si>
  <si>
    <t xml:space="preserve"> Ցուցանիշների փոփոխությունը                                                         (ավելացումները նշված են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</si>
  <si>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</si>
  <si>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</si>
  <si>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</si>
  <si>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«ՀԱՅԱՍՏԱՆԻ  ՀԱՆՐԱՊԵՏՈՒԹՅԱՆ  2026  ԹՎԱԿԱՆԻ  ՊԵՏԱԿԱՆ  ԲՅՈՒՋԵԻ  ՄԱՍԻՆ»  ՀԱՅԱՍՏԱՆԻ ՀԱՆՐԱՊԵՏՈՒԹՅԱՆ ՕՐԵՆՔԻ 2-ՐԴ ՀՈԴՎԱԾԻ ԱՂՅՈՒՍԱԿՈՒՄ ԿԱՏԱՐՎՈՂ ՓՈՓՈԽՈՒԹՅՈՒՆԸ</t>
  </si>
  <si>
    <t>Հավելված N 9</t>
  </si>
  <si>
    <t>«ՀԱՅԱՍՏԱՆԻ ՀԱՆՐԱՊԵՏՈՒԹՅԱՆ 2026 ԹՎԱԿԱՆԻ ՊԵՏԱԿԱՆ ԲՅՈՒՋԵԻ ՄԱՍԻՆ» ՕՐԵՆՔԻ 3-ՐԴ ՀՈԴՎԱԾԻ, N 3 ՀԱՎԵԼՎԱԾԻ N 1 ԱՂՅՈՒՍԱԿՈՒՄ ԵՎ ՀԱՅԱՍՏԱՆԻ ՀԱՆՐԱՊԵՏՈՒԹՅԱՆ ԿԱՌԱՎԱՐՈՒԹՅԱՆ 2025 ԹՎԱԿԱՆԻ ԴԵԿՏԵՄԲԵՐԻ 25-Ի N 1910-Ն ՈՐՈՇՄԱՆ N 1 ՀԱՎԵԼՎԱԾԻ N 1 ԱՂՅՈՒՍԱԿՈՒՄ ԿԱՏԱՐՎՈՂ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</si>
</sst>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_(* #,##0.000_);_(* \(#,##0.000\);_(* &quot;-&quot;??_);_(@_)"/>
    <numFmt numFmtId="173" formatCode="#,##0.0"/>
    <numFmt numFmtId="174" formatCode="_-* #,##0.0\ _р_._-;\-* #,##0.0\ _р_._-;_-* &quot;-&quot;?\ _р_._-;_-@_-"/>
    <numFmt numFmtId="175" formatCode="0.000%"/>
    <numFmt numFmtId="176" formatCode="_-* #,##0.0\ _ _-;\-* #,##0.0\ _ _-;_-* &quot;-&quot;??\ _ _-;_-@_-"/>
    <numFmt numFmtId="177" formatCode="_ * #,##0.00_)_ _ ;_ * \(#,##0.00\)_ _ ;_ * &quot;-&quot;??_)_ _ ;_ @_ "/>
  </numFmts>
  <fonts count="10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1"/>
      <name val="GHEA Grapalat"/>
      <family val="2"/>
    </font>
    <font>
      <b/>
      <sz val="9"/>
      <name val="GHEA Grapalat"/>
      <family val="2"/>
    </font>
    <font>
      <sz val="11"/>
      <name val="GHEA Grapalat"/>
      <family val="2"/>
    </font>
    <font>
      <b/>
      <sz val="1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b/>
      <i/>
      <sz val="12"/>
      <color rgb="FFFF0000"/>
      <name val="Calibri"/>
      <family val="2"/>
      <charset val="1"/>
      <scheme val="minor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i/>
      <sz val="12"/>
      <color rgb="FFFF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19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4">
      <protection locked="0"/>
    </xf>
    <xf numFmtId="170" fontId="83" fillId="56" borderId="2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1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3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1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165" fontId="92" fillId="0" borderId="0" applyFill="0" applyBorder="0" applyProtection="0">
      <alignment horizontal="right" vertical="top"/>
    </xf>
    <xf numFmtId="0" fontId="16" fillId="0" borderId="0"/>
    <xf numFmtId="0" fontId="18" fillId="0" borderId="0">
      <alignment vertical="center"/>
    </xf>
  </cellStyleXfs>
  <cellXfs count="312">
    <xf numFmtId="0" fontId="0" fillId="0" borderId="0" xfId="0"/>
    <xf numFmtId="168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8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8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168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vertical="center"/>
    </xf>
    <xf numFmtId="168" fontId="17" fillId="2" borderId="25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8" fontId="85" fillId="2" borderId="21" xfId="7" applyNumberFormat="1" applyFont="1" applyFill="1" applyBorder="1" applyAlignment="1">
      <alignment horizontal="right" vertical="center" wrapText="1"/>
    </xf>
    <xf numFmtId="168" fontId="73" fillId="2" borderId="21" xfId="7" applyNumberFormat="1" applyFont="1" applyFill="1" applyBorder="1" applyAlignment="1">
      <alignment horizontal="right" vertical="center" wrapText="1"/>
    </xf>
    <xf numFmtId="166" fontId="74" fillId="2" borderId="0" xfId="253" applyNumberFormat="1" applyFont="1" applyFill="1" applyAlignment="1">
      <alignment wrapText="1"/>
    </xf>
    <xf numFmtId="0" fontId="85" fillId="2" borderId="29" xfId="165" applyFont="1" applyFill="1" applyBorder="1">
      <alignment horizontal="left" vertical="top" wrapText="1"/>
    </xf>
    <xf numFmtId="168" fontId="17" fillId="2" borderId="29" xfId="96" applyNumberFormat="1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9" xfId="0" applyFont="1" applyFill="1" applyBorder="1" applyAlignment="1">
      <alignment vertical="center" wrapText="1"/>
    </xf>
    <xf numFmtId="0" fontId="17" fillId="2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0" fontId="87" fillId="0" borderId="0" xfId="0" applyFont="1" applyAlignment="1">
      <alignment horizontal="left" vertical="top" wrapText="1"/>
    </xf>
    <xf numFmtId="0" fontId="74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8" fontId="17" fillId="57" borderId="25" xfId="96" applyNumberFormat="1" applyFont="1" applyFill="1" applyBorder="1" applyAlignment="1">
      <alignment horizontal="center" vertical="center" wrapText="1"/>
    </xf>
    <xf numFmtId="168" fontId="17" fillId="58" borderId="25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4" fillId="2" borderId="0" xfId="0" applyFont="1" applyFill="1" applyAlignment="1">
      <alignment horizontal="left" vertical="center" wrapText="1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center" wrapText="1"/>
    </xf>
    <xf numFmtId="49" fontId="73" fillId="2" borderId="29" xfId="0" applyNumberFormat="1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top" wrapText="1"/>
    </xf>
    <xf numFmtId="166" fontId="74" fillId="2" borderId="0" xfId="253" applyNumberFormat="1" applyFont="1" applyFill="1" applyAlignment="1">
      <alignment horizontal="center"/>
    </xf>
    <xf numFmtId="0" fontId="14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top" wrapText="1"/>
    </xf>
    <xf numFmtId="0" fontId="74" fillId="2" borderId="0" xfId="0" applyFont="1" applyFill="1"/>
    <xf numFmtId="0" fontId="73" fillId="2" borderId="29" xfId="0" applyFont="1" applyFill="1" applyBorder="1" applyAlignment="1">
      <alignment vertical="top" wrapText="1"/>
    </xf>
    <xf numFmtId="168" fontId="73" fillId="2" borderId="0" xfId="0" applyNumberFormat="1" applyFont="1" applyFill="1" applyAlignment="1">
      <alignment horizontal="left" vertical="top" wrapText="1"/>
    </xf>
    <xf numFmtId="43" fontId="87" fillId="2" borderId="29" xfId="7" applyFont="1" applyFill="1" applyBorder="1" applyAlignment="1">
      <alignment horizontal="center" vertical="top" wrapText="1"/>
    </xf>
    <xf numFmtId="43" fontId="94" fillId="2" borderId="29" xfId="7" applyFont="1" applyFill="1" applyBorder="1" applyAlignment="1">
      <alignment horizontal="center" vertical="top" wrapText="1"/>
    </xf>
    <xf numFmtId="166" fontId="17" fillId="2" borderId="29" xfId="7" applyNumberFormat="1" applyFont="1" applyFill="1" applyBorder="1" applyAlignment="1">
      <alignment horizontal="center" vertical="top"/>
    </xf>
    <xf numFmtId="166" fontId="94" fillId="2" borderId="29" xfId="7" applyNumberFormat="1" applyFont="1" applyFill="1" applyBorder="1" applyAlignment="1">
      <alignment horizontal="center" vertical="top"/>
    </xf>
    <xf numFmtId="43" fontId="87" fillId="2" borderId="0" xfId="7" applyFont="1" applyFill="1" applyAlignment="1">
      <alignment horizontal="center" vertical="top" wrapText="1"/>
    </xf>
    <xf numFmtId="43" fontId="87" fillId="2" borderId="29" xfId="7" applyFont="1" applyFill="1" applyBorder="1" applyAlignment="1">
      <alignment horizontal="left" vertical="top" wrapText="1"/>
    </xf>
    <xf numFmtId="166" fontId="87" fillId="2" borderId="29" xfId="7" applyNumberFormat="1" applyFont="1" applyFill="1" applyBorder="1" applyAlignment="1">
      <alignment horizontal="left" vertical="top" wrapText="1"/>
    </xf>
    <xf numFmtId="43" fontId="87" fillId="2" borderId="0" xfId="7" applyFont="1" applyFill="1" applyAlignment="1">
      <alignment horizontal="left" vertical="top" wrapText="1"/>
    </xf>
    <xf numFmtId="43" fontId="94" fillId="2" borderId="29" xfId="7" applyFont="1" applyFill="1" applyBorder="1" applyAlignment="1">
      <alignment horizontal="left" vertical="top" wrapText="1"/>
    </xf>
    <xf numFmtId="166" fontId="17" fillId="2" borderId="29" xfId="7" applyNumberFormat="1" applyFont="1" applyFill="1" applyBorder="1" applyAlignment="1">
      <alignment horizontal="right" vertical="top"/>
    </xf>
    <xf numFmtId="166" fontId="94" fillId="2" borderId="29" xfId="7" applyNumberFormat="1" applyFont="1" applyFill="1" applyBorder="1" applyAlignment="1">
      <alignment horizontal="right" vertical="top"/>
    </xf>
    <xf numFmtId="43" fontId="17" fillId="2" borderId="29" xfId="7" applyFont="1" applyFill="1" applyBorder="1" applyAlignment="1">
      <alignment horizontal="left" vertical="top" wrapText="1"/>
    </xf>
    <xf numFmtId="43" fontId="17" fillId="2" borderId="0" xfId="7" applyFont="1" applyFill="1" applyAlignment="1">
      <alignment horizontal="left" vertical="top" wrapText="1"/>
    </xf>
    <xf numFmtId="166" fontId="73" fillId="2" borderId="29" xfId="0" applyNumberFormat="1" applyFont="1" applyFill="1" applyBorder="1" applyAlignment="1">
      <alignment horizontal="left" vertical="top" wrapText="1"/>
    </xf>
    <xf numFmtId="43" fontId="73" fillId="2" borderId="29" xfId="7" applyFont="1" applyFill="1" applyBorder="1" applyAlignment="1">
      <alignment horizontal="center" vertical="top" wrapText="1"/>
    </xf>
    <xf numFmtId="1" fontId="73" fillId="2" borderId="29" xfId="7" applyNumberFormat="1" applyFont="1" applyFill="1" applyBorder="1" applyAlignment="1">
      <alignment horizontal="center" vertical="top" wrapText="1"/>
    </xf>
    <xf numFmtId="43" fontId="73" fillId="2" borderId="29" xfId="7" applyFont="1" applyFill="1" applyBorder="1" applyAlignment="1">
      <alignment horizontal="left" vertical="top" wrapText="1"/>
    </xf>
    <xf numFmtId="166" fontId="73" fillId="2" borderId="29" xfId="7" applyNumberFormat="1" applyFont="1" applyFill="1" applyBorder="1" applyAlignment="1">
      <alignment horizontal="center" vertical="top"/>
    </xf>
    <xf numFmtId="43" fontId="73" fillId="2" borderId="0" xfId="7" applyFont="1" applyFill="1" applyAlignment="1">
      <alignment horizontal="center" vertical="top" wrapText="1"/>
    </xf>
    <xf numFmtId="43" fontId="85" fillId="2" borderId="29" xfId="7" applyFont="1" applyFill="1" applyBorder="1" applyAlignment="1">
      <alignment horizontal="left" vertical="top" wrapText="1"/>
    </xf>
    <xf numFmtId="166" fontId="85" fillId="2" borderId="29" xfId="7" applyNumberFormat="1" applyFont="1" applyFill="1" applyBorder="1" applyAlignment="1">
      <alignment horizontal="right" vertical="top"/>
    </xf>
    <xf numFmtId="43" fontId="73" fillId="2" borderId="0" xfId="7" applyFont="1" applyFill="1" applyAlignment="1">
      <alignment horizontal="left" vertical="top" wrapText="1"/>
    </xf>
    <xf numFmtId="166" fontId="73" fillId="2" borderId="29" xfId="6" applyNumberFormat="1" applyFont="1" applyFill="1" applyBorder="1">
      <alignment horizontal="right" vertical="top"/>
    </xf>
    <xf numFmtId="0" fontId="73" fillId="0" borderId="26" xfId="0" applyFont="1" applyBorder="1" applyAlignment="1">
      <alignment horizontal="left" vertical="top" wrapText="1"/>
    </xf>
    <xf numFmtId="0" fontId="73" fillId="2" borderId="26" xfId="0" applyFont="1" applyFill="1" applyBorder="1" applyAlignment="1">
      <alignment horizontal="left" vertical="top" wrapText="1"/>
    </xf>
    <xf numFmtId="166" fontId="73" fillId="2" borderId="29" xfId="7" applyNumberFormat="1" applyFont="1" applyFill="1" applyBorder="1" applyAlignment="1">
      <alignment vertical="center" wrapText="1"/>
    </xf>
    <xf numFmtId="0" fontId="95" fillId="0" borderId="29" xfId="0" applyFont="1" applyBorder="1" applyAlignment="1">
      <alignment horizontal="left" vertical="top" wrapText="1"/>
    </xf>
    <xf numFmtId="0" fontId="95" fillId="0" borderId="29" xfId="0" applyFont="1" applyBorder="1" applyAlignment="1">
      <alignment horizontal="center" vertical="center" wrapText="1"/>
    </xf>
    <xf numFmtId="0" fontId="95" fillId="0" borderId="29" xfId="0" applyFont="1" applyBorder="1" applyAlignment="1">
      <alignment horizontal="left" vertical="center" wrapText="1"/>
    </xf>
    <xf numFmtId="166" fontId="17" fillId="2" borderId="29" xfId="7" applyNumberFormat="1" applyFont="1" applyFill="1" applyBorder="1" applyAlignment="1">
      <alignment vertical="center" wrapText="1"/>
    </xf>
    <xf numFmtId="0" fontId="96" fillId="0" borderId="29" xfId="0" applyFont="1" applyBorder="1" applyAlignment="1">
      <alignment horizontal="left" vertical="top" wrapText="1"/>
    </xf>
    <xf numFmtId="165" fontId="17" fillId="0" borderId="29" xfId="3116" applyFont="1" applyBorder="1">
      <alignment horizontal="right" vertical="top"/>
    </xf>
    <xf numFmtId="0" fontId="73" fillId="0" borderId="29" xfId="0" applyFont="1" applyBorder="1" applyAlignment="1">
      <alignment horizontal="left" vertical="top" wrapText="1"/>
    </xf>
    <xf numFmtId="0" fontId="73" fillId="2" borderId="26" xfId="0" applyFont="1" applyFill="1" applyBorder="1" applyAlignment="1">
      <alignment horizontal="center" vertical="top" wrapText="1"/>
    </xf>
    <xf numFmtId="166" fontId="74" fillId="2" borderId="0" xfId="253" applyNumberFormat="1" applyFont="1" applyFill="1" applyAlignment="1">
      <alignment horizontal="right" wrapText="1"/>
    </xf>
    <xf numFmtId="166" fontId="74" fillId="2" borderId="0" xfId="253" applyNumberFormat="1" applyFont="1" applyFill="1" applyAlignment="1">
      <alignment horizontal="right" vertical="top" wrapText="1"/>
    </xf>
    <xf numFmtId="1" fontId="17" fillId="2" borderId="29" xfId="7" applyNumberFormat="1" applyFont="1" applyFill="1" applyBorder="1" applyAlignment="1">
      <alignment horizontal="center" vertical="center" wrapText="1"/>
    </xf>
    <xf numFmtId="0" fontId="85" fillId="2" borderId="26" xfId="165" applyFont="1" applyFill="1" applyBorder="1">
      <alignment horizontal="left" vertical="top" wrapText="1"/>
    </xf>
    <xf numFmtId="49" fontId="73" fillId="2" borderId="26" xfId="0" applyNumberFormat="1" applyFont="1" applyFill="1" applyBorder="1" applyAlignment="1">
      <alignment horizontal="left" vertical="top" wrapText="1"/>
    </xf>
    <xf numFmtId="0" fontId="17" fillId="2" borderId="31" xfId="0" applyFont="1" applyFill="1" applyBorder="1" applyAlignment="1">
      <alignment vertical="center" wrapText="1"/>
    </xf>
    <xf numFmtId="0" fontId="17" fillId="2" borderId="32" xfId="0" applyFont="1" applyFill="1" applyBorder="1" applyAlignment="1">
      <alignment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vertical="top" wrapText="1"/>
    </xf>
    <xf numFmtId="0" fontId="17" fillId="2" borderId="32" xfId="0" applyFont="1" applyFill="1" applyBorder="1" applyAlignment="1">
      <alignment vertical="top" wrapText="1"/>
    </xf>
    <xf numFmtId="0" fontId="73" fillId="2" borderId="31" xfId="0" applyFont="1" applyFill="1" applyBorder="1" applyAlignment="1">
      <alignment vertical="top" wrapText="1"/>
    </xf>
    <xf numFmtId="0" fontId="73" fillId="2" borderId="0" xfId="1660" applyFont="1" applyFill="1" applyAlignment="1">
      <alignment vertical="top"/>
    </xf>
    <xf numFmtId="168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43" fontId="73" fillId="2" borderId="0" xfId="7" applyFont="1" applyFill="1" applyAlignment="1">
      <alignment vertical="top"/>
    </xf>
    <xf numFmtId="43" fontId="97" fillId="2" borderId="0" xfId="7" applyFont="1" applyFill="1" applyAlignment="1">
      <alignment vertical="top"/>
    </xf>
    <xf numFmtId="168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0" fontId="73" fillId="2" borderId="0" xfId="299" applyFont="1" applyFill="1"/>
    <xf numFmtId="43" fontId="73" fillId="2" borderId="0" xfId="7" applyFont="1" applyFill="1"/>
    <xf numFmtId="43" fontId="97" fillId="2" borderId="0" xfId="7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1" fontId="73" fillId="2" borderId="0" xfId="2027" applyFont="1" applyFill="1"/>
    <xf numFmtId="49" fontId="17" fillId="2" borderId="29" xfId="96" applyNumberFormat="1" applyFont="1" applyFill="1" applyBorder="1" applyAlignment="1">
      <alignment horizontal="center" vertical="center" textRotation="90" wrapText="1"/>
    </xf>
    <xf numFmtId="173" fontId="17" fillId="2" borderId="29" xfId="96" applyNumberFormat="1" applyFont="1" applyFill="1" applyBorder="1" applyAlignment="1">
      <alignment horizontal="center" vertical="center" wrapText="1"/>
    </xf>
    <xf numFmtId="0" fontId="17" fillId="2" borderId="29" xfId="96" applyFont="1" applyFill="1" applyBorder="1" applyAlignment="1">
      <alignment horizontal="center" vertical="center" wrapText="1"/>
    </xf>
    <xf numFmtId="174" fontId="73" fillId="2" borderId="0" xfId="299" applyNumberFormat="1" applyFont="1" applyFill="1"/>
    <xf numFmtId="49" fontId="73" fillId="2" borderId="29" xfId="96" applyNumberFormat="1" applyFont="1" applyFill="1" applyBorder="1" applyAlignment="1">
      <alignment horizontal="center" vertical="center" textRotation="90" wrapText="1"/>
    </xf>
    <xf numFmtId="168" fontId="98" fillId="2" borderId="29" xfId="96" applyNumberFormat="1" applyFont="1" applyFill="1" applyBorder="1" applyAlignment="1">
      <alignment horizontal="center" vertical="center" wrapText="1"/>
    </xf>
    <xf numFmtId="43" fontId="98" fillId="2" borderId="0" xfId="299" applyNumberFormat="1" applyFont="1" applyFill="1"/>
    <xf numFmtId="43" fontId="98" fillId="2" borderId="0" xfId="7" applyFont="1" applyFill="1"/>
    <xf numFmtId="0" fontId="73" fillId="2" borderId="29" xfId="96" applyFont="1" applyFill="1" applyBorder="1" applyAlignment="1">
      <alignment horizontal="center" vertical="center" wrapText="1"/>
    </xf>
    <xf numFmtId="0" fontId="99" fillId="2" borderId="29" xfId="96" applyFont="1" applyFill="1" applyBorder="1" applyAlignment="1">
      <alignment horizontal="center" vertical="center" wrapText="1"/>
    </xf>
    <xf numFmtId="173" fontId="73" fillId="2" borderId="29" xfId="96" applyNumberFormat="1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/>
    </xf>
    <xf numFmtId="0" fontId="73" fillId="2" borderId="29" xfId="0" applyFont="1" applyFill="1" applyBorder="1"/>
    <xf numFmtId="175" fontId="73" fillId="2" borderId="29" xfId="2029" applyNumberFormat="1" applyFont="1" applyFill="1" applyBorder="1"/>
    <xf numFmtId="0" fontId="100" fillId="2" borderId="29" xfId="0" applyFont="1" applyFill="1" applyBorder="1" applyAlignment="1">
      <alignment vertical="center" wrapText="1"/>
    </xf>
    <xf numFmtId="166" fontId="100" fillId="2" borderId="29" xfId="6" applyNumberFormat="1" applyFont="1" applyFill="1" applyBorder="1" applyAlignment="1">
      <alignment horizontal="center" vertical="center"/>
    </xf>
    <xf numFmtId="43" fontId="101" fillId="2" borderId="0" xfId="7" applyFont="1" applyFill="1" applyAlignment="1">
      <alignment vertical="center"/>
    </xf>
    <xf numFmtId="43" fontId="102" fillId="2" borderId="0" xfId="7" applyFont="1" applyFill="1" applyAlignment="1">
      <alignment vertical="center"/>
    </xf>
    <xf numFmtId="0" fontId="101" fillId="2" borderId="0" xfId="0" applyFont="1" applyFill="1" applyAlignment="1">
      <alignment vertical="center"/>
    </xf>
    <xf numFmtId="0" fontId="73" fillId="2" borderId="29" xfId="0" applyFont="1" applyFill="1" applyBorder="1" applyAlignment="1">
      <alignment horizontal="center"/>
    </xf>
    <xf numFmtId="0" fontId="17" fillId="0" borderId="29" xfId="96" applyFont="1" applyBorder="1" applyAlignment="1">
      <alignment horizontal="center" vertical="center" wrapText="1"/>
    </xf>
    <xf numFmtId="0" fontId="17" fillId="0" borderId="29" xfId="96" applyFont="1" applyBorder="1" applyAlignment="1">
      <alignment horizontal="left" vertical="center" wrapText="1"/>
    </xf>
    <xf numFmtId="0" fontId="73" fillId="2" borderId="29" xfId="0" applyFont="1" applyFill="1" applyBorder="1" applyAlignment="1">
      <alignment vertical="center"/>
    </xf>
    <xf numFmtId="0" fontId="98" fillId="2" borderId="0" xfId="299" applyFont="1" applyFill="1"/>
    <xf numFmtId="166" fontId="14" fillId="2" borderId="29" xfId="165" applyNumberFormat="1" applyFont="1" applyFill="1" applyBorder="1" applyAlignment="1">
      <alignment horizontal="center" vertical="center" wrapText="1"/>
    </xf>
    <xf numFmtId="0" fontId="99" fillId="2" borderId="29" xfId="253" applyFont="1" applyFill="1" applyBorder="1" applyAlignment="1">
      <alignment horizontal="center" vertical="center" wrapText="1"/>
    </xf>
    <xf numFmtId="0" fontId="85" fillId="2" borderId="29" xfId="253" applyFont="1" applyFill="1" applyBorder="1" applyAlignment="1">
      <alignment horizontal="center" vertical="center" wrapText="1"/>
    </xf>
    <xf numFmtId="166" fontId="104" fillId="0" borderId="29" xfId="96" applyNumberFormat="1" applyFont="1" applyBorder="1" applyAlignment="1">
      <alignment horizontal="center" vertical="center" wrapText="1"/>
    </xf>
    <xf numFmtId="0" fontId="73" fillId="2" borderId="0" xfId="253" applyFont="1" applyFill="1"/>
    <xf numFmtId="0" fontId="87" fillId="2" borderId="1" xfId="0" applyFont="1" applyFill="1" applyBorder="1"/>
    <xf numFmtId="0" fontId="73" fillId="2" borderId="29" xfId="299" applyFont="1" applyFill="1" applyBorder="1" applyAlignment="1">
      <alignment horizontal="center"/>
    </xf>
    <xf numFmtId="166" fontId="73" fillId="2" borderId="29" xfId="96" applyNumberFormat="1" applyFont="1" applyFill="1" applyBorder="1" applyAlignment="1">
      <alignment vertical="center" wrapText="1"/>
    </xf>
    <xf numFmtId="0" fontId="87" fillId="2" borderId="29" xfId="0" applyFont="1" applyFill="1" applyBorder="1"/>
    <xf numFmtId="0" fontId="100" fillId="2" borderId="26" xfId="96" applyFont="1" applyFill="1" applyBorder="1" applyAlignment="1">
      <alignment horizontal="center" vertical="center" wrapText="1"/>
    </xf>
    <xf numFmtId="43" fontId="73" fillId="2" borderId="0" xfId="253" applyNumberFormat="1" applyFont="1" applyFill="1"/>
    <xf numFmtId="166" fontId="73" fillId="0" borderId="29" xfId="253" applyNumberFormat="1" applyFont="1" applyBorder="1"/>
    <xf numFmtId="0" fontId="100" fillId="2" borderId="26" xfId="96" applyFont="1" applyFill="1" applyBorder="1" applyAlignment="1">
      <alignment horizontal="left" vertical="center" wrapText="1"/>
    </xf>
    <xf numFmtId="166" fontId="17" fillId="2" borderId="29" xfId="253" applyNumberFormat="1" applyFont="1" applyFill="1" applyBorder="1" applyAlignment="1">
      <alignment vertical="center"/>
    </xf>
    <xf numFmtId="166" fontId="74" fillId="2" borderId="0" xfId="253" applyNumberFormat="1" applyFont="1" applyFill="1"/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3117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43" fontId="17" fillId="2" borderId="29" xfId="2022" applyFont="1" applyFill="1" applyBorder="1" applyAlignment="1">
      <alignment wrapText="1"/>
    </xf>
    <xf numFmtId="168" fontId="17" fillId="2" borderId="29" xfId="7" applyNumberFormat="1" applyFont="1" applyFill="1" applyBorder="1" applyAlignment="1">
      <alignment horizontal="center" vertical="top"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29" xfId="2022" applyFont="1" applyFill="1" applyBorder="1" applyAlignment="1">
      <alignment vertical="center" wrapText="1"/>
    </xf>
    <xf numFmtId="166" fontId="73" fillId="2" borderId="29" xfId="2022" applyNumberFormat="1" applyFont="1" applyFill="1" applyBorder="1" applyAlignment="1">
      <alignment horizontal="center" vertical="center"/>
    </xf>
    <xf numFmtId="43" fontId="17" fillId="2" borderId="29" xfId="2022" applyFont="1" applyFill="1" applyBorder="1" applyAlignment="1">
      <alignment vertical="center" wrapText="1"/>
    </xf>
    <xf numFmtId="166" fontId="17" fillId="2" borderId="29" xfId="2022" applyNumberFormat="1" applyFont="1" applyFill="1" applyBorder="1" applyAlignment="1">
      <alignment horizontal="left" vertical="center"/>
    </xf>
    <xf numFmtId="43" fontId="17" fillId="2" borderId="0" xfId="2022" applyFont="1" applyFill="1"/>
    <xf numFmtId="166" fontId="73" fillId="2" borderId="29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5" fillId="2" borderId="29" xfId="2022" applyFont="1" applyFill="1" applyBorder="1" applyAlignment="1">
      <alignment vertical="center" wrapText="1"/>
    </xf>
    <xf numFmtId="166" fontId="85" fillId="2" borderId="29" xfId="2022" applyNumberFormat="1" applyFont="1" applyFill="1" applyBorder="1" applyAlignment="1">
      <alignment horizontal="left" vertical="center"/>
    </xf>
    <xf numFmtId="43" fontId="85" fillId="2" borderId="0" xfId="2022" applyFont="1" applyFill="1"/>
    <xf numFmtId="0" fontId="74" fillId="2" borderId="0" xfId="2025" applyFont="1" applyFill="1"/>
    <xf numFmtId="43" fontId="74" fillId="2" borderId="0" xfId="2025" applyNumberFormat="1" applyFont="1" applyFill="1"/>
    <xf numFmtId="0" fontId="97" fillId="2" borderId="1" xfId="0" applyFont="1" applyFill="1" applyBorder="1" applyAlignment="1">
      <alignment vertical="center" wrapText="1"/>
    </xf>
    <xf numFmtId="0" fontId="98" fillId="2" borderId="1" xfId="0" applyFont="1" applyFill="1" applyBorder="1" applyAlignment="1">
      <alignment vertical="top" wrapText="1"/>
    </xf>
    <xf numFmtId="0" fontId="98" fillId="2" borderId="0" xfId="0" applyFont="1" applyFill="1" applyAlignment="1">
      <alignment horizontal="left" vertical="top" wrapText="1"/>
    </xf>
    <xf numFmtId="0" fontId="97" fillId="2" borderId="31" xfId="0" applyFont="1" applyFill="1" applyBorder="1" applyAlignment="1">
      <alignment vertical="center" wrapText="1"/>
    </xf>
    <xf numFmtId="0" fontId="97" fillId="2" borderId="32" xfId="0" applyFont="1" applyFill="1" applyBorder="1" applyAlignment="1">
      <alignment vertical="center" wrapText="1"/>
    </xf>
    <xf numFmtId="0" fontId="98" fillId="2" borderId="2" xfId="0" applyFont="1" applyFill="1" applyBorder="1" applyAlignment="1">
      <alignment vertical="top" wrapText="1"/>
    </xf>
    <xf numFmtId="0" fontId="105" fillId="2" borderId="0" xfId="0" applyFont="1" applyFill="1" applyAlignment="1">
      <alignment horizontal="left" vertical="top" wrapText="1"/>
    </xf>
    <xf numFmtId="167" fontId="98" fillId="2" borderId="0" xfId="0" applyNumberFormat="1" applyFont="1" applyFill="1" applyAlignment="1">
      <alignment horizontal="left" vertical="top" wrapText="1"/>
    </xf>
    <xf numFmtId="0" fontId="91" fillId="0" borderId="29" xfId="0" applyFont="1" applyBorder="1" applyAlignment="1">
      <alignment horizontal="center" vertical="center" wrapText="1"/>
    </xf>
    <xf numFmtId="0" fontId="96" fillId="0" borderId="29" xfId="0" applyFont="1" applyBorder="1" applyAlignment="1">
      <alignment horizontal="center" vertical="center" wrapText="1"/>
    </xf>
    <xf numFmtId="0" fontId="96" fillId="0" borderId="29" xfId="0" applyFont="1" applyBorder="1" applyAlignment="1">
      <alignment horizontal="left" vertical="center" wrapText="1"/>
    </xf>
    <xf numFmtId="0" fontId="93" fillId="0" borderId="29" xfId="0" applyFont="1" applyBorder="1" applyAlignment="1">
      <alignment horizontal="left" vertical="center" wrapText="1"/>
    </xf>
    <xf numFmtId="0" fontId="91" fillId="0" borderId="29" xfId="0" applyFont="1" applyBorder="1" applyAlignment="1">
      <alignment horizontal="left" vertical="center" wrapText="1"/>
    </xf>
    <xf numFmtId="165" fontId="96" fillId="0" borderId="29" xfId="3116" applyFont="1" applyBorder="1">
      <alignment horizontal="right" vertical="top"/>
    </xf>
    <xf numFmtId="0" fontId="73" fillId="2" borderId="0" xfId="0" applyFont="1" applyFill="1" applyAlignment="1">
      <alignment horizontal="center" vertical="top" wrapText="1"/>
    </xf>
    <xf numFmtId="0" fontId="87" fillId="2" borderId="0" xfId="0" applyFont="1" applyFill="1" applyAlignment="1">
      <alignment horizontal="left" vertical="top" wrapText="1"/>
    </xf>
    <xf numFmtId="0" fontId="73" fillId="2" borderId="0" xfId="0" applyFont="1" applyFill="1" applyAlignment="1">
      <alignment horizontal="center"/>
    </xf>
    <xf numFmtId="0" fontId="73" fillId="2" borderId="0" xfId="0" applyFont="1" applyFill="1" applyAlignment="1">
      <alignment wrapText="1"/>
    </xf>
    <xf numFmtId="0" fontId="73" fillId="2" borderId="0" xfId="0" applyFont="1" applyFill="1" applyAlignment="1">
      <alignment horizontal="center" wrapText="1"/>
    </xf>
    <xf numFmtId="0" fontId="73" fillId="2" borderId="0" xfId="0" applyFont="1" applyFill="1" applyAlignment="1">
      <alignment horizontal="right" wrapText="1"/>
    </xf>
    <xf numFmtId="49" fontId="73" fillId="2" borderId="29" xfId="3118" applyNumberFormat="1" applyFont="1" applyFill="1" applyBorder="1" applyAlignment="1">
      <alignment horizontal="left" vertical="center" wrapText="1"/>
    </xf>
    <xf numFmtId="168" fontId="73" fillId="2" borderId="29" xfId="6" applyNumberFormat="1" applyFont="1" applyFill="1" applyBorder="1">
      <alignment horizontal="right" vertical="top"/>
    </xf>
    <xf numFmtId="167" fontId="73" fillId="2" borderId="0" xfId="0" applyNumberFormat="1" applyFont="1" applyFill="1"/>
    <xf numFmtId="176" fontId="73" fillId="2" borderId="0" xfId="7" applyNumberFormat="1" applyFont="1" applyFill="1" applyAlignment="1">
      <alignment horizontal="center" wrapText="1"/>
    </xf>
    <xf numFmtId="176" fontId="73" fillId="2" borderId="0" xfId="0" applyNumberFormat="1" applyFont="1" applyFill="1"/>
    <xf numFmtId="168" fontId="73" fillId="2" borderId="29" xfId="7" applyNumberFormat="1" applyFont="1" applyFill="1" applyBorder="1" applyAlignment="1">
      <alignment horizontal="right" vertical="center" wrapText="1"/>
    </xf>
    <xf numFmtId="165" fontId="73" fillId="2" borderId="0" xfId="0" applyNumberFormat="1" applyFont="1" applyFill="1"/>
    <xf numFmtId="177" fontId="73" fillId="2" borderId="0" xfId="0" applyNumberFormat="1" applyFont="1" applyFill="1"/>
    <xf numFmtId="166" fontId="73" fillId="2" borderId="0" xfId="0" applyNumberFormat="1" applyFont="1" applyFill="1"/>
    <xf numFmtId="0" fontId="94" fillId="2" borderId="0" xfId="0" applyFont="1" applyFill="1" applyAlignment="1">
      <alignment horizontal="center" vertical="center" wrapText="1"/>
    </xf>
    <xf numFmtId="0" fontId="73" fillId="2" borderId="0" xfId="0" applyFont="1" applyFill="1" applyAlignment="1">
      <alignment horizontal="center" wrapText="1"/>
    </xf>
    <xf numFmtId="0" fontId="74" fillId="2" borderId="0" xfId="0" applyFont="1" applyFill="1" applyAlignment="1">
      <alignment horizontal="center" wrapText="1"/>
    </xf>
    <xf numFmtId="43" fontId="73" fillId="2" borderId="22" xfId="2022" applyFont="1" applyFill="1" applyBorder="1" applyAlignment="1">
      <alignment horizontal="center" vertical="center" wrapText="1"/>
    </xf>
    <xf numFmtId="43" fontId="73" fillId="2" borderId="2" xfId="2022" applyFont="1" applyFill="1" applyBorder="1" applyAlignment="1">
      <alignment horizontal="center" vertical="center" wrapText="1"/>
    </xf>
    <xf numFmtId="43" fontId="73" fillId="2" borderId="28" xfId="2022" applyFont="1" applyFill="1" applyBorder="1" applyAlignment="1">
      <alignment horizontal="center" vertical="center" wrapText="1"/>
    </xf>
    <xf numFmtId="43" fontId="73" fillId="2" borderId="33" xfId="2022" applyFont="1" applyFill="1" applyBorder="1" applyAlignment="1">
      <alignment horizontal="center" vertical="center" wrapText="1"/>
    </xf>
    <xf numFmtId="43" fontId="73" fillId="2" borderId="26" xfId="2022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center" wrapText="1"/>
    </xf>
    <xf numFmtId="0" fontId="73" fillId="0" borderId="29" xfId="0" applyFont="1" applyBorder="1" applyAlignment="1">
      <alignment horizontal="left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0" fontId="17" fillId="2" borderId="29" xfId="0" applyFont="1" applyFill="1" applyBorder="1" applyAlignment="1">
      <alignment horizontal="center"/>
    </xf>
    <xf numFmtId="0" fontId="17" fillId="2" borderId="31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top" wrapText="1"/>
    </xf>
    <xf numFmtId="49" fontId="17" fillId="2" borderId="29" xfId="0" applyNumberFormat="1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49" fontId="17" fillId="2" borderId="28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73" fontId="17" fillId="2" borderId="22" xfId="96" applyNumberFormat="1" applyFont="1" applyFill="1" applyBorder="1" applyAlignment="1">
      <alignment horizontal="center" vertical="center" wrapText="1"/>
    </xf>
    <xf numFmtId="173" fontId="17" fillId="2" borderId="2" xfId="96" applyNumberFormat="1" applyFont="1" applyFill="1" applyBorder="1" applyAlignment="1">
      <alignment horizontal="center" vertical="center" wrapText="1"/>
    </xf>
    <xf numFmtId="173" fontId="73" fillId="2" borderId="28" xfId="96" applyNumberFormat="1" applyFont="1" applyFill="1" applyBorder="1" applyAlignment="1">
      <alignment horizontal="center" vertical="center" wrapText="1"/>
    </xf>
    <xf numFmtId="173" fontId="73" fillId="2" borderId="33" xfId="96" applyNumberFormat="1" applyFont="1" applyFill="1" applyBorder="1" applyAlignment="1">
      <alignment horizontal="center" vertical="center" wrapText="1"/>
    </xf>
    <xf numFmtId="173" fontId="73" fillId="2" borderId="26" xfId="96" applyNumberFormat="1" applyFont="1" applyFill="1" applyBorder="1" applyAlignment="1">
      <alignment horizontal="center" vertical="center" wrapText="1"/>
    </xf>
    <xf numFmtId="168" fontId="73" fillId="2" borderId="0" xfId="96" applyNumberFormat="1" applyFont="1" applyFill="1" applyAlignment="1">
      <alignment horizontal="right" vertical="top" wrapText="1"/>
    </xf>
    <xf numFmtId="168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27" xfId="2028" applyFont="1" applyFill="1" applyBorder="1" applyAlignment="1">
      <alignment horizontal="right"/>
    </xf>
    <xf numFmtId="166" fontId="103" fillId="2" borderId="28" xfId="96" applyNumberFormat="1" applyFont="1" applyFill="1" applyBorder="1" applyAlignment="1">
      <alignment horizontal="center" vertical="center" wrapText="1"/>
    </xf>
    <xf numFmtId="166" fontId="103" fillId="2" borderId="33" xfId="96" applyNumberFormat="1" applyFont="1" applyFill="1" applyBorder="1" applyAlignment="1">
      <alignment horizontal="center" vertical="center" wrapText="1"/>
    </xf>
    <xf numFmtId="166" fontId="103" fillId="2" borderId="26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168" fontId="73" fillId="2" borderId="29" xfId="0" applyNumberFormat="1" applyFont="1" applyFill="1" applyBorder="1" applyAlignment="1">
      <alignment horizontal="center" vertical="center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top" wrapText="1"/>
    </xf>
    <xf numFmtId="172" fontId="73" fillId="2" borderId="28" xfId="0" applyNumberFormat="1" applyFont="1" applyFill="1" applyBorder="1" applyAlignment="1">
      <alignment horizontal="center" vertical="top" wrapText="1"/>
    </xf>
    <xf numFmtId="172" fontId="73" fillId="2" borderId="33" xfId="0" applyNumberFormat="1" applyFont="1" applyFill="1" applyBorder="1" applyAlignment="1">
      <alignment horizontal="center" vertical="top" wrapText="1"/>
    </xf>
    <xf numFmtId="172" fontId="73" fillId="2" borderId="26" xfId="0" applyNumberFormat="1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horizontal="center" vertical="top" wrapText="1"/>
    </xf>
    <xf numFmtId="0" fontId="73" fillId="2" borderId="30" xfId="0" applyFont="1" applyFill="1" applyBorder="1" applyAlignment="1">
      <alignment horizontal="center" vertical="top" wrapText="1"/>
    </xf>
    <xf numFmtId="0" fontId="73" fillId="2" borderId="35" xfId="0" applyFont="1" applyFill="1" applyBorder="1" applyAlignment="1">
      <alignment horizontal="center" vertical="top" wrapText="1"/>
    </xf>
    <xf numFmtId="0" fontId="73" fillId="2" borderId="31" xfId="0" applyFont="1" applyFill="1" applyBorder="1" applyAlignment="1">
      <alignment horizontal="center" vertical="top" wrapText="1"/>
    </xf>
    <xf numFmtId="0" fontId="73" fillId="2" borderId="36" xfId="0" applyFont="1" applyFill="1" applyBorder="1" applyAlignment="1">
      <alignment horizontal="center" vertical="top" wrapText="1"/>
    </xf>
    <xf numFmtId="0" fontId="73" fillId="2" borderId="32" xfId="0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95" fillId="0" borderId="22" xfId="0" applyFont="1" applyBorder="1" applyAlignment="1">
      <alignment horizontal="center" vertical="top" wrapText="1"/>
    </xf>
    <xf numFmtId="0" fontId="95" fillId="0" borderId="1" xfId="0" applyFont="1" applyBorder="1" applyAlignment="1">
      <alignment horizontal="center" vertical="top" wrapText="1"/>
    </xf>
    <xf numFmtId="0" fontId="95" fillId="0" borderId="2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center" vertical="top" wrapText="1"/>
    </xf>
    <xf numFmtId="0" fontId="96" fillId="0" borderId="29" xfId="0" applyFont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4" fillId="2" borderId="27" xfId="0" applyFont="1" applyFill="1" applyBorder="1" applyAlignment="1">
      <alignment horizontal="center" vertical="center" wrapText="1"/>
    </xf>
    <xf numFmtId="0" fontId="73" fillId="0" borderId="28" xfId="0" applyFont="1" applyBorder="1" applyAlignment="1">
      <alignment horizontal="center" vertical="center" wrapText="1"/>
    </xf>
    <xf numFmtId="0" fontId="73" fillId="0" borderId="33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7" fillId="58" borderId="29" xfId="0" applyFont="1" applyFill="1" applyBorder="1" applyAlignment="1">
      <alignment horizontal="center" vertical="top" wrapText="1"/>
    </xf>
    <xf numFmtId="0" fontId="87" fillId="0" borderId="29" xfId="0" applyFont="1" applyBorder="1" applyAlignment="1">
      <alignment horizontal="left" vertical="top" wrapText="1"/>
    </xf>
    <xf numFmtId="0" fontId="17" fillId="57" borderId="29" xfId="0" applyFont="1" applyFill="1" applyBorder="1" applyAlignment="1">
      <alignment horizontal="left" vertical="top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 vertical="center" wrapText="1"/>
    </xf>
  </cellXfs>
  <cellStyles count="3119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rmal_General 17.02.04" xfId="3117"/>
    <cellStyle name="Normal_tax" xfId="3118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311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5"/>
  <sheetViews>
    <sheetView workbookViewId="0">
      <selection activeCell="A6" sqref="A6:B6"/>
    </sheetView>
  </sheetViews>
  <sheetFormatPr defaultColWidth="33.28515625" defaultRowHeight="17.25" x14ac:dyDescent="0.3"/>
  <cols>
    <col min="1" max="1" width="49.85546875" style="2" customWidth="1"/>
    <col min="2" max="2" width="37.42578125" style="2" customWidth="1"/>
    <col min="3" max="3" width="15.42578125" style="2" bestFit="1" customWidth="1"/>
    <col min="4" max="4" width="12.28515625" style="2" bestFit="1" customWidth="1"/>
    <col min="5" max="5" width="11.7109375" style="2" bestFit="1" customWidth="1"/>
    <col min="6" max="16384" width="33.28515625" style="2"/>
  </cols>
  <sheetData>
    <row r="1" spans="1:5" ht="33.6" customHeight="1" x14ac:dyDescent="0.3">
      <c r="B1" s="163" t="s">
        <v>17</v>
      </c>
    </row>
    <row r="2" spans="1:5" x14ac:dyDescent="0.3">
      <c r="A2" s="61"/>
      <c r="B2" s="164" t="s">
        <v>110</v>
      </c>
      <c r="C2" s="201"/>
    </row>
    <row r="3" spans="1:5" x14ac:dyDescent="0.3">
      <c r="A3" s="61"/>
      <c r="B3" s="164" t="s">
        <v>0</v>
      </c>
    </row>
    <row r="4" spans="1:5" x14ac:dyDescent="0.3">
      <c r="B4" s="61"/>
    </row>
    <row r="5" spans="1:5" x14ac:dyDescent="0.3">
      <c r="B5" s="61"/>
    </row>
    <row r="6" spans="1:5" ht="79.5" customHeight="1" x14ac:dyDescent="0.3">
      <c r="A6" s="214" t="s">
        <v>167</v>
      </c>
      <c r="B6" s="214"/>
      <c r="C6" s="202"/>
    </row>
    <row r="7" spans="1:5" x14ac:dyDescent="0.3">
      <c r="A7" s="203"/>
      <c r="B7" s="204" t="s">
        <v>162</v>
      </c>
    </row>
    <row r="8" spans="1:5" ht="75" customHeight="1" x14ac:dyDescent="0.3">
      <c r="A8" s="136"/>
      <c r="B8" s="30" t="s">
        <v>163</v>
      </c>
      <c r="D8" s="202"/>
      <c r="E8" s="202"/>
    </row>
    <row r="9" spans="1:5" x14ac:dyDescent="0.3">
      <c r="A9" s="205" t="s">
        <v>164</v>
      </c>
      <c r="B9" s="206">
        <v>0</v>
      </c>
      <c r="C9" s="207"/>
      <c r="D9" s="208"/>
      <c r="E9" s="203"/>
    </row>
    <row r="10" spans="1:5" x14ac:dyDescent="0.3">
      <c r="A10" s="205" t="s">
        <v>165</v>
      </c>
      <c r="B10" s="206">
        <f>+'Հավելված N 2 '!D10</f>
        <v>648000</v>
      </c>
      <c r="C10" s="209"/>
      <c r="D10" s="215"/>
      <c r="E10" s="215"/>
    </row>
    <row r="11" spans="1:5" ht="46.9" customHeight="1" x14ac:dyDescent="0.3">
      <c r="A11" s="205" t="s">
        <v>166</v>
      </c>
      <c r="B11" s="210">
        <f>+B10-B9</f>
        <v>648000</v>
      </c>
      <c r="C11" s="211"/>
      <c r="D11" s="215"/>
      <c r="E11" s="215"/>
    </row>
    <row r="12" spans="1:5" x14ac:dyDescent="0.3">
      <c r="C12" s="117"/>
      <c r="D12" s="215"/>
      <c r="E12" s="215"/>
    </row>
    <row r="13" spans="1:5" x14ac:dyDescent="0.3">
      <c r="B13" s="212"/>
      <c r="C13" s="213"/>
    </row>
    <row r="14" spans="1:5" x14ac:dyDescent="0.3">
      <c r="B14" s="212"/>
    </row>
    <row r="15" spans="1:5" x14ac:dyDescent="0.3">
      <c r="B15" s="213"/>
    </row>
  </sheetData>
  <mergeCells count="4">
    <mergeCell ref="A6:B6"/>
    <mergeCell ref="D10:E10"/>
    <mergeCell ref="D11:E11"/>
    <mergeCell ref="D12:E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19"/>
  <sheetViews>
    <sheetView workbookViewId="0">
      <selection activeCell="A8" sqref="A8:A9"/>
    </sheetView>
  </sheetViews>
  <sheetFormatPr defaultColWidth="9.140625" defaultRowHeight="17.25" x14ac:dyDescent="0.3"/>
  <cols>
    <col min="1" max="1" width="64" style="61" customWidth="1"/>
    <col min="2" max="3" width="22.7109375" style="183" customWidth="1"/>
    <col min="4" max="4" width="23.85546875" style="61" customWidth="1"/>
    <col min="5" max="5" width="15.85546875" style="61" customWidth="1"/>
    <col min="6" max="6" width="18.28515625" style="61" customWidth="1"/>
    <col min="7" max="7" width="17.5703125" style="61" customWidth="1"/>
    <col min="8" max="9" width="15.85546875" style="61" customWidth="1"/>
    <col min="10" max="16384" width="9.140625" style="61"/>
  </cols>
  <sheetData>
    <row r="1" spans="1:7" ht="37.15" customHeight="1" x14ac:dyDescent="0.3">
      <c r="B1" s="61"/>
      <c r="C1" s="61"/>
      <c r="D1" s="163" t="s">
        <v>18</v>
      </c>
    </row>
    <row r="2" spans="1:7" x14ac:dyDescent="0.3">
      <c r="B2" s="61"/>
      <c r="C2" s="61"/>
      <c r="D2" s="164" t="s">
        <v>110</v>
      </c>
    </row>
    <row r="3" spans="1:7" x14ac:dyDescent="0.3">
      <c r="B3" s="61"/>
      <c r="C3" s="61"/>
      <c r="D3" s="164" t="s">
        <v>0</v>
      </c>
    </row>
    <row r="4" spans="1:7" x14ac:dyDescent="0.3">
      <c r="B4" s="2"/>
      <c r="C4" s="2"/>
      <c r="D4" s="165"/>
    </row>
    <row r="5" spans="1:7" ht="99.4" customHeight="1" x14ac:dyDescent="0.3">
      <c r="A5" s="216" t="s">
        <v>169</v>
      </c>
      <c r="B5" s="216"/>
      <c r="C5" s="216"/>
      <c r="D5" s="216"/>
    </row>
    <row r="6" spans="1:7" x14ac:dyDescent="0.3">
      <c r="B6" s="166"/>
      <c r="C6" s="166"/>
    </row>
    <row r="7" spans="1:7" x14ac:dyDescent="0.3">
      <c r="A7" s="167"/>
      <c r="B7" s="167"/>
      <c r="C7" s="167"/>
      <c r="D7" s="168" t="s">
        <v>111</v>
      </c>
    </row>
    <row r="8" spans="1:7" ht="37.15" customHeight="1" x14ac:dyDescent="0.3">
      <c r="A8" s="217" t="s">
        <v>112</v>
      </c>
      <c r="B8" s="219" t="s">
        <v>113</v>
      </c>
      <c r="C8" s="220"/>
      <c r="D8" s="221"/>
    </row>
    <row r="9" spans="1:7" x14ac:dyDescent="0.3">
      <c r="A9" s="218"/>
      <c r="B9" s="30" t="s">
        <v>23</v>
      </c>
      <c r="C9" s="30" t="s">
        <v>2</v>
      </c>
      <c r="D9" s="30" t="s">
        <v>3</v>
      </c>
    </row>
    <row r="10" spans="1:7" s="171" customFormat="1" x14ac:dyDescent="0.3">
      <c r="A10" s="169" t="s">
        <v>8</v>
      </c>
      <c r="B10" s="170">
        <f t="shared" ref="B10:D10" si="0">+B12</f>
        <v>648000</v>
      </c>
      <c r="C10" s="170">
        <f t="shared" si="0"/>
        <v>648000</v>
      </c>
      <c r="D10" s="170">
        <f t="shared" si="0"/>
        <v>648000</v>
      </c>
      <c r="G10" s="172"/>
    </row>
    <row r="11" spans="1:7" x14ac:dyDescent="0.3">
      <c r="A11" s="173" t="s">
        <v>30</v>
      </c>
      <c r="B11" s="174"/>
      <c r="C11" s="174"/>
      <c r="D11" s="174"/>
    </row>
    <row r="12" spans="1:7" s="177" customFormat="1" x14ac:dyDescent="0.3">
      <c r="A12" s="175" t="s">
        <v>115</v>
      </c>
      <c r="B12" s="176">
        <f t="shared" ref="B12:D12" si="1">+B14</f>
        <v>648000</v>
      </c>
      <c r="C12" s="176">
        <f t="shared" si="1"/>
        <v>648000</v>
      </c>
      <c r="D12" s="176">
        <f t="shared" si="1"/>
        <v>648000</v>
      </c>
    </row>
    <row r="13" spans="1:7" s="179" customFormat="1" x14ac:dyDescent="0.3">
      <c r="A13" s="173" t="s">
        <v>30</v>
      </c>
      <c r="B13" s="178"/>
      <c r="C13" s="178"/>
      <c r="D13" s="178"/>
    </row>
    <row r="14" spans="1:7" s="179" customFormat="1" x14ac:dyDescent="0.3">
      <c r="A14" s="173" t="s">
        <v>116</v>
      </c>
      <c r="B14" s="178">
        <f t="shared" ref="B14:D14" si="2">+B16</f>
        <v>648000</v>
      </c>
      <c r="C14" s="178">
        <f t="shared" si="2"/>
        <v>648000</v>
      </c>
      <c r="D14" s="178">
        <f t="shared" si="2"/>
        <v>648000</v>
      </c>
    </row>
    <row r="15" spans="1:7" s="179" customFormat="1" x14ac:dyDescent="0.3">
      <c r="A15" s="173" t="s">
        <v>30</v>
      </c>
      <c r="B15" s="178"/>
      <c r="C15" s="178"/>
      <c r="D15" s="178"/>
    </row>
    <row r="16" spans="1:7" s="179" customFormat="1" x14ac:dyDescent="0.3">
      <c r="A16" s="173" t="s">
        <v>117</v>
      </c>
      <c r="B16" s="178">
        <f t="shared" ref="B16:D16" si="3">+B18</f>
        <v>648000</v>
      </c>
      <c r="C16" s="178">
        <f t="shared" si="3"/>
        <v>648000</v>
      </c>
      <c r="D16" s="178">
        <f t="shared" si="3"/>
        <v>648000</v>
      </c>
    </row>
    <row r="17" spans="1:4" s="179" customFormat="1" x14ac:dyDescent="0.3">
      <c r="A17" s="173" t="s">
        <v>114</v>
      </c>
      <c r="B17" s="178"/>
      <c r="C17" s="178"/>
      <c r="D17" s="178"/>
    </row>
    <row r="18" spans="1:4" s="182" customFormat="1" x14ac:dyDescent="0.3">
      <c r="A18" s="180" t="s">
        <v>118</v>
      </c>
      <c r="B18" s="181">
        <f>+'Հավելված N 7'!E13</f>
        <v>648000</v>
      </c>
      <c r="C18" s="181">
        <f>+'Հավելված N 7'!H13</f>
        <v>648000</v>
      </c>
      <c r="D18" s="181">
        <f>+'Հավելված N 7'!K13</f>
        <v>648000</v>
      </c>
    </row>
    <row r="19" spans="1:4" x14ac:dyDescent="0.3">
      <c r="C19" s="184"/>
    </row>
  </sheetData>
  <mergeCells count="3">
    <mergeCell ref="A5:D5"/>
    <mergeCell ref="A8:A9"/>
    <mergeCell ref="B8:D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X22"/>
  <sheetViews>
    <sheetView zoomScale="70" zoomScaleNormal="70" zoomScaleSheetLayoutView="100" workbookViewId="0">
      <selection activeCell="A6" sqref="A6:I6"/>
    </sheetView>
  </sheetViews>
  <sheetFormatPr defaultColWidth="9.140625" defaultRowHeight="17.25" x14ac:dyDescent="0.25"/>
  <cols>
    <col min="1" max="1" width="6.7109375" style="14" customWidth="1"/>
    <col min="2" max="2" width="10.42578125" style="14" customWidth="1"/>
    <col min="3" max="3" width="15.28515625" style="14" customWidth="1"/>
    <col min="4" max="6" width="46.28515625" style="14" customWidth="1"/>
    <col min="7" max="9" width="16.42578125" style="14" customWidth="1"/>
    <col min="10" max="11" width="12.28515625" style="14" customWidth="1"/>
    <col min="12" max="16384" width="9.140625" style="14"/>
  </cols>
  <sheetData>
    <row r="1" spans="1:50" ht="37.35" customHeight="1" x14ac:dyDescent="0.25">
      <c r="F1" s="227" t="s">
        <v>124</v>
      </c>
      <c r="G1" s="227"/>
      <c r="H1" s="227"/>
      <c r="I1" s="227"/>
    </row>
    <row r="2" spans="1:50" ht="17.649999999999999" customHeight="1" x14ac:dyDescent="0.25">
      <c r="F2" s="228" t="s">
        <v>52</v>
      </c>
      <c r="G2" s="228"/>
      <c r="H2" s="228"/>
      <c r="I2" s="228"/>
    </row>
    <row r="3" spans="1:50" ht="17.649999999999999" customHeight="1" x14ac:dyDescent="0.25">
      <c r="F3" s="228" t="s">
        <v>0</v>
      </c>
      <c r="G3" s="228"/>
      <c r="H3" s="228"/>
      <c r="I3" s="228"/>
    </row>
    <row r="6" spans="1:50" ht="75.95" customHeight="1" x14ac:dyDescent="0.25">
      <c r="A6" s="229" t="s">
        <v>146</v>
      </c>
      <c r="B6" s="229"/>
      <c r="C6" s="229"/>
      <c r="D6" s="229"/>
      <c r="E6" s="229"/>
      <c r="F6" s="229"/>
      <c r="G6" s="229"/>
      <c r="H6" s="229"/>
      <c r="I6" s="229"/>
    </row>
    <row r="7" spans="1:50" x14ac:dyDescent="0.25">
      <c r="A7" s="35"/>
      <c r="B7" s="35"/>
      <c r="C7" s="35"/>
      <c r="D7" s="35"/>
      <c r="E7" s="35"/>
      <c r="F7" s="35"/>
    </row>
    <row r="9" spans="1:50" x14ac:dyDescent="0.25">
      <c r="D9" s="34"/>
      <c r="E9" s="34"/>
      <c r="F9" s="34"/>
      <c r="I9" s="34" t="s">
        <v>9</v>
      </c>
    </row>
    <row r="10" spans="1:50" ht="55.9" customHeight="1" x14ac:dyDescent="0.25">
      <c r="A10" s="230" t="s">
        <v>31</v>
      </c>
      <c r="B10" s="230" t="s">
        <v>1</v>
      </c>
      <c r="C10" s="230"/>
      <c r="D10" s="230" t="s">
        <v>32</v>
      </c>
      <c r="E10" s="230" t="s">
        <v>33</v>
      </c>
      <c r="F10" s="230" t="s">
        <v>34</v>
      </c>
      <c r="G10" s="224" t="s">
        <v>22</v>
      </c>
      <c r="H10" s="225"/>
      <c r="I10" s="226"/>
    </row>
    <row r="11" spans="1:50" ht="17.649999999999999" customHeight="1" x14ac:dyDescent="0.25">
      <c r="A11" s="230"/>
      <c r="B11" s="230"/>
      <c r="C11" s="230"/>
      <c r="D11" s="230"/>
      <c r="E11" s="230"/>
      <c r="F11" s="230"/>
      <c r="G11" s="230" t="s">
        <v>35</v>
      </c>
      <c r="H11" s="230" t="s">
        <v>2</v>
      </c>
      <c r="I11" s="230" t="s">
        <v>3</v>
      </c>
    </row>
    <row r="12" spans="1:50" x14ac:dyDescent="0.25">
      <c r="A12" s="230"/>
      <c r="B12" s="31" t="s">
        <v>13</v>
      </c>
      <c r="C12" s="31" t="s">
        <v>14</v>
      </c>
      <c r="D12" s="230"/>
      <c r="E12" s="230"/>
      <c r="F12" s="230"/>
      <c r="G12" s="230"/>
      <c r="H12" s="230"/>
      <c r="I12" s="230"/>
    </row>
    <row r="13" spans="1:50" s="36" customFormat="1" ht="25.15" customHeight="1" x14ac:dyDescent="0.25">
      <c r="A13" s="222" t="s">
        <v>36</v>
      </c>
      <c r="B13" s="222"/>
      <c r="C13" s="222"/>
      <c r="D13" s="222"/>
      <c r="E13" s="222"/>
      <c r="F13" s="222"/>
      <c r="G13" s="1">
        <f>+G15</f>
        <v>648000</v>
      </c>
      <c r="H13" s="1">
        <f t="shared" ref="H13:I13" si="0">+H15</f>
        <v>648000</v>
      </c>
      <c r="I13" s="1">
        <f t="shared" si="0"/>
        <v>648000</v>
      </c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</row>
    <row r="14" spans="1:50" s="36" customFormat="1" x14ac:dyDescent="0.25">
      <c r="A14" s="223" t="s">
        <v>30</v>
      </c>
      <c r="B14" s="223"/>
      <c r="C14" s="223"/>
      <c r="D14" s="223"/>
      <c r="E14" s="223"/>
      <c r="F14" s="223"/>
      <c r="G14" s="1"/>
      <c r="H14" s="1"/>
      <c r="I14" s="1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</row>
    <row r="15" spans="1:50" s="36" customFormat="1" x14ac:dyDescent="0.25">
      <c r="A15" s="222" t="s">
        <v>16</v>
      </c>
      <c r="B15" s="222"/>
      <c r="C15" s="222"/>
      <c r="D15" s="222"/>
      <c r="E15" s="222"/>
      <c r="F15" s="222"/>
      <c r="G15" s="1">
        <f>+G16+G18+G20</f>
        <v>648000</v>
      </c>
      <c r="H15" s="1">
        <f t="shared" ref="H15:I15" si="1">+H16+H18+H20</f>
        <v>648000</v>
      </c>
      <c r="I15" s="1">
        <f t="shared" si="1"/>
        <v>648000</v>
      </c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</row>
    <row r="16" spans="1:50" ht="66" x14ac:dyDescent="0.25">
      <c r="A16" s="32"/>
      <c r="B16" s="193" t="s">
        <v>77</v>
      </c>
      <c r="C16" s="196"/>
      <c r="D16" s="197" t="s">
        <v>78</v>
      </c>
      <c r="E16" s="197" t="s">
        <v>79</v>
      </c>
      <c r="F16" s="197" t="s">
        <v>80</v>
      </c>
      <c r="G16" s="93">
        <f t="shared" ref="G16:I18" si="2">+G17</f>
        <v>3000000</v>
      </c>
      <c r="H16" s="93">
        <f t="shared" si="2"/>
        <v>4300000</v>
      </c>
      <c r="I16" s="93">
        <f t="shared" si="2"/>
        <v>4300000</v>
      </c>
    </row>
    <row r="17" spans="1:9" ht="138" x14ac:dyDescent="0.25">
      <c r="A17" s="32"/>
      <c r="B17" s="32"/>
      <c r="C17" s="91" t="s">
        <v>81</v>
      </c>
      <c r="D17" s="92" t="s">
        <v>82</v>
      </c>
      <c r="E17" s="92" t="s">
        <v>83</v>
      </c>
      <c r="F17" s="92" t="s">
        <v>63</v>
      </c>
      <c r="G17" s="89">
        <f>+'Հավելված N 4'!G52</f>
        <v>3000000</v>
      </c>
      <c r="H17" s="89">
        <f>+'Հավելված N 4'!H52</f>
        <v>4300000</v>
      </c>
      <c r="I17" s="89">
        <f>+'Հավելված N 4'!I52</f>
        <v>4300000</v>
      </c>
    </row>
    <row r="18" spans="1:9" ht="145.9" customHeight="1" x14ac:dyDescent="0.25">
      <c r="A18" s="32"/>
      <c r="B18" s="194" t="s">
        <v>133</v>
      </c>
      <c r="C18" s="92"/>
      <c r="D18" s="195" t="s">
        <v>134</v>
      </c>
      <c r="E18" s="195" t="s">
        <v>135</v>
      </c>
      <c r="F18" s="195" t="s">
        <v>136</v>
      </c>
      <c r="G18" s="93">
        <f t="shared" si="2"/>
        <v>648000</v>
      </c>
      <c r="H18" s="93">
        <f t="shared" si="2"/>
        <v>648000</v>
      </c>
      <c r="I18" s="93">
        <f t="shared" si="2"/>
        <v>648000</v>
      </c>
    </row>
    <row r="19" spans="1:9" ht="120.75" x14ac:dyDescent="0.25">
      <c r="A19" s="32"/>
      <c r="B19" s="32"/>
      <c r="C19" s="91" t="s">
        <v>137</v>
      </c>
      <c r="D19" s="92" t="s">
        <v>93</v>
      </c>
      <c r="E19" s="92" t="s">
        <v>138</v>
      </c>
      <c r="F19" s="92" t="s">
        <v>139</v>
      </c>
      <c r="G19" s="89">
        <f>+'Հավելված N 4'!G63</f>
        <v>648000</v>
      </c>
      <c r="H19" s="89">
        <f>+'Հավելված N 4'!H63</f>
        <v>648000</v>
      </c>
      <c r="I19" s="89">
        <f>+'Հավելված N 4'!I63</f>
        <v>648000</v>
      </c>
    </row>
    <row r="20" spans="1:9" ht="103.5" x14ac:dyDescent="0.25">
      <c r="A20" s="32"/>
      <c r="B20" s="47">
        <v>1236</v>
      </c>
      <c r="C20" s="47"/>
      <c r="D20" s="33" t="s">
        <v>140</v>
      </c>
      <c r="E20" s="33" t="s">
        <v>141</v>
      </c>
      <c r="F20" s="33" t="s">
        <v>142</v>
      </c>
      <c r="G20" s="93">
        <f>SUM(G21:G22)</f>
        <v>-3000000</v>
      </c>
      <c r="H20" s="93">
        <f t="shared" ref="H20:I20" si="3">SUM(H21:H22)</f>
        <v>-4300000</v>
      </c>
      <c r="I20" s="93">
        <f t="shared" si="3"/>
        <v>-4300000</v>
      </c>
    </row>
    <row r="21" spans="1:9" ht="120.75" x14ac:dyDescent="0.25">
      <c r="A21" s="32"/>
      <c r="B21" s="32"/>
      <c r="C21" s="91" t="s">
        <v>143</v>
      </c>
      <c r="D21" s="92" t="s">
        <v>107</v>
      </c>
      <c r="E21" s="92" t="s">
        <v>144</v>
      </c>
      <c r="F21" s="92" t="s">
        <v>139</v>
      </c>
      <c r="G21" s="89">
        <f>+'Հավելված N 4'!G26</f>
        <v>-1500000</v>
      </c>
      <c r="H21" s="89">
        <f>+'Հավելված N 4'!H26</f>
        <v>-2300000</v>
      </c>
      <c r="I21" s="89">
        <f>+'Հավելված N 4'!I26</f>
        <v>-2300000</v>
      </c>
    </row>
    <row r="22" spans="1:9" ht="120.75" x14ac:dyDescent="0.25">
      <c r="A22" s="32"/>
      <c r="B22" s="32"/>
      <c r="C22" s="91" t="s">
        <v>145</v>
      </c>
      <c r="D22" s="92" t="s">
        <v>123</v>
      </c>
      <c r="E22" s="92" t="s">
        <v>144</v>
      </c>
      <c r="F22" s="92" t="s">
        <v>139</v>
      </c>
      <c r="G22" s="89">
        <f>+'Հավելված N 4'!G35</f>
        <v>-1500000</v>
      </c>
      <c r="H22" s="89">
        <f>+'Հավելված N 4'!H35</f>
        <v>-2000000</v>
      </c>
      <c r="I22" s="89">
        <f>+'Հավելված N 4'!I35</f>
        <v>-2000000</v>
      </c>
    </row>
  </sheetData>
  <mergeCells count="16">
    <mergeCell ref="A15:F15"/>
    <mergeCell ref="A14:F14"/>
    <mergeCell ref="G10:I10"/>
    <mergeCell ref="F1:I1"/>
    <mergeCell ref="F3:I3"/>
    <mergeCell ref="F2:I2"/>
    <mergeCell ref="A13:F13"/>
    <mergeCell ref="A6:I6"/>
    <mergeCell ref="D10:D12"/>
    <mergeCell ref="E10:E12"/>
    <mergeCell ref="F10:F12"/>
    <mergeCell ref="B10:C11"/>
    <mergeCell ref="A10:A12"/>
    <mergeCell ref="G11:G12"/>
    <mergeCell ref="H11:H12"/>
    <mergeCell ref="I11:I12"/>
  </mergeCells>
  <pageMargins left="0" right="0" top="0" bottom="0" header="0.3" footer="0.3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72"/>
  <sheetViews>
    <sheetView zoomScale="70" zoomScaleNormal="70" zoomScaleSheetLayoutView="100" workbookViewId="0">
      <selection activeCell="G18" sqref="G18"/>
    </sheetView>
  </sheetViews>
  <sheetFormatPr defaultColWidth="9.140625" defaultRowHeight="17.25" x14ac:dyDescent="0.3"/>
  <cols>
    <col min="1" max="3" width="8.140625" style="2" customWidth="1"/>
    <col min="4" max="4" width="11.5703125" style="2" customWidth="1"/>
    <col min="5" max="5" width="13.85546875" style="2" customWidth="1"/>
    <col min="6" max="6" width="62.140625" style="2" customWidth="1"/>
    <col min="7" max="9" width="19.7109375" style="2" customWidth="1"/>
    <col min="10" max="12" width="15" style="2" customWidth="1"/>
    <col min="13" max="16384" width="9.140625" style="2"/>
  </cols>
  <sheetData>
    <row r="1" spans="1:9" s="52" customFormat="1" ht="37.5" customHeight="1" x14ac:dyDescent="0.25">
      <c r="F1" s="227" t="s">
        <v>29</v>
      </c>
      <c r="G1" s="227"/>
      <c r="H1" s="227"/>
      <c r="I1" s="227"/>
    </row>
    <row r="2" spans="1:9" s="53" customFormat="1" ht="17.649999999999999" customHeight="1" x14ac:dyDescent="0.3">
      <c r="F2" s="231" t="s">
        <v>52</v>
      </c>
      <c r="G2" s="231"/>
      <c r="H2" s="231"/>
      <c r="I2" s="231"/>
    </row>
    <row r="3" spans="1:9" s="53" customFormat="1" ht="17.649999999999999" customHeight="1" x14ac:dyDescent="0.3">
      <c r="F3" s="231" t="s">
        <v>0</v>
      </c>
      <c r="G3" s="231"/>
      <c r="H3" s="231"/>
      <c r="I3" s="231"/>
    </row>
    <row r="4" spans="1:9" ht="13.7" customHeight="1" x14ac:dyDescent="0.3"/>
    <row r="5" spans="1:9" ht="13.7" customHeight="1" x14ac:dyDescent="0.3"/>
    <row r="6" spans="1:9" ht="13.7" customHeight="1" x14ac:dyDescent="0.3"/>
    <row r="7" spans="1:9" ht="52.5" customHeight="1" x14ac:dyDescent="0.3">
      <c r="A7" s="232" t="s">
        <v>132</v>
      </c>
      <c r="B7" s="232"/>
      <c r="C7" s="232"/>
      <c r="D7" s="232"/>
      <c r="E7" s="232"/>
      <c r="F7" s="232"/>
      <c r="G7" s="232"/>
      <c r="H7" s="232"/>
      <c r="I7" s="232"/>
    </row>
    <row r="8" spans="1:9" x14ac:dyDescent="0.3">
      <c r="A8" s="54"/>
      <c r="B8" s="54"/>
      <c r="C8" s="54"/>
      <c r="D8" s="54"/>
      <c r="E8" s="54"/>
      <c r="F8" s="54"/>
      <c r="G8" s="54"/>
      <c r="H8" s="54"/>
      <c r="I8" s="54"/>
    </row>
    <row r="10" spans="1:9" x14ac:dyDescent="0.3">
      <c r="G10" s="53"/>
      <c r="I10" s="53" t="s">
        <v>9</v>
      </c>
    </row>
    <row r="11" spans="1:9" s="9" customFormat="1" ht="56.45" customHeight="1" x14ac:dyDescent="0.25">
      <c r="A11" s="233" t="s">
        <v>10</v>
      </c>
      <c r="B11" s="233"/>
      <c r="C11" s="233"/>
      <c r="D11" s="233" t="s">
        <v>1</v>
      </c>
      <c r="E11" s="233"/>
      <c r="F11" s="233" t="s">
        <v>5</v>
      </c>
      <c r="G11" s="224" t="s">
        <v>22</v>
      </c>
      <c r="H11" s="225"/>
      <c r="I11" s="226"/>
    </row>
    <row r="12" spans="1:9" s="9" customFormat="1" ht="34.5" x14ac:dyDescent="0.25">
      <c r="A12" s="55" t="s">
        <v>20</v>
      </c>
      <c r="B12" s="55" t="s">
        <v>21</v>
      </c>
      <c r="C12" s="55" t="s">
        <v>11</v>
      </c>
      <c r="D12" s="55" t="s">
        <v>4</v>
      </c>
      <c r="E12" s="55" t="s">
        <v>14</v>
      </c>
      <c r="F12" s="233"/>
      <c r="G12" s="55" t="s">
        <v>23</v>
      </c>
      <c r="H12" s="55" t="s">
        <v>2</v>
      </c>
      <c r="I12" s="55" t="s">
        <v>3</v>
      </c>
    </row>
    <row r="13" spans="1:9" s="9" customFormat="1" ht="34.9" customHeight="1" x14ac:dyDescent="0.25">
      <c r="A13" s="8"/>
      <c r="B13" s="8"/>
      <c r="C13" s="8"/>
      <c r="D13" s="55"/>
      <c r="E13" s="55"/>
      <c r="F13" s="13" t="s">
        <v>8</v>
      </c>
      <c r="G13" s="7">
        <f>+G15</f>
        <v>648000</v>
      </c>
      <c r="H13" s="7">
        <f t="shared" ref="H13:I13" si="0">+H15</f>
        <v>648000</v>
      </c>
      <c r="I13" s="7">
        <f t="shared" si="0"/>
        <v>648000</v>
      </c>
    </row>
    <row r="14" spans="1:9" s="9" customFormat="1" x14ac:dyDescent="0.25">
      <c r="A14" s="8"/>
      <c r="B14" s="8"/>
      <c r="C14" s="8"/>
      <c r="D14" s="55"/>
      <c r="E14" s="55"/>
      <c r="F14" s="8" t="s">
        <v>25</v>
      </c>
      <c r="G14" s="1"/>
      <c r="H14" s="1"/>
      <c r="I14" s="1"/>
    </row>
    <row r="15" spans="1:9" s="9" customFormat="1" ht="34.5" x14ac:dyDescent="0.25">
      <c r="A15" s="8"/>
      <c r="B15" s="8"/>
      <c r="C15" s="8"/>
      <c r="D15" s="55"/>
      <c r="E15" s="55"/>
      <c r="F15" s="3" t="s">
        <v>16</v>
      </c>
      <c r="G15" s="1">
        <f t="shared" ref="G15:I15" si="1">+G16</f>
        <v>648000</v>
      </c>
      <c r="H15" s="1">
        <f t="shared" si="1"/>
        <v>648000</v>
      </c>
      <c r="I15" s="1">
        <f t="shared" si="1"/>
        <v>648000</v>
      </c>
    </row>
    <row r="16" spans="1:9" s="9" customFormat="1" ht="17.649999999999999" customHeight="1" x14ac:dyDescent="0.25">
      <c r="A16" s="238" t="s">
        <v>26</v>
      </c>
      <c r="B16" s="239"/>
      <c r="C16" s="19"/>
      <c r="D16" s="22"/>
      <c r="E16" s="19"/>
      <c r="F16" s="56" t="s">
        <v>28</v>
      </c>
      <c r="G16" s="1">
        <f>+G18+G44</f>
        <v>648000</v>
      </c>
      <c r="H16" s="1">
        <f t="shared" ref="H16:I16" si="2">+H18+H44</f>
        <v>648000</v>
      </c>
      <c r="I16" s="1">
        <f t="shared" si="2"/>
        <v>648000</v>
      </c>
    </row>
    <row r="17" spans="1:9" s="9" customFormat="1" ht="16.899999999999999" customHeight="1" x14ac:dyDescent="0.25">
      <c r="A17" s="238"/>
      <c r="B17" s="239"/>
      <c r="C17" s="20"/>
      <c r="D17" s="23"/>
      <c r="E17" s="20"/>
      <c r="F17" s="49" t="s">
        <v>6</v>
      </c>
      <c r="G17" s="4"/>
      <c r="H17" s="4"/>
      <c r="I17" s="4"/>
    </row>
    <row r="18" spans="1:9" s="187" customFormat="1" x14ac:dyDescent="0.25">
      <c r="A18" s="238"/>
      <c r="B18" s="243" t="s">
        <v>125</v>
      </c>
      <c r="C18" s="106"/>
      <c r="D18" s="185"/>
      <c r="E18" s="186"/>
      <c r="F18" s="56" t="s">
        <v>126</v>
      </c>
      <c r="G18" s="5">
        <f t="shared" ref="G18:I18" si="3">+G20</f>
        <v>-3000000</v>
      </c>
      <c r="H18" s="5">
        <f t="shared" si="3"/>
        <v>-4300000</v>
      </c>
      <c r="I18" s="5">
        <f t="shared" si="3"/>
        <v>-4300000</v>
      </c>
    </row>
    <row r="19" spans="1:9" s="187" customFormat="1" x14ac:dyDescent="0.25">
      <c r="A19" s="238"/>
      <c r="B19" s="244"/>
      <c r="C19" s="106"/>
      <c r="D19" s="185"/>
      <c r="E19" s="186"/>
      <c r="F19" s="49" t="s">
        <v>6</v>
      </c>
      <c r="G19" s="5"/>
      <c r="H19" s="5"/>
      <c r="I19" s="5"/>
    </row>
    <row r="20" spans="1:9" s="187" customFormat="1" x14ac:dyDescent="0.25">
      <c r="A20" s="238"/>
      <c r="B20" s="244"/>
      <c r="C20" s="243" t="s">
        <v>27</v>
      </c>
      <c r="D20" s="188"/>
      <c r="E20" s="186"/>
      <c r="F20" s="56" t="s">
        <v>127</v>
      </c>
      <c r="G20" s="5">
        <f t="shared" ref="G20:I20" si="4">+G22</f>
        <v>-3000000</v>
      </c>
      <c r="H20" s="5">
        <f t="shared" si="4"/>
        <v>-4300000</v>
      </c>
      <c r="I20" s="5">
        <f t="shared" si="4"/>
        <v>-4300000</v>
      </c>
    </row>
    <row r="21" spans="1:9" s="187" customFormat="1" ht="16.899999999999999" customHeight="1" x14ac:dyDescent="0.25">
      <c r="A21" s="238"/>
      <c r="B21" s="244"/>
      <c r="C21" s="244"/>
      <c r="D21" s="188"/>
      <c r="E21" s="186"/>
      <c r="F21" s="49" t="s">
        <v>6</v>
      </c>
      <c r="G21" s="5"/>
      <c r="H21" s="5"/>
      <c r="I21" s="5"/>
    </row>
    <row r="22" spans="1:9" s="187" customFormat="1" ht="34.5" x14ac:dyDescent="0.25">
      <c r="A22" s="238"/>
      <c r="B22" s="244"/>
      <c r="C22" s="244"/>
      <c r="D22" s="188"/>
      <c r="E22" s="186"/>
      <c r="F22" s="50" t="s">
        <v>12</v>
      </c>
      <c r="G22" s="5">
        <f>+G24</f>
        <v>-3000000</v>
      </c>
      <c r="H22" s="5">
        <f t="shared" ref="H22:I22" si="5">+H24</f>
        <v>-4300000</v>
      </c>
      <c r="I22" s="5">
        <f t="shared" si="5"/>
        <v>-4300000</v>
      </c>
    </row>
    <row r="23" spans="1:9" s="187" customFormat="1" ht="16.899999999999999" customHeight="1" x14ac:dyDescent="0.25">
      <c r="A23" s="238"/>
      <c r="B23" s="244"/>
      <c r="C23" s="244"/>
      <c r="D23" s="189"/>
      <c r="E23" s="190"/>
      <c r="F23" s="49" t="s">
        <v>6</v>
      </c>
      <c r="G23" s="5"/>
      <c r="H23" s="5"/>
      <c r="I23" s="5"/>
    </row>
    <row r="24" spans="1:9" s="187" customFormat="1" ht="37.15" customHeight="1" x14ac:dyDescent="0.25">
      <c r="A24" s="238"/>
      <c r="B24" s="244"/>
      <c r="C24" s="244"/>
      <c r="D24" s="105">
        <v>1236</v>
      </c>
      <c r="E24" s="234" t="s">
        <v>128</v>
      </c>
      <c r="F24" s="234"/>
      <c r="G24" s="1">
        <f>+G26+G35</f>
        <v>-3000000</v>
      </c>
      <c r="H24" s="1">
        <f t="shared" ref="H24:I24" si="6">+H26+H35</f>
        <v>-4300000</v>
      </c>
      <c r="I24" s="1">
        <f t="shared" si="6"/>
        <v>-4300000</v>
      </c>
    </row>
    <row r="25" spans="1:9" s="187" customFormat="1" ht="16.899999999999999" customHeight="1" x14ac:dyDescent="0.3">
      <c r="A25" s="238"/>
      <c r="B25" s="244"/>
      <c r="C25" s="244"/>
      <c r="D25" s="106"/>
      <c r="E25" s="46"/>
      <c r="F25" s="49" t="s">
        <v>6</v>
      </c>
      <c r="G25" s="1"/>
      <c r="H25" s="1"/>
      <c r="I25" s="1"/>
    </row>
    <row r="26" spans="1:9" s="187" customFormat="1" ht="34.5" x14ac:dyDescent="0.25">
      <c r="A26" s="238"/>
      <c r="B26" s="244"/>
      <c r="C26" s="244"/>
      <c r="D26" s="246"/>
      <c r="E26" s="125" t="s">
        <v>129</v>
      </c>
      <c r="F26" s="48" t="s">
        <v>130</v>
      </c>
      <c r="G26" s="10">
        <f t="shared" ref="G26:I26" si="7">+G28</f>
        <v>-1500000</v>
      </c>
      <c r="H26" s="10">
        <f t="shared" si="7"/>
        <v>-2300000</v>
      </c>
      <c r="I26" s="10">
        <f t="shared" si="7"/>
        <v>-2300000</v>
      </c>
    </row>
    <row r="27" spans="1:9" s="187" customFormat="1" ht="16.149999999999999" customHeight="1" x14ac:dyDescent="0.25">
      <c r="A27" s="238"/>
      <c r="B27" s="244"/>
      <c r="C27" s="244"/>
      <c r="D27" s="247"/>
      <c r="E27" s="240"/>
      <c r="F27" s="49" t="s">
        <v>15</v>
      </c>
      <c r="G27" s="4"/>
      <c r="H27" s="5"/>
      <c r="I27" s="4"/>
    </row>
    <row r="28" spans="1:9" s="191" customFormat="1" ht="36.6" customHeight="1" x14ac:dyDescent="0.25">
      <c r="A28" s="238"/>
      <c r="B28" s="244"/>
      <c r="C28" s="244"/>
      <c r="D28" s="247"/>
      <c r="E28" s="241"/>
      <c r="F28" s="101" t="s">
        <v>94</v>
      </c>
      <c r="G28" s="25">
        <f t="shared" ref="G28:I28" si="8">+G30</f>
        <v>-1500000</v>
      </c>
      <c r="H28" s="25">
        <f t="shared" si="8"/>
        <v>-2300000</v>
      </c>
      <c r="I28" s="25">
        <f t="shared" si="8"/>
        <v>-2300000</v>
      </c>
    </row>
    <row r="29" spans="1:9" s="187" customFormat="1" ht="34.5" x14ac:dyDescent="0.25">
      <c r="A29" s="238"/>
      <c r="B29" s="244"/>
      <c r="C29" s="244"/>
      <c r="D29" s="247"/>
      <c r="E29" s="241"/>
      <c r="F29" s="88" t="s">
        <v>59</v>
      </c>
      <c r="G29" s="4"/>
      <c r="H29" s="26"/>
      <c r="I29" s="4"/>
    </row>
    <row r="30" spans="1:9" s="187" customFormat="1" ht="16.899999999999999" customHeight="1" x14ac:dyDescent="0.25">
      <c r="A30" s="238"/>
      <c r="B30" s="244"/>
      <c r="C30" s="244"/>
      <c r="D30" s="247"/>
      <c r="E30" s="241"/>
      <c r="F30" s="97" t="s">
        <v>7</v>
      </c>
      <c r="G30" s="5">
        <f t="shared" ref="G30:I30" si="9">G31</f>
        <v>-1500000</v>
      </c>
      <c r="H30" s="5">
        <f t="shared" si="9"/>
        <v>-2300000</v>
      </c>
      <c r="I30" s="5">
        <f t="shared" si="9"/>
        <v>-2300000</v>
      </c>
    </row>
    <row r="31" spans="1:9" s="187" customFormat="1" ht="16.899999999999999" customHeight="1" x14ac:dyDescent="0.25">
      <c r="A31" s="238"/>
      <c r="B31" s="244"/>
      <c r="C31" s="244"/>
      <c r="D31" s="247"/>
      <c r="E31" s="241"/>
      <c r="F31" s="88" t="s">
        <v>56</v>
      </c>
      <c r="G31" s="6">
        <f t="shared" ref="G31:I33" si="10">+G32</f>
        <v>-1500000</v>
      </c>
      <c r="H31" s="6">
        <f t="shared" si="10"/>
        <v>-2300000</v>
      </c>
      <c r="I31" s="6">
        <f t="shared" si="10"/>
        <v>-2300000</v>
      </c>
    </row>
    <row r="32" spans="1:9" s="187" customFormat="1" ht="16.149999999999999" customHeight="1" x14ac:dyDescent="0.25">
      <c r="A32" s="238"/>
      <c r="B32" s="244"/>
      <c r="C32" s="244"/>
      <c r="D32" s="247"/>
      <c r="E32" s="241"/>
      <c r="F32" s="88" t="s">
        <v>57</v>
      </c>
      <c r="G32" s="6">
        <f t="shared" si="10"/>
        <v>-1500000</v>
      </c>
      <c r="H32" s="6">
        <f t="shared" si="10"/>
        <v>-2300000</v>
      </c>
      <c r="I32" s="6">
        <f t="shared" si="10"/>
        <v>-2300000</v>
      </c>
    </row>
    <row r="33" spans="1:10" s="187" customFormat="1" ht="16.149999999999999" customHeight="1" x14ac:dyDescent="0.25">
      <c r="A33" s="238"/>
      <c r="B33" s="244"/>
      <c r="C33" s="244"/>
      <c r="D33" s="247"/>
      <c r="E33" s="241"/>
      <c r="F33" s="88" t="s">
        <v>60</v>
      </c>
      <c r="G33" s="21">
        <f t="shared" si="10"/>
        <v>-1500000</v>
      </c>
      <c r="H33" s="21">
        <f t="shared" si="10"/>
        <v>-2300000</v>
      </c>
      <c r="I33" s="21">
        <f t="shared" si="10"/>
        <v>-2300000</v>
      </c>
      <c r="J33" s="192"/>
    </row>
    <row r="34" spans="1:10" s="187" customFormat="1" ht="18" customHeight="1" x14ac:dyDescent="0.25">
      <c r="A34" s="238"/>
      <c r="B34" s="244"/>
      <c r="C34" s="244"/>
      <c r="D34" s="247"/>
      <c r="E34" s="242"/>
      <c r="F34" s="102" t="s">
        <v>61</v>
      </c>
      <c r="G34" s="21">
        <f>+'Հավելված N 6'!E15</f>
        <v>-1500000</v>
      </c>
      <c r="H34" s="21">
        <f>+'Հավելված N 6'!F15</f>
        <v>-2300000</v>
      </c>
      <c r="I34" s="21">
        <f>+'Հավելված N 6'!G15</f>
        <v>-2300000</v>
      </c>
      <c r="J34" s="192"/>
    </row>
    <row r="35" spans="1:10" s="187" customFormat="1" x14ac:dyDescent="0.25">
      <c r="A35" s="238"/>
      <c r="B35" s="244"/>
      <c r="C35" s="244"/>
      <c r="D35" s="247"/>
      <c r="E35" s="47">
        <v>32005</v>
      </c>
      <c r="F35" s="48" t="s">
        <v>131</v>
      </c>
      <c r="G35" s="10">
        <f t="shared" ref="G35:I35" si="11">+G37</f>
        <v>-1500000</v>
      </c>
      <c r="H35" s="10">
        <f t="shared" si="11"/>
        <v>-2000000</v>
      </c>
      <c r="I35" s="10">
        <f t="shared" si="11"/>
        <v>-2000000</v>
      </c>
    </row>
    <row r="36" spans="1:10" s="187" customFormat="1" ht="16.149999999999999" customHeight="1" x14ac:dyDescent="0.25">
      <c r="A36" s="238"/>
      <c r="B36" s="244"/>
      <c r="C36" s="244"/>
      <c r="D36" s="247"/>
      <c r="E36" s="240"/>
      <c r="F36" s="49" t="s">
        <v>15</v>
      </c>
      <c r="G36" s="4"/>
      <c r="H36" s="5"/>
      <c r="I36" s="4"/>
    </row>
    <row r="37" spans="1:10" s="191" customFormat="1" ht="36.6" customHeight="1" x14ac:dyDescent="0.25">
      <c r="A37" s="238"/>
      <c r="B37" s="244"/>
      <c r="C37" s="244"/>
      <c r="D37" s="247"/>
      <c r="E37" s="241"/>
      <c r="F37" s="101" t="s">
        <v>94</v>
      </c>
      <c r="G37" s="25">
        <f t="shared" ref="G37:I37" si="12">+G39</f>
        <v>-1500000</v>
      </c>
      <c r="H37" s="25">
        <f t="shared" si="12"/>
        <v>-2000000</v>
      </c>
      <c r="I37" s="25">
        <f t="shared" si="12"/>
        <v>-2000000</v>
      </c>
    </row>
    <row r="38" spans="1:10" s="187" customFormat="1" ht="34.5" x14ac:dyDescent="0.25">
      <c r="A38" s="238"/>
      <c r="B38" s="244"/>
      <c r="C38" s="244"/>
      <c r="D38" s="247"/>
      <c r="E38" s="241"/>
      <c r="F38" s="88" t="s">
        <v>59</v>
      </c>
      <c r="G38" s="4"/>
      <c r="H38" s="26"/>
      <c r="I38" s="4"/>
    </row>
    <row r="39" spans="1:10" s="187" customFormat="1" ht="16.899999999999999" customHeight="1" x14ac:dyDescent="0.25">
      <c r="A39" s="238"/>
      <c r="B39" s="244"/>
      <c r="C39" s="244"/>
      <c r="D39" s="247"/>
      <c r="E39" s="241"/>
      <c r="F39" s="97" t="s">
        <v>7</v>
      </c>
      <c r="G39" s="5">
        <f t="shared" ref="G39:I39" si="13">G40</f>
        <v>-1500000</v>
      </c>
      <c r="H39" s="5">
        <f t="shared" si="13"/>
        <v>-2000000</v>
      </c>
      <c r="I39" s="5">
        <f t="shared" si="13"/>
        <v>-2000000</v>
      </c>
    </row>
    <row r="40" spans="1:10" s="187" customFormat="1" ht="16.899999999999999" customHeight="1" x14ac:dyDescent="0.25">
      <c r="A40" s="238"/>
      <c r="B40" s="244"/>
      <c r="C40" s="244"/>
      <c r="D40" s="247"/>
      <c r="E40" s="241"/>
      <c r="F40" s="88" t="s">
        <v>56</v>
      </c>
      <c r="G40" s="6">
        <f t="shared" ref="G40:I42" si="14">+G41</f>
        <v>-1500000</v>
      </c>
      <c r="H40" s="6">
        <f t="shared" si="14"/>
        <v>-2000000</v>
      </c>
      <c r="I40" s="6">
        <f t="shared" si="14"/>
        <v>-2000000</v>
      </c>
    </row>
    <row r="41" spans="1:10" s="187" customFormat="1" ht="16.149999999999999" customHeight="1" x14ac:dyDescent="0.25">
      <c r="A41" s="238"/>
      <c r="B41" s="244"/>
      <c r="C41" s="244"/>
      <c r="D41" s="247"/>
      <c r="E41" s="241"/>
      <c r="F41" s="88" t="s">
        <v>57</v>
      </c>
      <c r="G41" s="6">
        <f t="shared" si="14"/>
        <v>-1500000</v>
      </c>
      <c r="H41" s="6">
        <f t="shared" si="14"/>
        <v>-2000000</v>
      </c>
      <c r="I41" s="6">
        <f t="shared" si="14"/>
        <v>-2000000</v>
      </c>
    </row>
    <row r="42" spans="1:10" s="187" customFormat="1" ht="16.149999999999999" customHeight="1" x14ac:dyDescent="0.25">
      <c r="A42" s="238"/>
      <c r="B42" s="244"/>
      <c r="C42" s="244"/>
      <c r="D42" s="247"/>
      <c r="E42" s="241"/>
      <c r="F42" s="88" t="s">
        <v>60</v>
      </c>
      <c r="G42" s="21">
        <f t="shared" si="14"/>
        <v>-1500000</v>
      </c>
      <c r="H42" s="21">
        <f t="shared" si="14"/>
        <v>-2000000</v>
      </c>
      <c r="I42" s="21">
        <f t="shared" si="14"/>
        <v>-2000000</v>
      </c>
      <c r="J42" s="192"/>
    </row>
    <row r="43" spans="1:10" s="187" customFormat="1" ht="18" customHeight="1" x14ac:dyDescent="0.25">
      <c r="A43" s="238"/>
      <c r="B43" s="245"/>
      <c r="C43" s="245"/>
      <c r="D43" s="248"/>
      <c r="E43" s="242"/>
      <c r="F43" s="102" t="s">
        <v>61</v>
      </c>
      <c r="G43" s="21">
        <f>+'Հավելված N 6'!E20</f>
        <v>-1500000</v>
      </c>
      <c r="H43" s="21">
        <f>+'Հավելված N 6'!F20</f>
        <v>-2000000</v>
      </c>
      <c r="I43" s="21">
        <f>+'Հավելված N 6'!G20</f>
        <v>-2000000</v>
      </c>
      <c r="J43" s="192"/>
    </row>
    <row r="44" spans="1:10" s="9" customFormat="1" ht="34.5" x14ac:dyDescent="0.25">
      <c r="A44" s="238"/>
      <c r="B44" s="238" t="s">
        <v>58</v>
      </c>
      <c r="C44" s="108"/>
      <c r="D44" s="23"/>
      <c r="E44" s="20"/>
      <c r="F44" s="56" t="s">
        <v>62</v>
      </c>
      <c r="G44" s="5">
        <f t="shared" ref="G44:I44" si="15">+G46</f>
        <v>3648000</v>
      </c>
      <c r="H44" s="5">
        <f t="shared" si="15"/>
        <v>4948000</v>
      </c>
      <c r="I44" s="5">
        <f t="shared" si="15"/>
        <v>4948000</v>
      </c>
    </row>
    <row r="45" spans="1:10" s="9" customFormat="1" x14ac:dyDescent="0.25">
      <c r="A45" s="238"/>
      <c r="B45" s="238"/>
      <c r="C45" s="108"/>
      <c r="D45" s="23"/>
      <c r="E45" s="20"/>
      <c r="F45" s="49" t="s">
        <v>6</v>
      </c>
      <c r="G45" s="5"/>
      <c r="H45" s="5"/>
      <c r="I45" s="5"/>
    </row>
    <row r="46" spans="1:10" s="9" customFormat="1" ht="34.5" x14ac:dyDescent="0.25">
      <c r="A46" s="238"/>
      <c r="B46" s="238"/>
      <c r="C46" s="238" t="s">
        <v>27</v>
      </c>
      <c r="D46" s="103"/>
      <c r="E46" s="20"/>
      <c r="F46" s="56" t="s">
        <v>62</v>
      </c>
      <c r="G46" s="5">
        <f t="shared" ref="G46:I46" si="16">+G48</f>
        <v>3648000</v>
      </c>
      <c r="H46" s="5">
        <f t="shared" si="16"/>
        <v>4948000</v>
      </c>
      <c r="I46" s="5">
        <f t="shared" si="16"/>
        <v>4948000</v>
      </c>
    </row>
    <row r="47" spans="1:10" s="9" customFormat="1" ht="16.899999999999999" customHeight="1" x14ac:dyDescent="0.25">
      <c r="A47" s="238"/>
      <c r="B47" s="238"/>
      <c r="C47" s="238"/>
      <c r="D47" s="103"/>
      <c r="E47" s="20"/>
      <c r="F47" s="49" t="s">
        <v>6</v>
      </c>
      <c r="G47" s="5"/>
      <c r="H47" s="5"/>
      <c r="I47" s="5"/>
    </row>
    <row r="48" spans="1:10" s="9" customFormat="1" ht="34.5" x14ac:dyDescent="0.25">
      <c r="A48" s="238"/>
      <c r="B48" s="238"/>
      <c r="C48" s="238"/>
      <c r="D48" s="103"/>
      <c r="E48" s="20"/>
      <c r="F48" s="50" t="s">
        <v>12</v>
      </c>
      <c r="G48" s="5">
        <f>+G50+G61</f>
        <v>3648000</v>
      </c>
      <c r="H48" s="5">
        <f t="shared" ref="H48:I48" si="17">+H50+H61</f>
        <v>4948000</v>
      </c>
      <c r="I48" s="5">
        <f t="shared" si="17"/>
        <v>4948000</v>
      </c>
    </row>
    <row r="49" spans="1:10" s="9" customFormat="1" ht="16.899999999999999" customHeight="1" x14ac:dyDescent="0.25">
      <c r="A49" s="238"/>
      <c r="B49" s="238"/>
      <c r="C49" s="238"/>
      <c r="D49" s="104"/>
      <c r="E49" s="24"/>
      <c r="F49" s="49" t="s">
        <v>6</v>
      </c>
      <c r="G49" s="5"/>
      <c r="H49" s="5"/>
      <c r="I49" s="5"/>
    </row>
    <row r="50" spans="1:10" s="9" customFormat="1" ht="37.15" customHeight="1" x14ac:dyDescent="0.25">
      <c r="A50" s="238"/>
      <c r="B50" s="238"/>
      <c r="C50" s="238"/>
      <c r="D50" s="105">
        <v>1189</v>
      </c>
      <c r="E50" s="234" t="s">
        <v>76</v>
      </c>
      <c r="F50" s="234"/>
      <c r="G50" s="1">
        <f t="shared" ref="G50:I50" si="18">+G52</f>
        <v>3000000</v>
      </c>
      <c r="H50" s="1">
        <f t="shared" si="18"/>
        <v>4300000</v>
      </c>
      <c r="I50" s="1">
        <f t="shared" si="18"/>
        <v>4300000</v>
      </c>
    </row>
    <row r="51" spans="1:10" s="9" customFormat="1" ht="16.899999999999999" customHeight="1" x14ac:dyDescent="0.3">
      <c r="A51" s="238"/>
      <c r="B51" s="238"/>
      <c r="C51" s="238"/>
      <c r="D51" s="106"/>
      <c r="E51" s="46"/>
      <c r="F51" s="49" t="s">
        <v>6</v>
      </c>
      <c r="G51" s="1"/>
      <c r="H51" s="1"/>
      <c r="I51" s="1"/>
    </row>
    <row r="52" spans="1:10" s="9" customFormat="1" ht="108" customHeight="1" x14ac:dyDescent="0.25">
      <c r="A52" s="238"/>
      <c r="B52" s="238"/>
      <c r="C52" s="238"/>
      <c r="D52" s="106"/>
      <c r="E52" s="47">
        <v>12003</v>
      </c>
      <c r="F52" s="48" t="s">
        <v>73</v>
      </c>
      <c r="G52" s="10">
        <f t="shared" ref="G52:I52" si="19">+G54</f>
        <v>3000000</v>
      </c>
      <c r="H52" s="10">
        <f t="shared" si="19"/>
        <v>4300000</v>
      </c>
      <c r="I52" s="10">
        <f t="shared" si="19"/>
        <v>4300000</v>
      </c>
    </row>
    <row r="53" spans="1:10" s="9" customFormat="1" ht="16.149999999999999" customHeight="1" x14ac:dyDescent="0.25">
      <c r="A53" s="238"/>
      <c r="B53" s="238"/>
      <c r="C53" s="238"/>
      <c r="D53" s="106"/>
      <c r="E53" s="240"/>
      <c r="F53" s="49" t="s">
        <v>15</v>
      </c>
      <c r="G53" s="4"/>
      <c r="H53" s="5"/>
      <c r="I53" s="4"/>
    </row>
    <row r="54" spans="1:10" s="11" customFormat="1" ht="36.6" customHeight="1" x14ac:dyDescent="0.25">
      <c r="A54" s="238"/>
      <c r="B54" s="238"/>
      <c r="C54" s="238"/>
      <c r="D54" s="106"/>
      <c r="E54" s="241"/>
      <c r="F54" s="28" t="s">
        <v>71</v>
      </c>
      <c r="G54" s="25">
        <f t="shared" ref="G54:I54" si="20">+G56</f>
        <v>3000000</v>
      </c>
      <c r="H54" s="25">
        <f t="shared" si="20"/>
        <v>4300000</v>
      </c>
      <c r="I54" s="25">
        <f t="shared" si="20"/>
        <v>4300000</v>
      </c>
    </row>
    <row r="55" spans="1:10" s="9" customFormat="1" ht="34.5" x14ac:dyDescent="0.25">
      <c r="A55" s="238"/>
      <c r="B55" s="238"/>
      <c r="C55" s="238"/>
      <c r="D55" s="106"/>
      <c r="E55" s="241"/>
      <c r="F55" s="49" t="s">
        <v>59</v>
      </c>
      <c r="G55" s="4"/>
      <c r="H55" s="26"/>
      <c r="I55" s="4"/>
    </row>
    <row r="56" spans="1:10" s="9" customFormat="1" ht="16.899999999999999" customHeight="1" x14ac:dyDescent="0.25">
      <c r="A56" s="238"/>
      <c r="B56" s="238"/>
      <c r="C56" s="238"/>
      <c r="D56" s="106"/>
      <c r="E56" s="241"/>
      <c r="F56" s="57" t="s">
        <v>7</v>
      </c>
      <c r="G56" s="5">
        <f t="shared" ref="G56:I56" si="21">G57</f>
        <v>3000000</v>
      </c>
      <c r="H56" s="5">
        <f t="shared" si="21"/>
        <v>4300000</v>
      </c>
      <c r="I56" s="5">
        <f t="shared" si="21"/>
        <v>4300000</v>
      </c>
    </row>
    <row r="57" spans="1:10" s="9" customFormat="1" ht="16.899999999999999" customHeight="1" x14ac:dyDescent="0.25">
      <c r="A57" s="238"/>
      <c r="B57" s="238"/>
      <c r="C57" s="238"/>
      <c r="D57" s="106"/>
      <c r="E57" s="241"/>
      <c r="F57" s="49" t="s">
        <v>56</v>
      </c>
      <c r="G57" s="6">
        <f t="shared" ref="G57:I59" si="22">+G58</f>
        <v>3000000</v>
      </c>
      <c r="H57" s="6">
        <f t="shared" si="22"/>
        <v>4300000</v>
      </c>
      <c r="I57" s="6">
        <f t="shared" si="22"/>
        <v>4300000</v>
      </c>
    </row>
    <row r="58" spans="1:10" s="9" customFormat="1" ht="16.149999999999999" customHeight="1" x14ac:dyDescent="0.25">
      <c r="A58" s="238"/>
      <c r="B58" s="238"/>
      <c r="C58" s="238"/>
      <c r="D58" s="106"/>
      <c r="E58" s="241"/>
      <c r="F58" s="49" t="s">
        <v>57</v>
      </c>
      <c r="G58" s="6">
        <f t="shared" si="22"/>
        <v>3000000</v>
      </c>
      <c r="H58" s="6">
        <f t="shared" si="22"/>
        <v>4300000</v>
      </c>
      <c r="I58" s="6">
        <f t="shared" si="22"/>
        <v>4300000</v>
      </c>
    </row>
    <row r="59" spans="1:10" s="9" customFormat="1" ht="16.149999999999999" customHeight="1" x14ac:dyDescent="0.25">
      <c r="A59" s="238"/>
      <c r="B59" s="238"/>
      <c r="C59" s="238"/>
      <c r="D59" s="106"/>
      <c r="E59" s="241"/>
      <c r="F59" s="49" t="s">
        <v>60</v>
      </c>
      <c r="G59" s="21">
        <f t="shared" si="22"/>
        <v>3000000</v>
      </c>
      <c r="H59" s="21">
        <f t="shared" si="22"/>
        <v>4300000</v>
      </c>
      <c r="I59" s="21">
        <f t="shared" si="22"/>
        <v>4300000</v>
      </c>
      <c r="J59" s="12"/>
    </row>
    <row r="60" spans="1:10" s="9" customFormat="1" x14ac:dyDescent="0.25">
      <c r="A60" s="238"/>
      <c r="B60" s="238"/>
      <c r="C60" s="238"/>
      <c r="D60" s="107"/>
      <c r="E60" s="242"/>
      <c r="F60" s="51" t="s">
        <v>61</v>
      </c>
      <c r="G60" s="21">
        <f>+'Հավելված N 7'!D22</f>
        <v>3000000</v>
      </c>
      <c r="H60" s="21">
        <f>+'Հավելված N 7'!G22</f>
        <v>4300000</v>
      </c>
      <c r="I60" s="21">
        <f>+'Հավելված N 7'!J22</f>
        <v>4300000</v>
      </c>
      <c r="J60" s="12"/>
    </row>
    <row r="61" spans="1:10" s="9" customFormat="1" x14ac:dyDescent="0.25">
      <c r="A61" s="238"/>
      <c r="B61" s="238"/>
      <c r="C61" s="238"/>
      <c r="D61" s="105">
        <v>1192</v>
      </c>
      <c r="E61" s="234" t="s">
        <v>92</v>
      </c>
      <c r="F61" s="234"/>
      <c r="G61" s="1">
        <f t="shared" ref="G61:I61" si="23">+G63</f>
        <v>648000</v>
      </c>
      <c r="H61" s="1">
        <f t="shared" si="23"/>
        <v>648000</v>
      </c>
      <c r="I61" s="1">
        <f t="shared" si="23"/>
        <v>648000</v>
      </c>
    </row>
    <row r="62" spans="1:10" s="9" customFormat="1" ht="16.899999999999999" customHeight="1" x14ac:dyDescent="0.3">
      <c r="A62" s="238"/>
      <c r="B62" s="238"/>
      <c r="C62" s="238"/>
      <c r="D62" s="106"/>
      <c r="E62" s="46"/>
      <c r="F62" s="49" t="s">
        <v>6</v>
      </c>
      <c r="G62" s="1"/>
      <c r="H62" s="1"/>
      <c r="I62" s="1"/>
    </row>
    <row r="63" spans="1:10" s="9" customFormat="1" ht="89.45" customHeight="1" x14ac:dyDescent="0.25">
      <c r="A63" s="238"/>
      <c r="B63" s="238"/>
      <c r="C63" s="238"/>
      <c r="D63" s="236"/>
      <c r="E63" s="47">
        <v>32006</v>
      </c>
      <c r="F63" s="48" t="s">
        <v>93</v>
      </c>
      <c r="G63" s="10">
        <f t="shared" ref="G63:I63" si="24">+G65</f>
        <v>648000</v>
      </c>
      <c r="H63" s="10">
        <f t="shared" si="24"/>
        <v>648000</v>
      </c>
      <c r="I63" s="10">
        <f t="shared" si="24"/>
        <v>648000</v>
      </c>
    </row>
    <row r="64" spans="1:10" s="9" customFormat="1" ht="16.149999999999999" customHeight="1" x14ac:dyDescent="0.25">
      <c r="A64" s="238"/>
      <c r="B64" s="238"/>
      <c r="C64" s="238"/>
      <c r="D64" s="236"/>
      <c r="E64" s="235"/>
      <c r="F64" s="88" t="s">
        <v>15</v>
      </c>
      <c r="G64" s="4"/>
      <c r="H64" s="5"/>
      <c r="I64" s="4"/>
    </row>
    <row r="65" spans="1:10" s="11" customFormat="1" ht="36.6" customHeight="1" x14ac:dyDescent="0.25">
      <c r="A65" s="238"/>
      <c r="B65" s="238"/>
      <c r="C65" s="238"/>
      <c r="D65" s="236"/>
      <c r="E65" s="235"/>
      <c r="F65" s="101" t="s">
        <v>94</v>
      </c>
      <c r="G65" s="25">
        <f t="shared" ref="G65:I65" si="25">+G67</f>
        <v>648000</v>
      </c>
      <c r="H65" s="25">
        <f t="shared" si="25"/>
        <v>648000</v>
      </c>
      <c r="I65" s="25">
        <f t="shared" si="25"/>
        <v>648000</v>
      </c>
    </row>
    <row r="66" spans="1:10" s="9" customFormat="1" ht="34.5" x14ac:dyDescent="0.25">
      <c r="A66" s="238"/>
      <c r="B66" s="238"/>
      <c r="C66" s="238"/>
      <c r="D66" s="236"/>
      <c r="E66" s="235"/>
      <c r="F66" s="88" t="s">
        <v>59</v>
      </c>
      <c r="G66" s="4"/>
      <c r="H66" s="26"/>
      <c r="I66" s="4"/>
    </row>
    <row r="67" spans="1:10" s="9" customFormat="1" ht="16.899999999999999" customHeight="1" x14ac:dyDescent="0.25">
      <c r="A67" s="238"/>
      <c r="B67" s="238"/>
      <c r="C67" s="238"/>
      <c r="D67" s="236"/>
      <c r="E67" s="235"/>
      <c r="F67" s="97" t="s">
        <v>7</v>
      </c>
      <c r="G67" s="5">
        <f t="shared" ref="G67:I67" si="26">G68</f>
        <v>648000</v>
      </c>
      <c r="H67" s="5">
        <f t="shared" si="26"/>
        <v>648000</v>
      </c>
      <c r="I67" s="5">
        <f t="shared" si="26"/>
        <v>648000</v>
      </c>
    </row>
    <row r="68" spans="1:10" s="9" customFormat="1" ht="16.899999999999999" customHeight="1" x14ac:dyDescent="0.25">
      <c r="A68" s="238"/>
      <c r="B68" s="238"/>
      <c r="C68" s="238"/>
      <c r="D68" s="236"/>
      <c r="E68" s="235"/>
      <c r="F68" s="88" t="s">
        <v>56</v>
      </c>
      <c r="G68" s="6">
        <f t="shared" ref="G68:I69" si="27">+G69</f>
        <v>648000</v>
      </c>
      <c r="H68" s="6">
        <f t="shared" si="27"/>
        <v>648000</v>
      </c>
      <c r="I68" s="6">
        <f t="shared" si="27"/>
        <v>648000</v>
      </c>
    </row>
    <row r="69" spans="1:10" s="9" customFormat="1" ht="16.149999999999999" customHeight="1" x14ac:dyDescent="0.25">
      <c r="A69" s="238"/>
      <c r="B69" s="238"/>
      <c r="C69" s="238"/>
      <c r="D69" s="236"/>
      <c r="E69" s="235"/>
      <c r="F69" s="88" t="s">
        <v>57</v>
      </c>
      <c r="G69" s="6">
        <f t="shared" si="27"/>
        <v>648000</v>
      </c>
      <c r="H69" s="6">
        <f t="shared" si="27"/>
        <v>648000</v>
      </c>
      <c r="I69" s="6">
        <f t="shared" si="27"/>
        <v>648000</v>
      </c>
    </row>
    <row r="70" spans="1:10" s="9" customFormat="1" ht="16.149999999999999" customHeight="1" x14ac:dyDescent="0.25">
      <c r="A70" s="238"/>
      <c r="B70" s="238"/>
      <c r="C70" s="238"/>
      <c r="D70" s="236"/>
      <c r="E70" s="235"/>
      <c r="F70" s="88" t="s">
        <v>60</v>
      </c>
      <c r="G70" s="21">
        <f>SUM(G71:G72)</f>
        <v>648000</v>
      </c>
      <c r="H70" s="21">
        <f t="shared" ref="H70:I70" si="28">SUM(H71:H72)</f>
        <v>648000</v>
      </c>
      <c r="I70" s="21">
        <f t="shared" si="28"/>
        <v>648000</v>
      </c>
      <c r="J70" s="12"/>
    </row>
    <row r="71" spans="1:10" s="9" customFormat="1" ht="18" customHeight="1" x14ac:dyDescent="0.25">
      <c r="A71" s="238"/>
      <c r="B71" s="238"/>
      <c r="C71" s="238"/>
      <c r="D71" s="236"/>
      <c r="E71" s="235"/>
      <c r="F71" s="102" t="s">
        <v>61</v>
      </c>
      <c r="G71" s="21">
        <f>+'Հավելված N 7'!E39</f>
        <v>120000</v>
      </c>
      <c r="H71" s="21">
        <f>+'Հավելված N 7'!H39</f>
        <v>120000</v>
      </c>
      <c r="I71" s="21">
        <f>+'Հավելված N 7'!K39</f>
        <v>120000</v>
      </c>
      <c r="J71" s="12"/>
    </row>
    <row r="72" spans="1:10" s="9" customFormat="1" ht="18" customHeight="1" x14ac:dyDescent="0.25">
      <c r="A72" s="238"/>
      <c r="B72" s="238"/>
      <c r="C72" s="238"/>
      <c r="D72" s="237"/>
      <c r="E72" s="235"/>
      <c r="F72" s="87" t="s">
        <v>95</v>
      </c>
      <c r="G72" s="21">
        <f>+'Հավելված N 7'!E40</f>
        <v>528000</v>
      </c>
      <c r="H72" s="21">
        <f>+'Հավելված N 7'!H40</f>
        <v>528000</v>
      </c>
      <c r="I72" s="21">
        <f>+'Հավելված N 7'!K40</f>
        <v>528000</v>
      </c>
      <c r="J72" s="12"/>
    </row>
  </sheetData>
  <mergeCells count="23">
    <mergeCell ref="E61:F61"/>
    <mergeCell ref="E64:E72"/>
    <mergeCell ref="D63:D72"/>
    <mergeCell ref="A16:A72"/>
    <mergeCell ref="B44:B72"/>
    <mergeCell ref="C46:C72"/>
    <mergeCell ref="B16:B17"/>
    <mergeCell ref="E50:F50"/>
    <mergeCell ref="E53:E60"/>
    <mergeCell ref="E24:F24"/>
    <mergeCell ref="E27:E34"/>
    <mergeCell ref="E36:E43"/>
    <mergeCell ref="B18:B43"/>
    <mergeCell ref="C20:C43"/>
    <mergeCell ref="D26:D43"/>
    <mergeCell ref="F1:I1"/>
    <mergeCell ref="F3:I3"/>
    <mergeCell ref="A7:I7"/>
    <mergeCell ref="A11:C11"/>
    <mergeCell ref="D11:E11"/>
    <mergeCell ref="F2:I2"/>
    <mergeCell ref="F11:F12"/>
    <mergeCell ref="G11:I11"/>
  </mergeCells>
  <pageMargins left="0.7" right="0.7" top="0.75" bottom="0.75" header="0.3" footer="0.3"/>
  <pageSetup paperSize="9" scale="5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20"/>
  <sheetViews>
    <sheetView tabSelected="1" topLeftCell="A4" zoomScale="85" zoomScaleNormal="85" workbookViewId="0">
      <selection activeCell="F26" sqref="F26"/>
    </sheetView>
  </sheetViews>
  <sheetFormatPr defaultColWidth="9.140625" defaultRowHeight="17.25" x14ac:dyDescent="0.3"/>
  <cols>
    <col min="1" max="1" width="9.140625" style="147"/>
    <col min="2" max="2" width="9.140625" style="147" customWidth="1"/>
    <col min="3" max="3" width="54.28515625" style="147" customWidth="1"/>
    <col min="4" max="4" width="18.42578125" style="147" customWidth="1"/>
    <col min="5" max="8" width="20.42578125" style="147" customWidth="1"/>
    <col min="9" max="9" width="14.140625" style="147" bestFit="1" customWidth="1"/>
    <col min="10" max="10" width="15.7109375" style="130" customWidth="1"/>
    <col min="11" max="11" width="24.42578125" style="118" customWidth="1"/>
    <col min="12" max="16384" width="9.140625" style="147"/>
  </cols>
  <sheetData>
    <row r="1" spans="1:11" s="111" customFormat="1" ht="31.15" customHeight="1" x14ac:dyDescent="0.25">
      <c r="A1" s="109"/>
      <c r="B1" s="110"/>
      <c r="C1" s="110"/>
      <c r="D1" s="110"/>
      <c r="E1" s="109"/>
      <c r="F1" s="258" t="s">
        <v>55</v>
      </c>
      <c r="G1" s="258"/>
      <c r="H1" s="258"/>
      <c r="J1" s="112"/>
      <c r="K1" s="113"/>
    </row>
    <row r="2" spans="1:11" s="116" customFormat="1" x14ac:dyDescent="0.3">
      <c r="A2" s="114"/>
      <c r="B2" s="114"/>
      <c r="C2" s="114"/>
      <c r="D2" s="114"/>
      <c r="E2" s="115"/>
      <c r="F2" s="259" t="s">
        <v>53</v>
      </c>
      <c r="G2" s="259"/>
      <c r="H2" s="259"/>
      <c r="J2" s="117"/>
      <c r="K2" s="118"/>
    </row>
    <row r="3" spans="1:11" s="116" customFormat="1" x14ac:dyDescent="0.3">
      <c r="A3" s="114"/>
      <c r="B3" s="114"/>
      <c r="C3" s="114"/>
      <c r="D3" s="114"/>
      <c r="E3" s="115"/>
      <c r="F3" s="259" t="s">
        <v>19</v>
      </c>
      <c r="G3" s="259"/>
      <c r="H3" s="259"/>
      <c r="J3" s="117"/>
      <c r="K3" s="118"/>
    </row>
    <row r="4" spans="1:11" s="116" customFormat="1" x14ac:dyDescent="0.3">
      <c r="A4" s="119"/>
      <c r="B4" s="119"/>
      <c r="C4" s="120"/>
      <c r="D4" s="115"/>
      <c r="E4" s="115"/>
      <c r="F4" s="115"/>
      <c r="G4" s="115"/>
      <c r="H4" s="115"/>
      <c r="J4" s="117"/>
      <c r="K4" s="118"/>
    </row>
    <row r="5" spans="1:11" s="116" customFormat="1" ht="37.5" customHeight="1" x14ac:dyDescent="0.3">
      <c r="A5" s="260" t="s">
        <v>119</v>
      </c>
      <c r="B5" s="261"/>
      <c r="C5" s="261"/>
      <c r="D5" s="261"/>
      <c r="E5" s="261"/>
      <c r="F5" s="261"/>
      <c r="G5" s="261"/>
      <c r="H5" s="261"/>
      <c r="J5" s="117"/>
      <c r="K5" s="118"/>
    </row>
    <row r="6" spans="1:11" s="116" customFormat="1" ht="37.5" customHeight="1" x14ac:dyDescent="0.3">
      <c r="A6" s="261"/>
      <c r="B6" s="261"/>
      <c r="C6" s="261"/>
      <c r="D6" s="261"/>
      <c r="E6" s="261"/>
      <c r="F6" s="261"/>
      <c r="G6" s="261"/>
      <c r="H6" s="261"/>
      <c r="J6" s="117"/>
      <c r="K6" s="118"/>
    </row>
    <row r="7" spans="1:11" s="116" customFormat="1" x14ac:dyDescent="0.3">
      <c r="E7" s="115"/>
      <c r="F7" s="115"/>
      <c r="G7" s="115"/>
      <c r="J7" s="117"/>
      <c r="K7" s="118"/>
    </row>
    <row r="8" spans="1:11" s="116" customFormat="1" x14ac:dyDescent="0.3">
      <c r="A8" s="121"/>
      <c r="B8" s="121"/>
      <c r="C8" s="121"/>
      <c r="D8" s="122"/>
      <c r="E8" s="115"/>
      <c r="F8" s="115"/>
      <c r="G8" s="262" t="s">
        <v>9</v>
      </c>
      <c r="H8" s="262"/>
      <c r="J8" s="117"/>
      <c r="K8" s="118"/>
    </row>
    <row r="9" spans="1:11" s="116" customFormat="1" ht="45" customHeight="1" x14ac:dyDescent="0.3">
      <c r="A9" s="249" t="s">
        <v>97</v>
      </c>
      <c r="B9" s="250"/>
      <c r="C9" s="251" t="s">
        <v>98</v>
      </c>
      <c r="D9" s="253" t="s">
        <v>99</v>
      </c>
      <c r="E9" s="255" t="s">
        <v>120</v>
      </c>
      <c r="F9" s="256"/>
      <c r="G9" s="256"/>
      <c r="H9" s="257"/>
      <c r="J9" s="117"/>
      <c r="K9" s="118"/>
    </row>
    <row r="10" spans="1:11" s="116" customFormat="1" ht="103.5" x14ac:dyDescent="0.3">
      <c r="A10" s="123" t="s">
        <v>13</v>
      </c>
      <c r="B10" s="123" t="s">
        <v>14</v>
      </c>
      <c r="C10" s="252"/>
      <c r="D10" s="254"/>
      <c r="E10" s="124" t="s">
        <v>100</v>
      </c>
      <c r="F10" s="124" t="s">
        <v>101</v>
      </c>
      <c r="G10" s="124" t="s">
        <v>102</v>
      </c>
      <c r="H10" s="124" t="s">
        <v>103</v>
      </c>
      <c r="J10" s="117"/>
      <c r="K10" s="118"/>
    </row>
    <row r="11" spans="1:11" s="116" customFormat="1" x14ac:dyDescent="0.3">
      <c r="A11" s="123"/>
      <c r="B11" s="123"/>
      <c r="C11" s="125" t="s">
        <v>104</v>
      </c>
      <c r="D11" s="29">
        <f>SUM(E11:H11)</f>
        <v>-4300000</v>
      </c>
      <c r="E11" s="29">
        <f>+E13</f>
        <v>-4300000</v>
      </c>
      <c r="F11" s="29">
        <f>+F13</f>
        <v>0</v>
      </c>
      <c r="G11" s="29">
        <f>+G13</f>
        <v>0</v>
      </c>
      <c r="H11" s="29">
        <f>+H13</f>
        <v>0</v>
      </c>
      <c r="I11" s="126"/>
      <c r="J11" s="117"/>
      <c r="K11" s="118"/>
    </row>
    <row r="12" spans="1:11" s="116" customFormat="1" x14ac:dyDescent="0.3">
      <c r="A12" s="127"/>
      <c r="B12" s="127"/>
      <c r="C12" s="125" t="s">
        <v>105</v>
      </c>
      <c r="D12" s="128"/>
      <c r="E12" s="128"/>
      <c r="F12" s="128"/>
      <c r="G12" s="128"/>
      <c r="H12" s="128"/>
      <c r="I12" s="129"/>
      <c r="J12" s="130"/>
      <c r="K12" s="118"/>
    </row>
    <row r="13" spans="1:11" s="116" customFormat="1" ht="51.75" x14ac:dyDescent="0.3">
      <c r="A13" s="131"/>
      <c r="B13" s="132"/>
      <c r="C13" s="132" t="s">
        <v>16</v>
      </c>
      <c r="D13" s="29">
        <f>SUM(E13:H13)</f>
        <v>-4300000</v>
      </c>
      <c r="E13" s="29">
        <f>+E15+E18</f>
        <v>-4300000</v>
      </c>
      <c r="F13" s="29">
        <f t="shared" ref="F13:H13" si="0">+F15+F18</f>
        <v>0</v>
      </c>
      <c r="G13" s="29">
        <f t="shared" si="0"/>
        <v>0</v>
      </c>
      <c r="H13" s="29">
        <f t="shared" si="0"/>
        <v>0</v>
      </c>
      <c r="J13" s="117"/>
      <c r="K13" s="118"/>
    </row>
    <row r="14" spans="1:11" s="116" customFormat="1" x14ac:dyDescent="0.3">
      <c r="A14" s="131"/>
      <c r="B14" s="131"/>
      <c r="C14" s="131" t="s">
        <v>106</v>
      </c>
      <c r="D14" s="133"/>
      <c r="E14" s="133"/>
      <c r="F14" s="133"/>
      <c r="G14" s="133"/>
      <c r="H14" s="133"/>
      <c r="J14" s="117"/>
      <c r="K14" s="118"/>
    </row>
    <row r="15" spans="1:11" s="116" customFormat="1" ht="44.45" customHeight="1" x14ac:dyDescent="0.3">
      <c r="A15" s="125">
        <v>1236</v>
      </c>
      <c r="B15" s="144">
        <v>32003</v>
      </c>
      <c r="C15" s="145" t="s">
        <v>107</v>
      </c>
      <c r="D15" s="29">
        <f>SUM(E15:H15)</f>
        <v>-2300000</v>
      </c>
      <c r="E15" s="29">
        <f>+E17</f>
        <v>-2300000</v>
      </c>
      <c r="F15" s="29">
        <f t="shared" ref="F15:H17" si="1">+F17</f>
        <v>0</v>
      </c>
      <c r="G15" s="29">
        <f t="shared" si="1"/>
        <v>0</v>
      </c>
      <c r="H15" s="29">
        <f t="shared" si="1"/>
        <v>0</v>
      </c>
      <c r="I15" s="117"/>
      <c r="J15" s="117"/>
      <c r="K15" s="118"/>
    </row>
    <row r="16" spans="1:11" s="2" customFormat="1" x14ac:dyDescent="0.3">
      <c r="A16" s="134"/>
      <c r="B16" s="134"/>
      <c r="C16" s="135" t="s">
        <v>6</v>
      </c>
      <c r="D16" s="136"/>
      <c r="E16" s="137"/>
      <c r="F16" s="137"/>
      <c r="G16" s="137"/>
      <c r="H16" s="137"/>
      <c r="I16" s="117"/>
      <c r="J16" s="117"/>
      <c r="K16" s="118"/>
    </row>
    <row r="17" spans="1:11" s="142" customFormat="1" ht="34.5" x14ac:dyDescent="0.25">
      <c r="A17" s="146"/>
      <c r="B17" s="146"/>
      <c r="C17" s="138" t="s">
        <v>107</v>
      </c>
      <c r="D17" s="139">
        <f>SUM(E17:H17)</f>
        <v>-2300000</v>
      </c>
      <c r="E17" s="139">
        <v>-2300000</v>
      </c>
      <c r="F17" s="29">
        <f t="shared" si="1"/>
        <v>0</v>
      </c>
      <c r="G17" s="29">
        <f t="shared" si="1"/>
        <v>0</v>
      </c>
      <c r="H17" s="29">
        <f t="shared" si="1"/>
        <v>0</v>
      </c>
      <c r="I17" s="140"/>
      <c r="J17" s="140"/>
      <c r="K17" s="141"/>
    </row>
    <row r="18" spans="1:11" s="116" customFormat="1" x14ac:dyDescent="0.3">
      <c r="A18" s="125">
        <v>1236</v>
      </c>
      <c r="B18" s="125">
        <v>32005</v>
      </c>
      <c r="C18" s="48" t="s">
        <v>123</v>
      </c>
      <c r="D18" s="29">
        <f>SUM(E18:H18)</f>
        <v>-2000000</v>
      </c>
      <c r="E18" s="29">
        <f>+E20</f>
        <v>-2000000</v>
      </c>
      <c r="F18" s="29">
        <f t="shared" ref="F18:H18" si="2">+F20</f>
        <v>0</v>
      </c>
      <c r="G18" s="29">
        <f t="shared" si="2"/>
        <v>0</v>
      </c>
      <c r="H18" s="29">
        <f t="shared" si="2"/>
        <v>0</v>
      </c>
      <c r="I18" s="117"/>
      <c r="J18" s="117"/>
      <c r="K18" s="118"/>
    </row>
    <row r="19" spans="1:11" s="2" customFormat="1" x14ac:dyDescent="0.3">
      <c r="A19" s="134"/>
      <c r="B19" s="134"/>
      <c r="C19" s="135" t="s">
        <v>6</v>
      </c>
      <c r="D19" s="136"/>
      <c r="E19" s="137"/>
      <c r="F19" s="137"/>
      <c r="G19" s="137"/>
      <c r="H19" s="137"/>
      <c r="I19" s="117"/>
      <c r="J19" s="117"/>
      <c r="K19" s="118"/>
    </row>
    <row r="20" spans="1:11" s="142" customFormat="1" x14ac:dyDescent="0.25">
      <c r="A20" s="146"/>
      <c r="B20" s="146"/>
      <c r="C20" s="138" t="s">
        <v>123</v>
      </c>
      <c r="D20" s="139">
        <f>SUM(E20:H20)</f>
        <v>-2000000</v>
      </c>
      <c r="E20" s="139">
        <v>-2000000</v>
      </c>
      <c r="F20" s="29">
        <f t="shared" ref="F20:H20" si="3">+F22</f>
        <v>0</v>
      </c>
      <c r="G20" s="29">
        <f t="shared" si="3"/>
        <v>0</v>
      </c>
      <c r="H20" s="29">
        <f t="shared" si="3"/>
        <v>0</v>
      </c>
      <c r="I20" s="140"/>
      <c r="J20" s="140"/>
      <c r="K20" s="141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H22"/>
  <sheetViews>
    <sheetView topLeftCell="A10" zoomScale="84" zoomScaleNormal="84" workbookViewId="0">
      <selection activeCell="A2" sqref="A2"/>
    </sheetView>
  </sheetViews>
  <sheetFormatPr defaultColWidth="9.140625" defaultRowHeight="17.25" x14ac:dyDescent="0.3"/>
  <cols>
    <col min="1" max="3" width="9.140625" style="17"/>
    <col min="4" max="4" width="54.28515625" style="17" customWidth="1"/>
    <col min="5" max="5" width="22.85546875" style="162" bestFit="1" customWidth="1"/>
    <col min="6" max="6" width="22.85546875" style="162" customWidth="1"/>
    <col min="7" max="7" width="22.85546875" style="162" bestFit="1" customWidth="1"/>
    <col min="8" max="8" width="20.7109375" style="17" customWidth="1"/>
    <col min="9" max="9" width="19.28515625" style="17" customWidth="1"/>
    <col min="10" max="10" width="20" style="17" customWidth="1"/>
    <col min="11" max="16384" width="9.140625" style="17"/>
  </cols>
  <sheetData>
    <row r="1" spans="2:8" s="16" customFormat="1" ht="28.9" customHeight="1" x14ac:dyDescent="0.25">
      <c r="E1" s="99"/>
      <c r="F1" s="266" t="s">
        <v>121</v>
      </c>
      <c r="G1" s="266"/>
    </row>
    <row r="2" spans="2:8" ht="17.850000000000001" customHeight="1" x14ac:dyDescent="0.3">
      <c r="D2" s="18"/>
      <c r="E2" s="259" t="s">
        <v>53</v>
      </c>
      <c r="F2" s="259"/>
      <c r="G2" s="259"/>
    </row>
    <row r="3" spans="2:8" x14ac:dyDescent="0.3">
      <c r="D3" s="18"/>
      <c r="E3" s="98"/>
      <c r="F3" s="267" t="s">
        <v>19</v>
      </c>
      <c r="G3" s="267"/>
    </row>
    <row r="4" spans="2:8" ht="13.7" customHeight="1" x14ac:dyDescent="0.3">
      <c r="D4" s="18"/>
      <c r="E4" s="27"/>
      <c r="F4" s="27"/>
      <c r="G4" s="27"/>
    </row>
    <row r="5" spans="2:8" ht="13.7" customHeight="1" x14ac:dyDescent="0.3">
      <c r="D5" s="18"/>
      <c r="E5" s="27"/>
      <c r="F5" s="27"/>
      <c r="G5" s="27"/>
    </row>
    <row r="6" spans="2:8" ht="85.7" customHeight="1" x14ac:dyDescent="0.3">
      <c r="B6" s="268" t="s">
        <v>122</v>
      </c>
      <c r="C6" s="268"/>
      <c r="D6" s="268"/>
      <c r="E6" s="268"/>
      <c r="F6" s="268"/>
      <c r="G6" s="268"/>
    </row>
    <row r="8" spans="2:8" x14ac:dyDescent="0.3">
      <c r="E8" s="58"/>
      <c r="F8" s="58"/>
      <c r="G8" s="58" t="s">
        <v>9</v>
      </c>
    </row>
    <row r="9" spans="2:8" ht="41.65" customHeight="1" x14ac:dyDescent="0.3">
      <c r="B9" s="249" t="s">
        <v>97</v>
      </c>
      <c r="C9" s="250"/>
      <c r="D9" s="251" t="s">
        <v>98</v>
      </c>
      <c r="E9" s="263" t="s">
        <v>120</v>
      </c>
      <c r="F9" s="264"/>
      <c r="G9" s="265"/>
    </row>
    <row r="10" spans="2:8" ht="88.5" customHeight="1" x14ac:dyDescent="0.3">
      <c r="B10" s="123" t="s">
        <v>13</v>
      </c>
      <c r="C10" s="123" t="s">
        <v>14</v>
      </c>
      <c r="D10" s="252"/>
      <c r="E10" s="148" t="s">
        <v>23</v>
      </c>
      <c r="F10" s="148" t="s">
        <v>2</v>
      </c>
      <c r="G10" s="148" t="s">
        <v>3</v>
      </c>
    </row>
    <row r="11" spans="2:8" ht="51.75" x14ac:dyDescent="0.3">
      <c r="B11" s="123"/>
      <c r="C11" s="123"/>
      <c r="D11" s="149" t="s">
        <v>16</v>
      </c>
      <c r="E11" s="29">
        <f>+E13+E18</f>
        <v>-3000000</v>
      </c>
      <c r="F11" s="29">
        <f t="shared" ref="F11:G11" si="0">+F13+F18</f>
        <v>-4300000</v>
      </c>
      <c r="G11" s="29">
        <f t="shared" si="0"/>
        <v>-4300000</v>
      </c>
    </row>
    <row r="12" spans="2:8" x14ac:dyDescent="0.3">
      <c r="B12" s="123"/>
      <c r="C12" s="123"/>
      <c r="D12" s="150" t="s">
        <v>108</v>
      </c>
      <c r="E12" s="151"/>
      <c r="F12" s="151"/>
      <c r="G12" s="151"/>
    </row>
    <row r="13" spans="2:8" s="152" customFormat="1" ht="34.5" x14ac:dyDescent="0.3">
      <c r="B13" s="125">
        <v>1236</v>
      </c>
      <c r="C13" s="144">
        <v>32003</v>
      </c>
      <c r="D13" s="145" t="s">
        <v>107</v>
      </c>
      <c r="E13" s="29">
        <f t="shared" ref="E13:G13" si="1">+E15</f>
        <v>-1500000</v>
      </c>
      <c r="F13" s="29">
        <f t="shared" si="1"/>
        <v>-2300000</v>
      </c>
      <c r="G13" s="29">
        <f t="shared" si="1"/>
        <v>-2300000</v>
      </c>
    </row>
    <row r="14" spans="2:8" s="152" customFormat="1" x14ac:dyDescent="0.3">
      <c r="B14" s="153"/>
      <c r="C14" s="153"/>
      <c r="D14" s="154" t="s">
        <v>15</v>
      </c>
      <c r="E14" s="155"/>
      <c r="F14" s="155"/>
      <c r="G14" s="155"/>
    </row>
    <row r="15" spans="2:8" s="152" customFormat="1" ht="34.5" x14ac:dyDescent="0.3">
      <c r="B15" s="156"/>
      <c r="C15" s="156"/>
      <c r="D15" s="157" t="s">
        <v>12</v>
      </c>
      <c r="E15" s="139">
        <f t="shared" ref="E15:G15" si="2">+E17</f>
        <v>-1500000</v>
      </c>
      <c r="F15" s="139">
        <f t="shared" si="2"/>
        <v>-2300000</v>
      </c>
      <c r="G15" s="139">
        <f t="shared" si="2"/>
        <v>-2300000</v>
      </c>
      <c r="H15" s="158"/>
    </row>
    <row r="16" spans="2:8" s="152" customFormat="1" x14ac:dyDescent="0.3">
      <c r="B16" s="156"/>
      <c r="C16" s="156"/>
      <c r="D16" s="143" t="s">
        <v>109</v>
      </c>
      <c r="E16" s="159"/>
      <c r="F16" s="159"/>
      <c r="G16" s="159"/>
    </row>
    <row r="17" spans="2:8" s="152" customFormat="1" ht="34.5" x14ac:dyDescent="0.3">
      <c r="B17" s="156"/>
      <c r="C17" s="156"/>
      <c r="D17" s="160" t="s">
        <v>107</v>
      </c>
      <c r="E17" s="161">
        <v>-1500000</v>
      </c>
      <c r="F17" s="161">
        <f>+G17</f>
        <v>-2300000</v>
      </c>
      <c r="G17" s="161">
        <f>+'Հավելված N 5'!D15</f>
        <v>-2300000</v>
      </c>
    </row>
    <row r="18" spans="2:8" s="152" customFormat="1" x14ac:dyDescent="0.3">
      <c r="B18" s="125">
        <v>1236</v>
      </c>
      <c r="C18" s="125">
        <v>32005</v>
      </c>
      <c r="D18" s="48" t="s">
        <v>123</v>
      </c>
      <c r="E18" s="29">
        <f t="shared" ref="E18:G18" si="3">+E20</f>
        <v>-1500000</v>
      </c>
      <c r="F18" s="29">
        <f t="shared" si="3"/>
        <v>-2000000</v>
      </c>
      <c r="G18" s="29">
        <f t="shared" si="3"/>
        <v>-2000000</v>
      </c>
    </row>
    <row r="19" spans="2:8" s="152" customFormat="1" x14ac:dyDescent="0.3">
      <c r="B19" s="153"/>
      <c r="C19" s="153"/>
      <c r="D19" s="154" t="s">
        <v>15</v>
      </c>
      <c r="E19" s="155"/>
      <c r="F19" s="155"/>
      <c r="G19" s="155"/>
    </row>
    <row r="20" spans="2:8" s="152" customFormat="1" ht="34.5" x14ac:dyDescent="0.3">
      <c r="B20" s="156"/>
      <c r="C20" s="156"/>
      <c r="D20" s="157" t="s">
        <v>12</v>
      </c>
      <c r="E20" s="139">
        <f t="shared" ref="E20:G20" si="4">+E22</f>
        <v>-1500000</v>
      </c>
      <c r="F20" s="139">
        <f t="shared" si="4"/>
        <v>-2000000</v>
      </c>
      <c r="G20" s="139">
        <f t="shared" si="4"/>
        <v>-2000000</v>
      </c>
      <c r="H20" s="158"/>
    </row>
    <row r="21" spans="2:8" s="152" customFormat="1" x14ac:dyDescent="0.3">
      <c r="B21" s="156"/>
      <c r="C21" s="156"/>
      <c r="D21" s="143" t="s">
        <v>109</v>
      </c>
      <c r="E21" s="159"/>
      <c r="F21" s="159"/>
      <c r="G21" s="159"/>
    </row>
    <row r="22" spans="2:8" s="152" customFormat="1" x14ac:dyDescent="0.3">
      <c r="B22" s="156"/>
      <c r="C22" s="156"/>
      <c r="D22" s="160" t="s">
        <v>123</v>
      </c>
      <c r="E22" s="161">
        <v>-1500000</v>
      </c>
      <c r="F22" s="161">
        <f>+G22</f>
        <v>-2000000</v>
      </c>
      <c r="G22" s="161">
        <f>+'Հավելված N 5'!D20</f>
        <v>-2000000</v>
      </c>
    </row>
  </sheetData>
  <mergeCells count="7">
    <mergeCell ref="B9:C9"/>
    <mergeCell ref="D9:D10"/>
    <mergeCell ref="E9:G9"/>
    <mergeCell ref="F1:G1"/>
    <mergeCell ref="E2:G2"/>
    <mergeCell ref="F3:G3"/>
    <mergeCell ref="B6:G6"/>
  </mergeCells>
  <pageMargins left="0.25" right="0.25" top="0.75" bottom="0.75" header="0.3" footer="0.3"/>
  <pageSetup paperSize="9" scale="4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40"/>
  <sheetViews>
    <sheetView topLeftCell="A7" zoomScale="65" zoomScaleNormal="55" workbookViewId="0">
      <selection activeCell="D17" sqref="D17"/>
    </sheetView>
  </sheetViews>
  <sheetFormatPr defaultColWidth="8.28515625" defaultRowHeight="17.25" x14ac:dyDescent="0.3"/>
  <cols>
    <col min="1" max="1" width="10.7109375" style="61" customWidth="1"/>
    <col min="2" max="2" width="14.28515625" style="61" bestFit="1" customWidth="1"/>
    <col min="3" max="3" width="68.42578125" style="61" customWidth="1"/>
    <col min="4" max="4" width="22.5703125" style="61" customWidth="1"/>
    <col min="5" max="6" width="22.42578125" style="61" customWidth="1"/>
    <col min="7" max="7" width="22.5703125" style="61" customWidth="1"/>
    <col min="8" max="9" width="22.42578125" style="61" customWidth="1"/>
    <col min="10" max="10" width="22.5703125" style="61" customWidth="1"/>
    <col min="11" max="12" width="22.42578125" style="61" customWidth="1"/>
    <col min="13" max="13" width="13.7109375" style="61" customWidth="1"/>
    <col min="14" max="16384" width="8.28515625" style="61"/>
  </cols>
  <sheetData>
    <row r="1" spans="1:16" s="16" customFormat="1" ht="34.15" customHeight="1" x14ac:dyDescent="0.25">
      <c r="D1" s="269"/>
      <c r="E1" s="269"/>
      <c r="F1" s="269"/>
      <c r="G1" s="269"/>
      <c r="H1" s="269"/>
      <c r="I1" s="269"/>
      <c r="J1" s="269" t="s">
        <v>159</v>
      </c>
      <c r="K1" s="269"/>
      <c r="L1" s="269"/>
    </row>
    <row r="2" spans="1:16" s="17" customFormat="1" ht="17.850000000000001" customHeight="1" x14ac:dyDescent="0.3">
      <c r="D2" s="270"/>
      <c r="E2" s="270"/>
      <c r="F2" s="270"/>
      <c r="G2" s="270"/>
      <c r="H2" s="270"/>
      <c r="I2" s="270"/>
      <c r="J2" s="270" t="s">
        <v>53</v>
      </c>
      <c r="K2" s="270"/>
      <c r="L2" s="270"/>
    </row>
    <row r="3" spans="1:16" s="17" customFormat="1" ht="17.45" customHeight="1" x14ac:dyDescent="0.3">
      <c r="D3" s="270"/>
      <c r="E3" s="270"/>
      <c r="F3" s="270"/>
      <c r="G3" s="270"/>
      <c r="H3" s="270"/>
      <c r="I3" s="270"/>
      <c r="J3" s="270" t="s">
        <v>19</v>
      </c>
      <c r="K3" s="270"/>
      <c r="L3" s="270"/>
    </row>
    <row r="4" spans="1:16" s="17" customFormat="1" ht="13.7" customHeight="1" x14ac:dyDescent="0.3"/>
    <row r="5" spans="1:16" s="17" customFormat="1" ht="13.7" customHeight="1" x14ac:dyDescent="0.3"/>
    <row r="6" spans="1:16" s="17" customFormat="1" ht="85.7" customHeight="1" x14ac:dyDescent="0.3">
      <c r="A6" s="268" t="s">
        <v>96</v>
      </c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</row>
    <row r="8" spans="1:16" x14ac:dyDescent="0.3">
      <c r="F8" s="58"/>
      <c r="I8" s="58"/>
      <c r="L8" s="58" t="s">
        <v>9</v>
      </c>
    </row>
    <row r="9" spans="1:16" s="9" customFormat="1" ht="40.15" customHeight="1" x14ac:dyDescent="0.25">
      <c r="A9" s="278" t="s">
        <v>1</v>
      </c>
      <c r="B9" s="279"/>
      <c r="C9" s="284" t="s">
        <v>5</v>
      </c>
      <c r="D9" s="275" t="s">
        <v>91</v>
      </c>
      <c r="E9" s="276"/>
      <c r="F9" s="276"/>
      <c r="G9" s="276"/>
      <c r="H9" s="276"/>
      <c r="I9" s="276"/>
      <c r="J9" s="276"/>
      <c r="K9" s="276"/>
      <c r="L9" s="277"/>
    </row>
    <row r="10" spans="1:16" s="9" customFormat="1" ht="17.45" customHeight="1" x14ac:dyDescent="0.25">
      <c r="A10" s="280"/>
      <c r="B10" s="281"/>
      <c r="C10" s="285"/>
      <c r="D10" s="271" t="s">
        <v>23</v>
      </c>
      <c r="E10" s="271"/>
      <c r="F10" s="271"/>
      <c r="G10" s="271" t="s">
        <v>74</v>
      </c>
      <c r="H10" s="271"/>
      <c r="I10" s="271"/>
      <c r="J10" s="271" t="s">
        <v>75</v>
      </c>
      <c r="K10" s="271"/>
      <c r="L10" s="271"/>
    </row>
    <row r="11" spans="1:16" s="9" customFormat="1" ht="38.65" customHeight="1" x14ac:dyDescent="0.25">
      <c r="A11" s="282"/>
      <c r="B11" s="283"/>
      <c r="C11" s="286"/>
      <c r="D11" s="272" t="s">
        <v>65</v>
      </c>
      <c r="E11" s="274" t="s">
        <v>6</v>
      </c>
      <c r="F11" s="239"/>
      <c r="G11" s="272" t="s">
        <v>65</v>
      </c>
      <c r="H11" s="274" t="s">
        <v>6</v>
      </c>
      <c r="I11" s="239"/>
      <c r="J11" s="272" t="s">
        <v>65</v>
      </c>
      <c r="K11" s="274" t="s">
        <v>6</v>
      </c>
      <c r="L11" s="239"/>
    </row>
    <row r="12" spans="1:16" s="9" customFormat="1" ht="37.15" customHeight="1" x14ac:dyDescent="0.25">
      <c r="A12" s="57" t="s">
        <v>13</v>
      </c>
      <c r="B12" s="57" t="s">
        <v>66</v>
      </c>
      <c r="C12" s="62"/>
      <c r="D12" s="273"/>
      <c r="E12" s="57" t="s">
        <v>67</v>
      </c>
      <c r="F12" s="57" t="s">
        <v>68</v>
      </c>
      <c r="G12" s="273"/>
      <c r="H12" s="57" t="s">
        <v>67</v>
      </c>
      <c r="I12" s="57" t="s">
        <v>68</v>
      </c>
      <c r="J12" s="273"/>
      <c r="K12" s="57" t="s">
        <v>67</v>
      </c>
      <c r="L12" s="57" t="s">
        <v>68</v>
      </c>
      <c r="N12" s="63"/>
      <c r="O12" s="63"/>
      <c r="P12" s="63"/>
    </row>
    <row r="13" spans="1:16" s="68" customFormat="1" x14ac:dyDescent="0.25">
      <c r="A13" s="64"/>
      <c r="B13" s="64"/>
      <c r="C13" s="65" t="s">
        <v>8</v>
      </c>
      <c r="D13" s="66">
        <f t="shared" ref="D13" si="0">+E13+F13</f>
        <v>3648000</v>
      </c>
      <c r="E13" s="67">
        <f>+E15</f>
        <v>648000</v>
      </c>
      <c r="F13" s="67">
        <f>+F15</f>
        <v>3000000</v>
      </c>
      <c r="G13" s="66">
        <f t="shared" ref="G13" si="1">+H13+I13</f>
        <v>4948000</v>
      </c>
      <c r="H13" s="67">
        <f>+H15</f>
        <v>648000</v>
      </c>
      <c r="I13" s="67">
        <f>+I15</f>
        <v>4300000</v>
      </c>
      <c r="J13" s="66">
        <f t="shared" ref="J13" si="2">+K13+L13</f>
        <v>4948000</v>
      </c>
      <c r="K13" s="67">
        <f>+K15</f>
        <v>648000</v>
      </c>
      <c r="L13" s="67">
        <f>+L15</f>
        <v>4300000</v>
      </c>
    </row>
    <row r="14" spans="1:16" s="71" customFormat="1" ht="16.5" x14ac:dyDescent="0.25">
      <c r="A14" s="69"/>
      <c r="B14" s="69"/>
      <c r="C14" s="69" t="s">
        <v>6</v>
      </c>
      <c r="D14" s="70"/>
      <c r="E14" s="70"/>
      <c r="F14" s="70"/>
      <c r="G14" s="70"/>
      <c r="H14" s="70"/>
      <c r="I14" s="70"/>
      <c r="J14" s="70"/>
      <c r="K14" s="70"/>
      <c r="L14" s="70"/>
    </row>
    <row r="15" spans="1:16" s="71" customFormat="1" x14ac:dyDescent="0.25">
      <c r="A15" s="69"/>
      <c r="B15" s="69"/>
      <c r="C15" s="72" t="s">
        <v>56</v>
      </c>
      <c r="D15" s="73">
        <f t="shared" ref="D15:D16" si="3">+E15+F15</f>
        <v>3648000</v>
      </c>
      <c r="E15" s="74">
        <f>+E16</f>
        <v>648000</v>
      </c>
      <c r="F15" s="74">
        <f>+F16</f>
        <v>3000000</v>
      </c>
      <c r="G15" s="73">
        <f t="shared" ref="G15:G16" si="4">+H15+I15</f>
        <v>4948000</v>
      </c>
      <c r="H15" s="74">
        <f>+H16</f>
        <v>648000</v>
      </c>
      <c r="I15" s="74">
        <f>+I16</f>
        <v>4300000</v>
      </c>
      <c r="J15" s="73">
        <f t="shared" ref="J15:J16" si="5">+K15+L15</f>
        <v>4948000</v>
      </c>
      <c r="K15" s="74">
        <f>+K16</f>
        <v>648000</v>
      </c>
      <c r="L15" s="74">
        <f>+L16</f>
        <v>4300000</v>
      </c>
    </row>
    <row r="16" spans="1:16" s="71" customFormat="1" ht="33" x14ac:dyDescent="0.25">
      <c r="A16" s="69"/>
      <c r="B16" s="69"/>
      <c r="C16" s="72" t="s">
        <v>69</v>
      </c>
      <c r="D16" s="73">
        <f t="shared" si="3"/>
        <v>3648000</v>
      </c>
      <c r="E16" s="74">
        <f>+E18+E29</f>
        <v>648000</v>
      </c>
      <c r="F16" s="74">
        <f>+F18+F29</f>
        <v>3000000</v>
      </c>
      <c r="G16" s="73">
        <f t="shared" si="4"/>
        <v>4948000</v>
      </c>
      <c r="H16" s="74">
        <f>+H18+H29</f>
        <v>648000</v>
      </c>
      <c r="I16" s="74">
        <f>+I18+I29</f>
        <v>4300000</v>
      </c>
      <c r="J16" s="73">
        <f t="shared" si="5"/>
        <v>4948000</v>
      </c>
      <c r="K16" s="74">
        <f>+K18+K29</f>
        <v>648000</v>
      </c>
      <c r="L16" s="74">
        <f>+L18+L29</f>
        <v>4300000</v>
      </c>
    </row>
    <row r="17" spans="1:12" s="71" customFormat="1" ht="16.5" x14ac:dyDescent="0.25">
      <c r="A17" s="69"/>
      <c r="B17" s="69"/>
      <c r="C17" s="69" t="s">
        <v>6</v>
      </c>
      <c r="D17" s="70"/>
      <c r="E17" s="70"/>
      <c r="F17" s="70"/>
      <c r="G17" s="70"/>
      <c r="H17" s="70"/>
      <c r="I17" s="70"/>
      <c r="J17" s="70"/>
      <c r="K17" s="70"/>
      <c r="L17" s="70"/>
    </row>
    <row r="18" spans="1:12" s="76" customFormat="1" ht="34.5" x14ac:dyDescent="0.25">
      <c r="A18" s="100">
        <v>1189</v>
      </c>
      <c r="B18" s="75"/>
      <c r="C18" s="75" t="s">
        <v>70</v>
      </c>
      <c r="D18" s="73">
        <f t="shared" ref="D18" si="6">+E18+F18</f>
        <v>3000000</v>
      </c>
      <c r="E18" s="73">
        <f>+E20</f>
        <v>0</v>
      </c>
      <c r="F18" s="73">
        <f>+F20</f>
        <v>3000000</v>
      </c>
      <c r="G18" s="73">
        <f t="shared" ref="G18" si="7">+H18+I18</f>
        <v>4300000</v>
      </c>
      <c r="H18" s="73">
        <f>+H20</f>
        <v>0</v>
      </c>
      <c r="I18" s="73">
        <f>+I20</f>
        <v>4300000</v>
      </c>
      <c r="J18" s="73">
        <f t="shared" ref="J18" si="8">+K18+L18</f>
        <v>4300000</v>
      </c>
      <c r="K18" s="73">
        <f>+K20</f>
        <v>0</v>
      </c>
      <c r="L18" s="73">
        <f>+L20</f>
        <v>4300000</v>
      </c>
    </row>
    <row r="19" spans="1:12" s="9" customFormat="1" x14ac:dyDescent="0.25">
      <c r="A19" s="49"/>
      <c r="B19" s="49"/>
      <c r="C19" s="49" t="s">
        <v>6</v>
      </c>
      <c r="D19" s="77"/>
      <c r="E19" s="77"/>
      <c r="F19" s="77"/>
      <c r="G19" s="77"/>
      <c r="H19" s="77"/>
      <c r="I19" s="77"/>
      <c r="J19" s="77"/>
      <c r="K19" s="77"/>
      <c r="L19" s="77"/>
    </row>
    <row r="20" spans="1:12" s="82" customFormat="1" ht="86.25" x14ac:dyDescent="0.25">
      <c r="A20" s="78"/>
      <c r="B20" s="79" t="s">
        <v>72</v>
      </c>
      <c r="C20" s="80" t="s">
        <v>73</v>
      </c>
      <c r="D20" s="81">
        <f t="shared" ref="D20" si="9">+E20+F20</f>
        <v>3000000</v>
      </c>
      <c r="E20" s="81">
        <f>+E22</f>
        <v>0</v>
      </c>
      <c r="F20" s="81">
        <f>+F22</f>
        <v>3000000</v>
      </c>
      <c r="G20" s="81">
        <f t="shared" ref="G20" si="10">+H20+I20</f>
        <v>4300000</v>
      </c>
      <c r="H20" s="81">
        <f>+H22</f>
        <v>0</v>
      </c>
      <c r="I20" s="81">
        <f>+I22</f>
        <v>4300000</v>
      </c>
      <c r="J20" s="81">
        <f t="shared" ref="J20" si="11">+K20+L20</f>
        <v>4300000</v>
      </c>
      <c r="K20" s="81">
        <f>+K22</f>
        <v>0</v>
      </c>
      <c r="L20" s="81">
        <f>+L22</f>
        <v>4300000</v>
      </c>
    </row>
    <row r="21" spans="1:12" s="9" customFormat="1" x14ac:dyDescent="0.25">
      <c r="A21" s="49"/>
      <c r="B21" s="49"/>
      <c r="C21" s="49" t="s">
        <v>15</v>
      </c>
      <c r="D21" s="77"/>
      <c r="E21" s="77"/>
      <c r="F21" s="77"/>
      <c r="G21" s="77"/>
      <c r="H21" s="77"/>
      <c r="I21" s="77"/>
      <c r="J21" s="77"/>
      <c r="K21" s="77"/>
      <c r="L21" s="77"/>
    </row>
    <row r="22" spans="1:12" s="85" customFormat="1" ht="34.5" x14ac:dyDescent="0.25">
      <c r="A22" s="80"/>
      <c r="B22" s="80"/>
      <c r="C22" s="83" t="s">
        <v>71</v>
      </c>
      <c r="D22" s="84">
        <f t="shared" ref="D22" si="12">+E22+F22</f>
        <v>3000000</v>
      </c>
      <c r="E22" s="84">
        <f>+E24</f>
        <v>0</v>
      </c>
      <c r="F22" s="84">
        <f>+F24</f>
        <v>3000000</v>
      </c>
      <c r="G22" s="84">
        <f t="shared" ref="G22" si="13">+H22+I22</f>
        <v>4300000</v>
      </c>
      <c r="H22" s="84">
        <f>+H24</f>
        <v>0</v>
      </c>
      <c r="I22" s="84">
        <f>+I24</f>
        <v>4300000</v>
      </c>
      <c r="J22" s="84">
        <f t="shared" ref="J22" si="14">+K22+L22</f>
        <v>4300000</v>
      </c>
      <c r="K22" s="84">
        <f>+K24</f>
        <v>0</v>
      </c>
      <c r="L22" s="84">
        <f>+L24</f>
        <v>4300000</v>
      </c>
    </row>
    <row r="23" spans="1:12" s="9" customFormat="1" ht="34.5" x14ac:dyDescent="0.25">
      <c r="A23" s="49"/>
      <c r="B23" s="49"/>
      <c r="C23" s="49" t="s">
        <v>59</v>
      </c>
      <c r="D23" s="77"/>
      <c r="E23" s="77"/>
      <c r="F23" s="77"/>
      <c r="G23" s="77"/>
      <c r="H23" s="77"/>
      <c r="I23" s="77"/>
      <c r="J23" s="77"/>
      <c r="K23" s="77"/>
      <c r="L23" s="77"/>
    </row>
    <row r="24" spans="1:12" s="82" customFormat="1" x14ac:dyDescent="0.25">
      <c r="A24" s="78"/>
      <c r="B24" s="78"/>
      <c r="C24" s="78" t="s">
        <v>7</v>
      </c>
      <c r="D24" s="81">
        <f t="shared" ref="D24:D27" si="15">+E24+F24</f>
        <v>3000000</v>
      </c>
      <c r="E24" s="81">
        <f t="shared" ref="E24:F27" si="16">+E25</f>
        <v>0</v>
      </c>
      <c r="F24" s="81">
        <f t="shared" si="16"/>
        <v>3000000</v>
      </c>
      <c r="G24" s="81">
        <f t="shared" ref="G24:G27" si="17">+H24+I24</f>
        <v>4300000</v>
      </c>
      <c r="H24" s="81">
        <f t="shared" ref="H24:I27" si="18">+H25</f>
        <v>0</v>
      </c>
      <c r="I24" s="81">
        <f t="shared" si="18"/>
        <v>4300000</v>
      </c>
      <c r="J24" s="81">
        <f t="shared" ref="J24:J27" si="19">+K24+L24</f>
        <v>4300000</v>
      </c>
      <c r="K24" s="81">
        <f t="shared" ref="K24:L27" si="20">+K25</f>
        <v>0</v>
      </c>
      <c r="L24" s="81">
        <f t="shared" si="20"/>
        <v>4300000</v>
      </c>
    </row>
    <row r="25" spans="1:12" s="9" customFormat="1" x14ac:dyDescent="0.25">
      <c r="A25" s="49"/>
      <c r="B25" s="49"/>
      <c r="C25" s="49" t="s">
        <v>56</v>
      </c>
      <c r="D25" s="86">
        <f t="shared" si="15"/>
        <v>3000000</v>
      </c>
      <c r="E25" s="86">
        <f t="shared" si="16"/>
        <v>0</v>
      </c>
      <c r="F25" s="86">
        <f t="shared" si="16"/>
        <v>3000000</v>
      </c>
      <c r="G25" s="86">
        <f t="shared" si="17"/>
        <v>4300000</v>
      </c>
      <c r="H25" s="86">
        <f t="shared" si="18"/>
        <v>0</v>
      </c>
      <c r="I25" s="86">
        <f t="shared" si="18"/>
        <v>4300000</v>
      </c>
      <c r="J25" s="86">
        <f t="shared" si="19"/>
        <v>4300000</v>
      </c>
      <c r="K25" s="86">
        <f t="shared" si="20"/>
        <v>0</v>
      </c>
      <c r="L25" s="86">
        <f t="shared" si="20"/>
        <v>4300000</v>
      </c>
    </row>
    <row r="26" spans="1:12" s="9" customFormat="1" x14ac:dyDescent="0.25">
      <c r="A26" s="49"/>
      <c r="B26" s="49"/>
      <c r="C26" s="49" t="s">
        <v>57</v>
      </c>
      <c r="D26" s="86">
        <f t="shared" si="15"/>
        <v>3000000</v>
      </c>
      <c r="E26" s="86">
        <f t="shared" si="16"/>
        <v>0</v>
      </c>
      <c r="F26" s="86">
        <f t="shared" si="16"/>
        <v>3000000</v>
      </c>
      <c r="G26" s="86">
        <f t="shared" si="17"/>
        <v>4300000</v>
      </c>
      <c r="H26" s="86">
        <f t="shared" si="18"/>
        <v>0</v>
      </c>
      <c r="I26" s="86">
        <f t="shared" si="18"/>
        <v>4300000</v>
      </c>
      <c r="J26" s="86">
        <f t="shared" si="19"/>
        <v>4300000</v>
      </c>
      <c r="K26" s="86">
        <f t="shared" si="20"/>
        <v>0</v>
      </c>
      <c r="L26" s="86">
        <f t="shared" si="20"/>
        <v>4300000</v>
      </c>
    </row>
    <row r="27" spans="1:12" s="9" customFormat="1" x14ac:dyDescent="0.25">
      <c r="A27" s="49"/>
      <c r="B27" s="49"/>
      <c r="C27" s="87" t="s">
        <v>60</v>
      </c>
      <c r="D27" s="86">
        <f t="shared" si="15"/>
        <v>3000000</v>
      </c>
      <c r="E27" s="86">
        <f t="shared" si="16"/>
        <v>0</v>
      </c>
      <c r="F27" s="86">
        <f>+F28</f>
        <v>3000000</v>
      </c>
      <c r="G27" s="86">
        <f t="shared" si="17"/>
        <v>4300000</v>
      </c>
      <c r="H27" s="86">
        <f t="shared" si="18"/>
        <v>0</v>
      </c>
      <c r="I27" s="86">
        <f>+I28</f>
        <v>4300000</v>
      </c>
      <c r="J27" s="86">
        <f t="shared" si="19"/>
        <v>4300000</v>
      </c>
      <c r="K27" s="86">
        <f t="shared" si="20"/>
        <v>0</v>
      </c>
      <c r="L27" s="86">
        <f>+L28</f>
        <v>4300000</v>
      </c>
    </row>
    <row r="28" spans="1:12" s="9" customFormat="1" x14ac:dyDescent="0.25">
      <c r="A28" s="49"/>
      <c r="B28" s="49"/>
      <c r="C28" s="87" t="s">
        <v>61</v>
      </c>
      <c r="D28" s="86">
        <f>+E28+F28</f>
        <v>3000000</v>
      </c>
      <c r="E28" s="86"/>
      <c r="F28" s="86">
        <v>3000000</v>
      </c>
      <c r="G28" s="86">
        <f>+H28+I28</f>
        <v>4300000</v>
      </c>
      <c r="H28" s="86"/>
      <c r="I28" s="86">
        <f>+L28</f>
        <v>4300000</v>
      </c>
      <c r="J28" s="86">
        <f>+K28+L28</f>
        <v>4300000</v>
      </c>
      <c r="K28" s="86"/>
      <c r="L28" s="86">
        <v>4300000</v>
      </c>
    </row>
    <row r="29" spans="1:12" s="76" customFormat="1" x14ac:dyDescent="0.25">
      <c r="A29" s="100">
        <v>1192</v>
      </c>
      <c r="B29" s="75"/>
      <c r="C29" s="60" t="s">
        <v>92</v>
      </c>
      <c r="D29" s="73">
        <f t="shared" ref="D29" si="21">+E29+F29</f>
        <v>648000</v>
      </c>
      <c r="E29" s="73">
        <f>+E31</f>
        <v>648000</v>
      </c>
      <c r="F29" s="73">
        <f>+F31</f>
        <v>0</v>
      </c>
      <c r="G29" s="73">
        <f t="shared" ref="G29" si="22">+H29+I29</f>
        <v>648000</v>
      </c>
      <c r="H29" s="73">
        <f>+H31</f>
        <v>648000</v>
      </c>
      <c r="I29" s="73">
        <f>+I31</f>
        <v>0</v>
      </c>
      <c r="J29" s="73">
        <f t="shared" ref="J29" si="23">+K29+L29</f>
        <v>648000</v>
      </c>
      <c r="K29" s="73">
        <f>+K31</f>
        <v>648000</v>
      </c>
      <c r="L29" s="73">
        <f>+L31</f>
        <v>0</v>
      </c>
    </row>
    <row r="30" spans="1:12" s="9" customFormat="1" x14ac:dyDescent="0.25">
      <c r="A30" s="49"/>
      <c r="B30" s="49"/>
      <c r="C30" s="49" t="s">
        <v>6</v>
      </c>
      <c r="D30" s="77"/>
      <c r="E30" s="77"/>
      <c r="F30" s="77"/>
      <c r="G30" s="77"/>
      <c r="H30" s="77"/>
      <c r="I30" s="77"/>
      <c r="J30" s="77"/>
      <c r="K30" s="77"/>
      <c r="L30" s="77"/>
    </row>
    <row r="31" spans="1:12" s="82" customFormat="1" ht="86.25" x14ac:dyDescent="0.25">
      <c r="A31" s="78"/>
      <c r="B31" s="79">
        <v>32006</v>
      </c>
      <c r="C31" s="80" t="s">
        <v>93</v>
      </c>
      <c r="D31" s="81">
        <f t="shared" ref="D31" si="24">+E31+F31</f>
        <v>648000</v>
      </c>
      <c r="E31" s="81">
        <f>+E33</f>
        <v>648000</v>
      </c>
      <c r="F31" s="81">
        <f>+F33</f>
        <v>0</v>
      </c>
      <c r="G31" s="81">
        <f t="shared" ref="G31" si="25">+H31+I31</f>
        <v>648000</v>
      </c>
      <c r="H31" s="81">
        <f>+H33</f>
        <v>648000</v>
      </c>
      <c r="I31" s="81">
        <f>+I33</f>
        <v>0</v>
      </c>
      <c r="J31" s="81">
        <f t="shared" ref="J31" si="26">+K31+L31</f>
        <v>648000</v>
      </c>
      <c r="K31" s="81">
        <f>+K33</f>
        <v>648000</v>
      </c>
      <c r="L31" s="81">
        <f>+L33</f>
        <v>0</v>
      </c>
    </row>
    <row r="32" spans="1:12" s="9" customFormat="1" x14ac:dyDescent="0.25">
      <c r="A32" s="49"/>
      <c r="B32" s="49"/>
      <c r="C32" s="49" t="s">
        <v>15</v>
      </c>
      <c r="D32" s="77"/>
      <c r="E32" s="77"/>
      <c r="F32" s="77"/>
      <c r="G32" s="77"/>
      <c r="H32" s="77"/>
      <c r="I32" s="77"/>
      <c r="J32" s="77"/>
      <c r="K32" s="77"/>
      <c r="L32" s="77"/>
    </row>
    <row r="33" spans="1:12" s="85" customFormat="1" ht="34.5" x14ac:dyDescent="0.25">
      <c r="A33" s="80"/>
      <c r="B33" s="80"/>
      <c r="C33" s="83" t="s">
        <v>94</v>
      </c>
      <c r="D33" s="84">
        <f t="shared" ref="D33" si="27">+E33+F33</f>
        <v>648000</v>
      </c>
      <c r="E33" s="84">
        <f>+E35</f>
        <v>648000</v>
      </c>
      <c r="F33" s="84">
        <f>+F35</f>
        <v>0</v>
      </c>
      <c r="G33" s="84">
        <f t="shared" ref="G33" si="28">+H33+I33</f>
        <v>648000</v>
      </c>
      <c r="H33" s="84">
        <f>+H35</f>
        <v>648000</v>
      </c>
      <c r="I33" s="84">
        <f>+I35</f>
        <v>0</v>
      </c>
      <c r="J33" s="84">
        <f t="shared" ref="J33" si="29">+K33+L33</f>
        <v>648000</v>
      </c>
      <c r="K33" s="84">
        <f>+K35</f>
        <v>648000</v>
      </c>
      <c r="L33" s="84">
        <f>+L35</f>
        <v>0</v>
      </c>
    </row>
    <row r="34" spans="1:12" s="9" customFormat="1" ht="34.5" x14ac:dyDescent="0.25">
      <c r="A34" s="49"/>
      <c r="B34" s="49"/>
      <c r="C34" s="49" t="s">
        <v>59</v>
      </c>
      <c r="D34" s="77"/>
      <c r="E34" s="77"/>
      <c r="F34" s="77"/>
      <c r="G34" s="77"/>
      <c r="H34" s="77"/>
      <c r="I34" s="77"/>
      <c r="J34" s="77"/>
      <c r="K34" s="77"/>
      <c r="L34" s="77"/>
    </row>
    <row r="35" spans="1:12" s="82" customFormat="1" x14ac:dyDescent="0.25">
      <c r="A35" s="78"/>
      <c r="B35" s="78"/>
      <c r="C35" s="78" t="s">
        <v>7</v>
      </c>
      <c r="D35" s="81">
        <f t="shared" ref="D35:D38" si="30">+E35+F35</f>
        <v>648000</v>
      </c>
      <c r="E35" s="81">
        <f t="shared" ref="E35:F37" si="31">+E36</f>
        <v>648000</v>
      </c>
      <c r="F35" s="81">
        <f t="shared" si="31"/>
        <v>0</v>
      </c>
      <c r="G35" s="81">
        <f t="shared" ref="G35:G38" si="32">+H35+I35</f>
        <v>648000</v>
      </c>
      <c r="H35" s="81">
        <f t="shared" ref="H35:I37" si="33">+H36</f>
        <v>648000</v>
      </c>
      <c r="I35" s="81">
        <f t="shared" si="33"/>
        <v>0</v>
      </c>
      <c r="J35" s="81">
        <f t="shared" ref="J35:J38" si="34">+K35+L35</f>
        <v>648000</v>
      </c>
      <c r="K35" s="81">
        <f t="shared" ref="K35:L37" si="35">+K36</f>
        <v>648000</v>
      </c>
      <c r="L35" s="81">
        <f t="shared" si="35"/>
        <v>0</v>
      </c>
    </row>
    <row r="36" spans="1:12" s="9" customFormat="1" x14ac:dyDescent="0.25">
      <c r="A36" s="49"/>
      <c r="B36" s="49"/>
      <c r="C36" s="49" t="s">
        <v>56</v>
      </c>
      <c r="D36" s="86">
        <f t="shared" si="30"/>
        <v>648000</v>
      </c>
      <c r="E36" s="86">
        <f t="shared" si="31"/>
        <v>648000</v>
      </c>
      <c r="F36" s="86">
        <f t="shared" si="31"/>
        <v>0</v>
      </c>
      <c r="G36" s="86">
        <f t="shared" si="32"/>
        <v>648000</v>
      </c>
      <c r="H36" s="86">
        <f t="shared" si="33"/>
        <v>648000</v>
      </c>
      <c r="I36" s="86">
        <f t="shared" si="33"/>
        <v>0</v>
      </c>
      <c r="J36" s="86">
        <f t="shared" si="34"/>
        <v>648000</v>
      </c>
      <c r="K36" s="86">
        <f t="shared" si="35"/>
        <v>648000</v>
      </c>
      <c r="L36" s="86">
        <f t="shared" si="35"/>
        <v>0</v>
      </c>
    </row>
    <row r="37" spans="1:12" s="9" customFormat="1" x14ac:dyDescent="0.25">
      <c r="A37" s="49"/>
      <c r="B37" s="49"/>
      <c r="C37" s="49" t="s">
        <v>57</v>
      </c>
      <c r="D37" s="86">
        <f t="shared" si="30"/>
        <v>648000</v>
      </c>
      <c r="E37" s="86">
        <f t="shared" si="31"/>
        <v>648000</v>
      </c>
      <c r="F37" s="86">
        <f t="shared" si="31"/>
        <v>0</v>
      </c>
      <c r="G37" s="86">
        <f t="shared" si="32"/>
        <v>648000</v>
      </c>
      <c r="H37" s="86">
        <f t="shared" si="33"/>
        <v>648000</v>
      </c>
      <c r="I37" s="86">
        <f t="shared" si="33"/>
        <v>0</v>
      </c>
      <c r="J37" s="86">
        <f t="shared" si="34"/>
        <v>648000</v>
      </c>
      <c r="K37" s="86">
        <f t="shared" si="35"/>
        <v>648000</v>
      </c>
      <c r="L37" s="86">
        <f t="shared" si="35"/>
        <v>0</v>
      </c>
    </row>
    <row r="38" spans="1:12" s="9" customFormat="1" x14ac:dyDescent="0.25">
      <c r="A38" s="49"/>
      <c r="B38" s="49"/>
      <c r="C38" s="87" t="s">
        <v>60</v>
      </c>
      <c r="D38" s="86">
        <f t="shared" si="30"/>
        <v>648000</v>
      </c>
      <c r="E38" s="86">
        <f>SUM(E39:E40)</f>
        <v>648000</v>
      </c>
      <c r="F38" s="86">
        <f>SUM(F39:F40)</f>
        <v>0</v>
      </c>
      <c r="G38" s="86">
        <f t="shared" si="32"/>
        <v>648000</v>
      </c>
      <c r="H38" s="86">
        <f>SUM(H39:H40)</f>
        <v>648000</v>
      </c>
      <c r="I38" s="86">
        <f>SUM(I39:I40)</f>
        <v>0</v>
      </c>
      <c r="J38" s="86">
        <f t="shared" si="34"/>
        <v>648000</v>
      </c>
      <c r="K38" s="86">
        <f>SUM(K39:K40)</f>
        <v>648000</v>
      </c>
      <c r="L38" s="86">
        <f>SUM(L39:L40)</f>
        <v>0</v>
      </c>
    </row>
    <row r="39" spans="1:12" s="9" customFormat="1" x14ac:dyDescent="0.25">
      <c r="A39" s="49"/>
      <c r="B39" s="49"/>
      <c r="C39" s="87" t="s">
        <v>61</v>
      </c>
      <c r="D39" s="86">
        <f>+E39+F39</f>
        <v>120000</v>
      </c>
      <c r="E39" s="86">
        <f>+K39</f>
        <v>120000</v>
      </c>
      <c r="F39" s="86">
        <f>+L39</f>
        <v>0</v>
      </c>
      <c r="G39" s="86">
        <f>+H39+I39</f>
        <v>120000</v>
      </c>
      <c r="H39" s="86">
        <f>+K39</f>
        <v>120000</v>
      </c>
      <c r="I39" s="86">
        <f>+L39</f>
        <v>0</v>
      </c>
      <c r="J39" s="86">
        <f>+K39+L39</f>
        <v>120000</v>
      </c>
      <c r="K39" s="86">
        <v>120000</v>
      </c>
      <c r="L39" s="86">
        <v>0</v>
      </c>
    </row>
    <row r="40" spans="1:12" s="9" customFormat="1" x14ac:dyDescent="0.25">
      <c r="A40" s="49"/>
      <c r="B40" s="49"/>
      <c r="C40" s="87" t="s">
        <v>95</v>
      </c>
      <c r="D40" s="86">
        <f>+E40+F40</f>
        <v>528000</v>
      </c>
      <c r="E40" s="86">
        <f>+K40</f>
        <v>528000</v>
      </c>
      <c r="F40" s="86">
        <f>+L40</f>
        <v>0</v>
      </c>
      <c r="G40" s="86">
        <f>+H40+I40</f>
        <v>528000</v>
      </c>
      <c r="H40" s="86">
        <f>+K40</f>
        <v>528000</v>
      </c>
      <c r="I40" s="86">
        <f>+L40</f>
        <v>0</v>
      </c>
      <c r="J40" s="86">
        <f>+K40+L40</f>
        <v>528000</v>
      </c>
      <c r="K40" s="86">
        <v>528000</v>
      </c>
      <c r="L40" s="86">
        <v>0</v>
      </c>
    </row>
  </sheetData>
  <mergeCells count="22">
    <mergeCell ref="G2:I2"/>
    <mergeCell ref="G3:I3"/>
    <mergeCell ref="G10:I10"/>
    <mergeCell ref="K11:L11"/>
    <mergeCell ref="G11:G12"/>
    <mergeCell ref="H11:I11"/>
    <mergeCell ref="D1:F1"/>
    <mergeCell ref="D2:F2"/>
    <mergeCell ref="D3:F3"/>
    <mergeCell ref="D10:F10"/>
    <mergeCell ref="D11:D12"/>
    <mergeCell ref="E11:F11"/>
    <mergeCell ref="D9:L9"/>
    <mergeCell ref="J2:L2"/>
    <mergeCell ref="J3:L3"/>
    <mergeCell ref="A6:L6"/>
    <mergeCell ref="A9:B11"/>
    <mergeCell ref="C9:C11"/>
    <mergeCell ref="J10:L10"/>
    <mergeCell ref="J11:J12"/>
    <mergeCell ref="J1:L1"/>
    <mergeCell ref="G1:I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32"/>
  <sheetViews>
    <sheetView topLeftCell="A16" zoomScale="70" zoomScaleNormal="70" workbookViewId="0">
      <selection activeCell="F30" sqref="F30:L30"/>
    </sheetView>
  </sheetViews>
  <sheetFormatPr defaultColWidth="8.7109375" defaultRowHeight="17.25" x14ac:dyDescent="0.25"/>
  <cols>
    <col min="1" max="1" width="6.42578125" style="38" bestFit="1" customWidth="1"/>
    <col min="2" max="2" width="9.7109375" style="38" customWidth="1"/>
    <col min="3" max="3" width="13.140625" style="38" customWidth="1"/>
    <col min="4" max="4" width="16.7109375" style="40" customWidth="1"/>
    <col min="5" max="5" width="13.140625" style="38" customWidth="1"/>
    <col min="6" max="6" width="15.42578125" style="38" customWidth="1"/>
    <col min="7" max="7" width="10.42578125" style="38" customWidth="1"/>
    <col min="8" max="8" width="22.5703125" style="38" customWidth="1"/>
    <col min="9" max="9" width="46.28515625" style="38" customWidth="1"/>
    <col min="10" max="12" width="19.42578125" style="38" customWidth="1"/>
    <col min="13" max="16384" width="8.7109375" style="38"/>
  </cols>
  <sheetData>
    <row r="1" spans="1:43" ht="36.6" customHeight="1" x14ac:dyDescent="0.25">
      <c r="D1" s="16"/>
      <c r="E1" s="16"/>
      <c r="F1" s="16"/>
      <c r="G1" s="266"/>
      <c r="H1" s="266"/>
      <c r="J1" s="266" t="s">
        <v>161</v>
      </c>
      <c r="K1" s="266"/>
      <c r="L1" s="266"/>
    </row>
    <row r="2" spans="1:43" ht="17.649999999999999" customHeight="1" x14ac:dyDescent="0.3">
      <c r="D2" s="17"/>
      <c r="E2" s="17"/>
      <c r="F2" s="18"/>
      <c r="H2" s="27"/>
      <c r="I2" s="27"/>
      <c r="J2" s="267" t="s">
        <v>53</v>
      </c>
      <c r="K2" s="267"/>
      <c r="L2" s="267"/>
    </row>
    <row r="3" spans="1:43" x14ac:dyDescent="0.3">
      <c r="D3" s="17"/>
      <c r="E3" s="17"/>
      <c r="F3" s="18"/>
      <c r="G3" s="267"/>
      <c r="H3" s="267"/>
      <c r="J3" s="267" t="s">
        <v>19</v>
      </c>
      <c r="K3" s="267"/>
      <c r="L3" s="267"/>
    </row>
    <row r="4" spans="1:43" x14ac:dyDescent="0.3">
      <c r="D4" s="17"/>
      <c r="E4" s="17"/>
      <c r="F4" s="18"/>
      <c r="G4" s="27"/>
      <c r="H4" s="27"/>
      <c r="I4" s="27"/>
    </row>
    <row r="5" spans="1:43" x14ac:dyDescent="0.3">
      <c r="D5" s="17"/>
      <c r="E5" s="17"/>
      <c r="F5" s="18"/>
      <c r="G5" s="27"/>
      <c r="H5" s="27"/>
      <c r="I5" s="27"/>
    </row>
    <row r="6" spans="1:43" ht="35.450000000000003" customHeight="1" x14ac:dyDescent="0.25">
      <c r="A6" s="268" t="s">
        <v>158</v>
      </c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</row>
    <row r="8" spans="1:43" x14ac:dyDescent="0.25">
      <c r="K8" s="299" t="s">
        <v>54</v>
      </c>
      <c r="L8" s="299"/>
    </row>
    <row r="9" spans="1:43" ht="51" customHeight="1" x14ac:dyDescent="0.25">
      <c r="A9" s="230" t="s">
        <v>37</v>
      </c>
      <c r="B9" s="230" t="s">
        <v>38</v>
      </c>
      <c r="C9" s="230"/>
      <c r="D9" s="230" t="s">
        <v>39</v>
      </c>
      <c r="E9" s="230"/>
      <c r="F9" s="230"/>
      <c r="G9" s="230"/>
      <c r="H9" s="230" t="s">
        <v>40</v>
      </c>
      <c r="I9" s="230" t="s">
        <v>41</v>
      </c>
      <c r="J9" s="300" t="s">
        <v>24</v>
      </c>
      <c r="K9" s="301"/>
      <c r="L9" s="302"/>
    </row>
    <row r="10" spans="1:43" ht="51" customHeight="1" x14ac:dyDescent="0.25">
      <c r="A10" s="230"/>
      <c r="B10" s="31" t="s">
        <v>48</v>
      </c>
      <c r="C10" s="31" t="s">
        <v>47</v>
      </c>
      <c r="D10" s="31" t="s">
        <v>42</v>
      </c>
      <c r="E10" s="31" t="s">
        <v>47</v>
      </c>
      <c r="F10" s="31" t="s">
        <v>49</v>
      </c>
      <c r="G10" s="31" t="s">
        <v>43</v>
      </c>
      <c r="H10" s="230"/>
      <c r="I10" s="230"/>
      <c r="J10" s="31" t="s">
        <v>44</v>
      </c>
      <c r="K10" s="31" t="s">
        <v>45</v>
      </c>
      <c r="L10" s="31" t="s">
        <v>46</v>
      </c>
    </row>
    <row r="11" spans="1:43" s="44" customFormat="1" ht="48.4" customHeight="1" x14ac:dyDescent="0.25">
      <c r="A11" s="305" t="s">
        <v>50</v>
      </c>
      <c r="B11" s="305"/>
      <c r="C11" s="305"/>
      <c r="D11" s="305"/>
      <c r="E11" s="305"/>
      <c r="F11" s="305"/>
      <c r="G11" s="305"/>
      <c r="H11" s="305"/>
      <c r="I11" s="305"/>
      <c r="J11" s="43">
        <f>+J13</f>
        <v>648000</v>
      </c>
      <c r="K11" s="43">
        <f t="shared" ref="K11:L11" si="0">+K13</f>
        <v>648000</v>
      </c>
      <c r="L11" s="43">
        <f t="shared" si="0"/>
        <v>648000</v>
      </c>
      <c r="M11" s="199"/>
      <c r="N11" s="199"/>
      <c r="O11" s="199"/>
      <c r="P11" s="199"/>
      <c r="Q11" s="199"/>
      <c r="R11" s="199"/>
      <c r="S11" s="199"/>
      <c r="T11" s="199"/>
      <c r="U11" s="199"/>
      <c r="V11" s="199"/>
      <c r="W11" s="199"/>
      <c r="X11" s="199"/>
      <c r="Y11" s="199"/>
      <c r="Z11" s="199"/>
      <c r="AA11" s="199"/>
      <c r="AB11" s="199"/>
      <c r="AC11" s="199"/>
      <c r="AD11" s="199"/>
      <c r="AE11" s="199"/>
      <c r="AF11" s="199"/>
      <c r="AG11" s="199"/>
      <c r="AH11" s="199"/>
      <c r="AI11" s="199"/>
      <c r="AJ11" s="199"/>
      <c r="AK11" s="199"/>
      <c r="AL11" s="199"/>
      <c r="AM11" s="199"/>
      <c r="AN11" s="199"/>
      <c r="AO11" s="199"/>
      <c r="AP11" s="199"/>
      <c r="AQ11" s="199"/>
    </row>
    <row r="12" spans="1:43" s="37" customFormat="1" x14ac:dyDescent="0.25">
      <c r="A12" s="306" t="s">
        <v>30</v>
      </c>
      <c r="B12" s="306"/>
      <c r="C12" s="306"/>
      <c r="D12" s="306"/>
      <c r="E12" s="306"/>
      <c r="F12" s="306"/>
      <c r="G12" s="306"/>
      <c r="H12" s="306"/>
      <c r="I12" s="306"/>
      <c r="J12" s="15"/>
      <c r="K12" s="15"/>
      <c r="L12" s="15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0"/>
      <c r="Y12" s="200"/>
      <c r="Z12" s="200"/>
      <c r="AA12" s="200"/>
      <c r="AB12" s="200"/>
      <c r="AC12" s="200"/>
      <c r="AD12" s="200"/>
      <c r="AE12" s="200"/>
      <c r="AF12" s="200"/>
      <c r="AG12" s="200"/>
      <c r="AH12" s="200"/>
      <c r="AI12" s="200"/>
      <c r="AJ12" s="200"/>
      <c r="AK12" s="200"/>
      <c r="AL12" s="200"/>
      <c r="AM12" s="200"/>
      <c r="AN12" s="200"/>
      <c r="AO12" s="200"/>
      <c r="AP12" s="200"/>
      <c r="AQ12" s="200"/>
    </row>
    <row r="13" spans="1:43" s="41" customFormat="1" ht="30" customHeight="1" x14ac:dyDescent="0.25">
      <c r="A13" s="307" t="s">
        <v>51</v>
      </c>
      <c r="B13" s="307"/>
      <c r="C13" s="307"/>
      <c r="D13" s="307"/>
      <c r="E13" s="307"/>
      <c r="F13" s="307"/>
      <c r="G13" s="307"/>
      <c r="H13" s="307"/>
      <c r="I13" s="307"/>
      <c r="J13" s="42">
        <f>+J14+J19+J24</f>
        <v>648000</v>
      </c>
      <c r="K13" s="42">
        <f t="shared" ref="K13:L13" si="1">+K14+K19+K24</f>
        <v>648000</v>
      </c>
      <c r="L13" s="42">
        <f t="shared" si="1"/>
        <v>648000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</row>
    <row r="14" spans="1:43" ht="18" customHeight="1" x14ac:dyDescent="0.25">
      <c r="A14" s="308"/>
      <c r="B14" s="94" t="s">
        <v>84</v>
      </c>
      <c r="C14" s="295" t="s">
        <v>85</v>
      </c>
      <c r="D14" s="295"/>
      <c r="E14" s="295"/>
      <c r="F14" s="295"/>
      <c r="G14" s="295"/>
      <c r="H14" s="295"/>
      <c r="I14" s="295"/>
      <c r="J14" s="29">
        <f t="shared" ref="J14:L14" si="2">+J15</f>
        <v>3000000</v>
      </c>
      <c r="K14" s="29">
        <f t="shared" si="2"/>
        <v>4300000</v>
      </c>
      <c r="L14" s="29">
        <f t="shared" si="2"/>
        <v>4300000</v>
      </c>
    </row>
    <row r="15" spans="1:43" s="39" customFormat="1" ht="33" customHeight="1" x14ac:dyDescent="0.25">
      <c r="A15" s="309"/>
      <c r="B15" s="303"/>
      <c r="C15" s="304"/>
      <c r="D15" s="60" t="s">
        <v>86</v>
      </c>
      <c r="E15" s="293" t="s">
        <v>82</v>
      </c>
      <c r="F15" s="293"/>
      <c r="G15" s="293"/>
      <c r="H15" s="293"/>
      <c r="I15" s="293"/>
      <c r="J15" s="95">
        <f>+'Հավելված N 3'!G17</f>
        <v>3000000</v>
      </c>
      <c r="K15" s="95">
        <f>+'Հավելված N 3'!H17</f>
        <v>4300000</v>
      </c>
      <c r="L15" s="95">
        <f>+'Հավելված N 3'!I17</f>
        <v>4300000</v>
      </c>
    </row>
    <row r="16" spans="1:43" ht="33.4" customHeight="1" x14ac:dyDescent="0.25">
      <c r="A16" s="309"/>
      <c r="B16" s="303"/>
      <c r="C16" s="304"/>
      <c r="D16" s="296"/>
      <c r="E16" s="296"/>
      <c r="F16" s="293" t="s">
        <v>87</v>
      </c>
      <c r="G16" s="293"/>
      <c r="H16" s="293"/>
      <c r="I16" s="293"/>
      <c r="J16" s="293"/>
      <c r="K16" s="293"/>
      <c r="L16" s="293"/>
    </row>
    <row r="17" spans="1:12" ht="17.649999999999999" customHeight="1" x14ac:dyDescent="0.25">
      <c r="A17" s="309"/>
      <c r="B17" s="303"/>
      <c r="C17" s="304"/>
      <c r="D17" s="297"/>
      <c r="E17" s="297"/>
      <c r="F17" s="296"/>
      <c r="G17" s="293" t="s">
        <v>64</v>
      </c>
      <c r="H17" s="293"/>
      <c r="I17" s="293"/>
      <c r="J17" s="293"/>
      <c r="K17" s="293"/>
      <c r="L17" s="293"/>
    </row>
    <row r="18" spans="1:12" ht="18" customHeight="1" x14ac:dyDescent="0.25">
      <c r="A18" s="309"/>
      <c r="B18" s="303"/>
      <c r="C18" s="304"/>
      <c r="D18" s="298"/>
      <c r="E18" s="298"/>
      <c r="F18" s="298"/>
      <c r="G18" s="96"/>
      <c r="H18" s="293" t="s">
        <v>88</v>
      </c>
      <c r="I18" s="293"/>
      <c r="J18" s="293"/>
      <c r="K18" s="293"/>
      <c r="L18" s="293"/>
    </row>
    <row r="19" spans="1:12" ht="18" customHeight="1" x14ac:dyDescent="0.25">
      <c r="A19" s="309"/>
      <c r="B19" s="94">
        <v>1192</v>
      </c>
      <c r="C19" s="293" t="s">
        <v>147</v>
      </c>
      <c r="D19" s="293"/>
      <c r="E19" s="293"/>
      <c r="F19" s="293"/>
      <c r="G19" s="293"/>
      <c r="H19" s="293"/>
      <c r="I19" s="293"/>
      <c r="J19" s="29">
        <f t="shared" ref="J19:L19" si="3">+J20</f>
        <v>648000</v>
      </c>
      <c r="K19" s="29">
        <f t="shared" si="3"/>
        <v>648000</v>
      </c>
      <c r="L19" s="29">
        <f t="shared" si="3"/>
        <v>648000</v>
      </c>
    </row>
    <row r="20" spans="1:12" s="39" customFormat="1" ht="33" customHeight="1" x14ac:dyDescent="0.25">
      <c r="A20" s="309"/>
      <c r="B20" s="303"/>
      <c r="C20" s="304"/>
      <c r="D20" s="94" t="s">
        <v>148</v>
      </c>
      <c r="E20" s="295" t="s">
        <v>93</v>
      </c>
      <c r="F20" s="295"/>
      <c r="G20" s="295"/>
      <c r="H20" s="295"/>
      <c r="I20" s="295"/>
      <c r="J20" s="198">
        <f>+'Հավելված N 3'!G19</f>
        <v>648000</v>
      </c>
      <c r="K20" s="198">
        <f>+'Հավելված N 3'!H19</f>
        <v>648000</v>
      </c>
      <c r="L20" s="198">
        <f>+'Հավելված N 3'!I19</f>
        <v>648000</v>
      </c>
    </row>
    <row r="21" spans="1:12" ht="33.4" customHeight="1" x14ac:dyDescent="0.25">
      <c r="A21" s="309"/>
      <c r="B21" s="303"/>
      <c r="C21" s="304"/>
      <c r="D21" s="290"/>
      <c r="E21" s="290"/>
      <c r="F21" s="295" t="s">
        <v>149</v>
      </c>
      <c r="G21" s="295"/>
      <c r="H21" s="295"/>
      <c r="I21" s="295"/>
      <c r="J21" s="295"/>
      <c r="K21" s="295"/>
      <c r="L21" s="295"/>
    </row>
    <row r="22" spans="1:12" ht="17.649999999999999" customHeight="1" x14ac:dyDescent="0.25">
      <c r="A22" s="309"/>
      <c r="B22" s="303"/>
      <c r="C22" s="304"/>
      <c r="D22" s="291"/>
      <c r="E22" s="291"/>
      <c r="F22" s="290"/>
      <c r="G22" s="295" t="s">
        <v>150</v>
      </c>
      <c r="H22" s="295"/>
      <c r="I22" s="295"/>
      <c r="J22" s="295"/>
      <c r="K22" s="295"/>
      <c r="L22" s="295"/>
    </row>
    <row r="23" spans="1:12" ht="18" customHeight="1" x14ac:dyDescent="0.25">
      <c r="A23" s="309"/>
      <c r="B23" s="303"/>
      <c r="C23" s="304"/>
      <c r="D23" s="292"/>
      <c r="E23" s="292"/>
      <c r="F23" s="292"/>
      <c r="G23" s="90"/>
      <c r="H23" s="295" t="s">
        <v>151</v>
      </c>
      <c r="I23" s="295"/>
      <c r="J23" s="295"/>
      <c r="K23" s="295"/>
      <c r="L23" s="295"/>
    </row>
    <row r="24" spans="1:12" ht="18" customHeight="1" x14ac:dyDescent="0.25">
      <c r="A24" s="309"/>
      <c r="B24" s="59">
        <v>1236</v>
      </c>
      <c r="C24" s="293" t="s">
        <v>152</v>
      </c>
      <c r="D24" s="293"/>
      <c r="E24" s="293"/>
      <c r="F24" s="293"/>
      <c r="G24" s="293"/>
      <c r="H24" s="293"/>
      <c r="I24" s="293"/>
      <c r="J24" s="29">
        <f>+J25+J29</f>
        <v>-3000000</v>
      </c>
      <c r="K24" s="29">
        <f t="shared" ref="K24:L24" si="4">+K25+K29</f>
        <v>-4300000</v>
      </c>
      <c r="L24" s="29">
        <f t="shared" si="4"/>
        <v>-4300000</v>
      </c>
    </row>
    <row r="25" spans="1:12" s="39" customFormat="1" ht="33" customHeight="1" x14ac:dyDescent="0.25">
      <c r="A25" s="309"/>
      <c r="B25" s="287"/>
      <c r="C25" s="287"/>
      <c r="D25" s="60" t="s">
        <v>153</v>
      </c>
      <c r="E25" s="293" t="s">
        <v>107</v>
      </c>
      <c r="F25" s="293"/>
      <c r="G25" s="293"/>
      <c r="H25" s="293"/>
      <c r="I25" s="293"/>
      <c r="J25" s="95">
        <f>+'Հավելված N 3'!G21</f>
        <v>-1500000</v>
      </c>
      <c r="K25" s="95">
        <f>+'Հավելված N 3'!H21</f>
        <v>-2300000</v>
      </c>
      <c r="L25" s="95">
        <f>+'Հավելված N 3'!I21</f>
        <v>-2300000</v>
      </c>
    </row>
    <row r="26" spans="1:12" ht="33.4" customHeight="1" x14ac:dyDescent="0.25">
      <c r="A26" s="309"/>
      <c r="B26" s="288"/>
      <c r="C26" s="288"/>
      <c r="D26" s="294"/>
      <c r="E26" s="294"/>
      <c r="F26" s="293" t="s">
        <v>154</v>
      </c>
      <c r="G26" s="293"/>
      <c r="H26" s="293"/>
      <c r="I26" s="293"/>
      <c r="J26" s="293"/>
      <c r="K26" s="293"/>
      <c r="L26" s="293"/>
    </row>
    <row r="27" spans="1:12" ht="17.649999999999999" customHeight="1" x14ac:dyDescent="0.25">
      <c r="A27" s="309"/>
      <c r="B27" s="288"/>
      <c r="C27" s="288"/>
      <c r="D27" s="294"/>
      <c r="E27" s="294"/>
      <c r="F27" s="294"/>
      <c r="G27" s="293" t="s">
        <v>150</v>
      </c>
      <c r="H27" s="293"/>
      <c r="I27" s="293"/>
      <c r="J27" s="293"/>
      <c r="K27" s="293"/>
      <c r="L27" s="293"/>
    </row>
    <row r="28" spans="1:12" ht="18" customHeight="1" x14ac:dyDescent="0.25">
      <c r="A28" s="309"/>
      <c r="B28" s="288"/>
      <c r="C28" s="288"/>
      <c r="D28" s="294"/>
      <c r="E28" s="294"/>
      <c r="F28" s="294"/>
      <c r="G28" s="96"/>
      <c r="H28" s="293" t="s">
        <v>155</v>
      </c>
      <c r="I28" s="293"/>
      <c r="J28" s="293"/>
      <c r="K28" s="293"/>
      <c r="L28" s="293"/>
    </row>
    <row r="29" spans="1:12" s="39" customFormat="1" ht="33" customHeight="1" x14ac:dyDescent="0.25">
      <c r="A29" s="309"/>
      <c r="B29" s="288"/>
      <c r="C29" s="288"/>
      <c r="D29" s="94" t="s">
        <v>156</v>
      </c>
      <c r="E29" s="295" t="s">
        <v>123</v>
      </c>
      <c r="F29" s="295"/>
      <c r="G29" s="295"/>
      <c r="H29" s="295"/>
      <c r="I29" s="295"/>
      <c r="J29" s="198">
        <f>+'Հավելված N 3'!G22</f>
        <v>-1500000</v>
      </c>
      <c r="K29" s="198">
        <f>+'Հավելված N 3'!H22</f>
        <v>-2000000</v>
      </c>
      <c r="L29" s="198">
        <f>+'Հավելված N 3'!I22</f>
        <v>-2000000</v>
      </c>
    </row>
    <row r="30" spans="1:12" ht="33.4" customHeight="1" x14ac:dyDescent="0.25">
      <c r="A30" s="309"/>
      <c r="B30" s="288"/>
      <c r="C30" s="288"/>
      <c r="D30" s="290"/>
      <c r="E30" s="290"/>
      <c r="F30" s="295" t="s">
        <v>154</v>
      </c>
      <c r="G30" s="295"/>
      <c r="H30" s="295"/>
      <c r="I30" s="295"/>
      <c r="J30" s="295"/>
      <c r="K30" s="295"/>
      <c r="L30" s="295"/>
    </row>
    <row r="31" spans="1:12" ht="17.649999999999999" customHeight="1" x14ac:dyDescent="0.25">
      <c r="A31" s="309"/>
      <c r="B31" s="288"/>
      <c r="C31" s="288"/>
      <c r="D31" s="291"/>
      <c r="E31" s="291"/>
      <c r="F31" s="290"/>
      <c r="G31" s="295" t="s">
        <v>150</v>
      </c>
      <c r="H31" s="295"/>
      <c r="I31" s="295"/>
      <c r="J31" s="295"/>
      <c r="K31" s="295"/>
      <c r="L31" s="295"/>
    </row>
    <row r="32" spans="1:12" ht="18" customHeight="1" x14ac:dyDescent="0.25">
      <c r="A32" s="310"/>
      <c r="B32" s="289"/>
      <c r="C32" s="289"/>
      <c r="D32" s="292"/>
      <c r="E32" s="292"/>
      <c r="F32" s="292"/>
      <c r="G32" s="90"/>
      <c r="H32" s="295" t="s">
        <v>157</v>
      </c>
      <c r="I32" s="295"/>
      <c r="J32" s="295"/>
      <c r="K32" s="295"/>
      <c r="L32" s="295"/>
    </row>
  </sheetData>
  <mergeCells count="54">
    <mergeCell ref="A14:A32"/>
    <mergeCell ref="E20:I20"/>
    <mergeCell ref="E21:E23"/>
    <mergeCell ref="F22:F23"/>
    <mergeCell ref="F21:L21"/>
    <mergeCell ref="G22:L22"/>
    <mergeCell ref="H23:L23"/>
    <mergeCell ref="F16:L16"/>
    <mergeCell ref="F17:F18"/>
    <mergeCell ref="B15:B18"/>
    <mergeCell ref="C15:C18"/>
    <mergeCell ref="A9:A10"/>
    <mergeCell ref="B9:C9"/>
    <mergeCell ref="D9:G9"/>
    <mergeCell ref="H9:H10"/>
    <mergeCell ref="J9:L9"/>
    <mergeCell ref="I9:I10"/>
    <mergeCell ref="J3:L3"/>
    <mergeCell ref="J2:L2"/>
    <mergeCell ref="J1:L1"/>
    <mergeCell ref="A6:L6"/>
    <mergeCell ref="G1:H1"/>
    <mergeCell ref="G3:H3"/>
    <mergeCell ref="E15:I15"/>
    <mergeCell ref="D16:D18"/>
    <mergeCell ref="K8:L8"/>
    <mergeCell ref="E16:E18"/>
    <mergeCell ref="F31:F32"/>
    <mergeCell ref="F30:L30"/>
    <mergeCell ref="G17:L17"/>
    <mergeCell ref="H18:L18"/>
    <mergeCell ref="C14:I14"/>
    <mergeCell ref="C19:I19"/>
    <mergeCell ref="G31:L31"/>
    <mergeCell ref="H32:L32"/>
    <mergeCell ref="C20:C23"/>
    <mergeCell ref="A11:I11"/>
    <mergeCell ref="A12:I12"/>
    <mergeCell ref="A13:I13"/>
    <mergeCell ref="B25:B32"/>
    <mergeCell ref="C25:C32"/>
    <mergeCell ref="D21:D23"/>
    <mergeCell ref="C24:I24"/>
    <mergeCell ref="E25:I25"/>
    <mergeCell ref="D26:D28"/>
    <mergeCell ref="E26:E28"/>
    <mergeCell ref="F27:F28"/>
    <mergeCell ref="F26:L26"/>
    <mergeCell ref="G27:L27"/>
    <mergeCell ref="H28:L28"/>
    <mergeCell ref="E29:I29"/>
    <mergeCell ref="D30:D32"/>
    <mergeCell ref="E30:E32"/>
    <mergeCell ref="B20:B2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Q34"/>
  <sheetViews>
    <sheetView zoomScale="70" zoomScaleNormal="70" workbookViewId="0">
      <selection activeCell="J1" sqref="J1:L1"/>
    </sheetView>
  </sheetViews>
  <sheetFormatPr defaultColWidth="8.7109375" defaultRowHeight="17.25" x14ac:dyDescent="0.25"/>
  <cols>
    <col min="1" max="1" width="6.42578125" style="38" bestFit="1" customWidth="1"/>
    <col min="2" max="2" width="9.7109375" style="38" customWidth="1"/>
    <col min="3" max="3" width="13.140625" style="38" customWidth="1"/>
    <col min="4" max="4" width="16.7109375" style="40" customWidth="1"/>
    <col min="5" max="5" width="13.140625" style="38" customWidth="1"/>
    <col min="6" max="6" width="15.42578125" style="38" customWidth="1"/>
    <col min="7" max="7" width="10.42578125" style="38" customWidth="1"/>
    <col min="8" max="8" width="22.5703125" style="38" customWidth="1"/>
    <col min="9" max="9" width="46.28515625" style="38" customWidth="1"/>
    <col min="10" max="12" width="19.42578125" style="38" customWidth="1"/>
    <col min="13" max="16384" width="8.7109375" style="38"/>
  </cols>
  <sheetData>
    <row r="1" spans="1:12" ht="28.5" customHeight="1" x14ac:dyDescent="0.25">
      <c r="D1" s="16"/>
      <c r="E1" s="16"/>
      <c r="F1" s="16"/>
      <c r="G1" s="266"/>
      <c r="H1" s="266"/>
      <c r="J1" s="266" t="s">
        <v>168</v>
      </c>
      <c r="K1" s="266"/>
      <c r="L1" s="266"/>
    </row>
    <row r="2" spans="1:12" ht="17.649999999999999" customHeight="1" x14ac:dyDescent="0.3">
      <c r="D2" s="17"/>
      <c r="E2" s="17"/>
      <c r="F2" s="18"/>
      <c r="H2" s="27"/>
      <c r="I2" s="27"/>
      <c r="J2" s="267" t="s">
        <v>53</v>
      </c>
      <c r="K2" s="267"/>
      <c r="L2" s="267"/>
    </row>
    <row r="3" spans="1:12" x14ac:dyDescent="0.3">
      <c r="D3" s="17"/>
      <c r="E3" s="17"/>
      <c r="F3" s="18"/>
      <c r="G3" s="267"/>
      <c r="H3" s="267"/>
      <c r="J3" s="267" t="s">
        <v>19</v>
      </c>
      <c r="K3" s="267"/>
      <c r="L3" s="267"/>
    </row>
    <row r="4" spans="1:12" x14ac:dyDescent="0.3">
      <c r="D4" s="17"/>
      <c r="E4" s="17"/>
      <c r="F4" s="18"/>
      <c r="G4" s="27"/>
      <c r="H4" s="27"/>
      <c r="I4" s="27"/>
    </row>
    <row r="5" spans="1:12" x14ac:dyDescent="0.3">
      <c r="D5" s="17"/>
      <c r="E5" s="17"/>
      <c r="F5" s="18"/>
      <c r="G5" s="27"/>
      <c r="H5" s="27"/>
      <c r="I5" s="27"/>
    </row>
    <row r="6" spans="1:12" ht="37.15" customHeight="1" x14ac:dyDescent="0.25">
      <c r="A6" s="268" t="s">
        <v>160</v>
      </c>
      <c r="B6" s="268"/>
      <c r="C6" s="268"/>
      <c r="D6" s="268"/>
      <c r="E6" s="268"/>
      <c r="F6" s="268"/>
      <c r="G6" s="268"/>
      <c r="H6" s="268"/>
      <c r="I6" s="268"/>
      <c r="J6" s="268"/>
      <c r="K6" s="268"/>
      <c r="L6" s="268"/>
    </row>
    <row r="8" spans="1:12" x14ac:dyDescent="0.25">
      <c r="K8" s="299" t="s">
        <v>54</v>
      </c>
      <c r="L8" s="299"/>
    </row>
    <row r="9" spans="1:12" ht="51" customHeight="1" x14ac:dyDescent="0.25">
      <c r="A9" s="230" t="s">
        <v>89</v>
      </c>
      <c r="B9" s="230" t="s">
        <v>38</v>
      </c>
      <c r="C9" s="230"/>
      <c r="D9" s="230" t="s">
        <v>39</v>
      </c>
      <c r="E9" s="230"/>
      <c r="F9" s="230"/>
      <c r="G9" s="230"/>
      <c r="H9" s="230" t="s">
        <v>40</v>
      </c>
      <c r="I9" s="230" t="s">
        <v>41</v>
      </c>
      <c r="J9" s="300" t="s">
        <v>24</v>
      </c>
      <c r="K9" s="301"/>
      <c r="L9" s="302"/>
    </row>
    <row r="10" spans="1:12" ht="51" customHeight="1" x14ac:dyDescent="0.25">
      <c r="A10" s="230"/>
      <c r="B10" s="31" t="s">
        <v>48</v>
      </c>
      <c r="C10" s="31" t="s">
        <v>47</v>
      </c>
      <c r="D10" s="31" t="s">
        <v>42</v>
      </c>
      <c r="E10" s="31" t="s">
        <v>47</v>
      </c>
      <c r="F10" s="31" t="s">
        <v>49</v>
      </c>
      <c r="G10" s="31" t="s">
        <v>43</v>
      </c>
      <c r="H10" s="230"/>
      <c r="I10" s="230"/>
      <c r="J10" s="31" t="s">
        <v>44</v>
      </c>
      <c r="K10" s="31" t="s">
        <v>45</v>
      </c>
      <c r="L10" s="31" t="s">
        <v>46</v>
      </c>
    </row>
    <row r="11" spans="1:12" s="44" customFormat="1" ht="48.4" customHeight="1" x14ac:dyDescent="0.25">
      <c r="A11" s="305" t="s">
        <v>50</v>
      </c>
      <c r="B11" s="305"/>
      <c r="C11" s="305"/>
      <c r="D11" s="305"/>
      <c r="E11" s="305"/>
      <c r="F11" s="305"/>
      <c r="G11" s="305"/>
      <c r="H11" s="305"/>
      <c r="I11" s="305"/>
      <c r="J11" s="43">
        <f>+J13+J20</f>
        <v>648000</v>
      </c>
      <c r="K11" s="43">
        <f t="shared" ref="K11:L11" si="0">+K13+K20</f>
        <v>648000</v>
      </c>
      <c r="L11" s="43">
        <f t="shared" si="0"/>
        <v>648000</v>
      </c>
    </row>
    <row r="12" spans="1:12" s="37" customFormat="1" x14ac:dyDescent="0.25">
      <c r="A12" s="306" t="s">
        <v>30</v>
      </c>
      <c r="B12" s="306"/>
      <c r="C12" s="306"/>
      <c r="D12" s="306"/>
      <c r="E12" s="306"/>
      <c r="F12" s="306"/>
      <c r="G12" s="306"/>
      <c r="H12" s="306"/>
      <c r="I12" s="306"/>
      <c r="J12" s="15"/>
      <c r="K12" s="15"/>
      <c r="L12" s="15"/>
    </row>
    <row r="13" spans="1:12" s="41" customFormat="1" ht="30" customHeight="1" x14ac:dyDescent="0.25">
      <c r="A13" s="307" t="s">
        <v>90</v>
      </c>
      <c r="B13" s="307"/>
      <c r="C13" s="307"/>
      <c r="D13" s="307"/>
      <c r="E13" s="307"/>
      <c r="F13" s="307"/>
      <c r="G13" s="307"/>
      <c r="H13" s="307"/>
      <c r="I13" s="307"/>
      <c r="J13" s="42">
        <f t="shared" ref="J13:L14" si="1">+J14</f>
        <v>3000000</v>
      </c>
      <c r="K13" s="42">
        <f t="shared" si="1"/>
        <v>4300000</v>
      </c>
      <c r="L13" s="42">
        <f t="shared" si="1"/>
        <v>4300000</v>
      </c>
    </row>
    <row r="14" spans="1:12" ht="18" customHeight="1" x14ac:dyDescent="0.25">
      <c r="A14" s="311"/>
      <c r="B14" s="94" t="s">
        <v>84</v>
      </c>
      <c r="C14" s="295" t="s">
        <v>85</v>
      </c>
      <c r="D14" s="295"/>
      <c r="E14" s="295"/>
      <c r="F14" s="295"/>
      <c r="G14" s="295"/>
      <c r="H14" s="295"/>
      <c r="I14" s="295"/>
      <c r="J14" s="29">
        <f t="shared" si="1"/>
        <v>3000000</v>
      </c>
      <c r="K14" s="29">
        <f t="shared" si="1"/>
        <v>4300000</v>
      </c>
      <c r="L14" s="29">
        <f t="shared" si="1"/>
        <v>4300000</v>
      </c>
    </row>
    <row r="15" spans="1:12" s="39" customFormat="1" ht="33" customHeight="1" x14ac:dyDescent="0.25">
      <c r="A15" s="311"/>
      <c r="B15" s="303"/>
      <c r="C15" s="304"/>
      <c r="D15" s="60" t="s">
        <v>86</v>
      </c>
      <c r="E15" s="293" t="s">
        <v>82</v>
      </c>
      <c r="F15" s="293"/>
      <c r="G15" s="293"/>
      <c r="H15" s="293"/>
      <c r="I15" s="293"/>
      <c r="J15" s="95">
        <f>+'Հավելված N 4'!G54</f>
        <v>3000000</v>
      </c>
      <c r="K15" s="95">
        <f>+'Հավելված N 4'!H54</f>
        <v>4300000</v>
      </c>
      <c r="L15" s="95">
        <f>+'Հավելված N 4'!I54</f>
        <v>4300000</v>
      </c>
    </row>
    <row r="16" spans="1:12" ht="33.4" customHeight="1" x14ac:dyDescent="0.25">
      <c r="A16" s="311"/>
      <c r="B16" s="303"/>
      <c r="C16" s="304"/>
      <c r="D16" s="296"/>
      <c r="E16" s="296"/>
      <c r="F16" s="293" t="s">
        <v>87</v>
      </c>
      <c r="G16" s="293"/>
      <c r="H16" s="293"/>
      <c r="I16" s="293"/>
      <c r="J16" s="293"/>
      <c r="K16" s="293"/>
      <c r="L16" s="293"/>
    </row>
    <row r="17" spans="1:43" ht="17.649999999999999" customHeight="1" x14ac:dyDescent="0.25">
      <c r="A17" s="311"/>
      <c r="B17" s="303"/>
      <c r="C17" s="304"/>
      <c r="D17" s="297"/>
      <c r="E17" s="297"/>
      <c r="F17" s="296"/>
      <c r="G17" s="293" t="s">
        <v>64</v>
      </c>
      <c r="H17" s="293"/>
      <c r="I17" s="293"/>
      <c r="J17" s="293"/>
      <c r="K17" s="293"/>
      <c r="L17" s="293"/>
    </row>
    <row r="18" spans="1:43" ht="18" customHeight="1" x14ac:dyDescent="0.25">
      <c r="A18" s="311"/>
      <c r="B18" s="303"/>
      <c r="C18" s="304"/>
      <c r="D18" s="298"/>
      <c r="E18" s="298"/>
      <c r="F18" s="298"/>
      <c r="G18" s="96"/>
      <c r="H18" s="293" t="s">
        <v>88</v>
      </c>
      <c r="I18" s="293"/>
      <c r="J18" s="293"/>
      <c r="K18" s="293"/>
      <c r="L18" s="293"/>
    </row>
    <row r="19" spans="1:43" ht="9.6" customHeight="1" x14ac:dyDescent="0.25"/>
    <row r="20" spans="1:43" s="41" customFormat="1" ht="30" customHeight="1" x14ac:dyDescent="0.25">
      <c r="A20" s="307" t="s">
        <v>51</v>
      </c>
      <c r="B20" s="307"/>
      <c r="C20" s="307"/>
      <c r="D20" s="307"/>
      <c r="E20" s="307"/>
      <c r="F20" s="307"/>
      <c r="G20" s="307"/>
      <c r="H20" s="307"/>
      <c r="I20" s="307"/>
      <c r="J20" s="42">
        <f>+J21+J26</f>
        <v>-2352000</v>
      </c>
      <c r="K20" s="42">
        <f t="shared" ref="K20:L20" si="2">+K21+K26</f>
        <v>-3652000</v>
      </c>
      <c r="L20" s="42">
        <f t="shared" si="2"/>
        <v>-3652000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</row>
    <row r="21" spans="1:43" ht="18" customHeight="1" x14ac:dyDescent="0.25">
      <c r="A21" s="309"/>
      <c r="B21" s="94">
        <v>1192</v>
      </c>
      <c r="C21" s="293" t="s">
        <v>147</v>
      </c>
      <c r="D21" s="293"/>
      <c r="E21" s="293"/>
      <c r="F21" s="293"/>
      <c r="G21" s="293"/>
      <c r="H21" s="293"/>
      <c r="I21" s="293"/>
      <c r="J21" s="29">
        <f t="shared" ref="J21:L21" si="3">+J22</f>
        <v>648000</v>
      </c>
      <c r="K21" s="29">
        <f t="shared" si="3"/>
        <v>648000</v>
      </c>
      <c r="L21" s="29">
        <f t="shared" si="3"/>
        <v>648000</v>
      </c>
    </row>
    <row r="22" spans="1:43" s="39" customFormat="1" ht="33" customHeight="1" x14ac:dyDescent="0.25">
      <c r="A22" s="309"/>
      <c r="B22" s="303"/>
      <c r="C22" s="304"/>
      <c r="D22" s="94" t="s">
        <v>148</v>
      </c>
      <c r="E22" s="295" t="s">
        <v>93</v>
      </c>
      <c r="F22" s="295"/>
      <c r="G22" s="295"/>
      <c r="H22" s="295"/>
      <c r="I22" s="295"/>
      <c r="J22" s="198">
        <f>+'Հավելված N 4'!G65</f>
        <v>648000</v>
      </c>
      <c r="K22" s="198">
        <f>+'Հավելված N 4'!H65</f>
        <v>648000</v>
      </c>
      <c r="L22" s="198">
        <f>+'Հավելված N 4'!I65</f>
        <v>648000</v>
      </c>
    </row>
    <row r="23" spans="1:43" ht="33.4" customHeight="1" x14ac:dyDescent="0.25">
      <c r="A23" s="309"/>
      <c r="B23" s="303"/>
      <c r="C23" s="304"/>
      <c r="D23" s="290"/>
      <c r="E23" s="290"/>
      <c r="F23" s="295" t="s">
        <v>149</v>
      </c>
      <c r="G23" s="295"/>
      <c r="H23" s="295"/>
      <c r="I23" s="295"/>
      <c r="J23" s="295"/>
      <c r="K23" s="295"/>
      <c r="L23" s="295"/>
    </row>
    <row r="24" spans="1:43" ht="17.649999999999999" customHeight="1" x14ac:dyDescent="0.25">
      <c r="A24" s="309"/>
      <c r="B24" s="303"/>
      <c r="C24" s="304"/>
      <c r="D24" s="291"/>
      <c r="E24" s="291"/>
      <c r="F24" s="290"/>
      <c r="G24" s="295" t="s">
        <v>150</v>
      </c>
      <c r="H24" s="295"/>
      <c r="I24" s="295"/>
      <c r="J24" s="295"/>
      <c r="K24" s="295"/>
      <c r="L24" s="295"/>
    </row>
    <row r="25" spans="1:43" ht="18" customHeight="1" x14ac:dyDescent="0.25">
      <c r="A25" s="309"/>
      <c r="B25" s="303"/>
      <c r="C25" s="304"/>
      <c r="D25" s="292"/>
      <c r="E25" s="292"/>
      <c r="F25" s="292"/>
      <c r="G25" s="90"/>
      <c r="H25" s="295" t="s">
        <v>151</v>
      </c>
      <c r="I25" s="295"/>
      <c r="J25" s="295"/>
      <c r="K25" s="295"/>
      <c r="L25" s="295"/>
    </row>
    <row r="26" spans="1:43" ht="18" customHeight="1" x14ac:dyDescent="0.25">
      <c r="A26" s="309"/>
      <c r="B26" s="59">
        <v>1236</v>
      </c>
      <c r="C26" s="293" t="s">
        <v>152</v>
      </c>
      <c r="D26" s="293"/>
      <c r="E26" s="293"/>
      <c r="F26" s="293"/>
      <c r="G26" s="293"/>
      <c r="H26" s="293"/>
      <c r="I26" s="293"/>
      <c r="J26" s="29">
        <f>+J27+J31</f>
        <v>-3000000</v>
      </c>
      <c r="K26" s="29">
        <f t="shared" ref="K26:L26" si="4">+K27+K31</f>
        <v>-4300000</v>
      </c>
      <c r="L26" s="29">
        <f t="shared" si="4"/>
        <v>-4300000</v>
      </c>
    </row>
    <row r="27" spans="1:43" s="39" customFormat="1" ht="33" customHeight="1" x14ac:dyDescent="0.25">
      <c r="A27" s="309"/>
      <c r="B27" s="287"/>
      <c r="C27" s="287"/>
      <c r="D27" s="60" t="s">
        <v>153</v>
      </c>
      <c r="E27" s="293" t="s">
        <v>107</v>
      </c>
      <c r="F27" s="293"/>
      <c r="G27" s="293"/>
      <c r="H27" s="293"/>
      <c r="I27" s="293"/>
      <c r="J27" s="95">
        <f>+'Հավելված N 4'!G28</f>
        <v>-1500000</v>
      </c>
      <c r="K27" s="95">
        <f>+'Հավելված N 4'!H28</f>
        <v>-2300000</v>
      </c>
      <c r="L27" s="95">
        <f>+'Հավելված N 4'!I28</f>
        <v>-2300000</v>
      </c>
    </row>
    <row r="28" spans="1:43" ht="33.4" customHeight="1" x14ac:dyDescent="0.25">
      <c r="A28" s="309"/>
      <c r="B28" s="288"/>
      <c r="C28" s="288"/>
      <c r="D28" s="294"/>
      <c r="E28" s="294"/>
      <c r="F28" s="293" t="s">
        <v>154</v>
      </c>
      <c r="G28" s="293"/>
      <c r="H28" s="293"/>
      <c r="I28" s="293"/>
      <c r="J28" s="293"/>
      <c r="K28" s="293"/>
      <c r="L28" s="293"/>
    </row>
    <row r="29" spans="1:43" ht="17.649999999999999" customHeight="1" x14ac:dyDescent="0.25">
      <c r="A29" s="309"/>
      <c r="B29" s="288"/>
      <c r="C29" s="288"/>
      <c r="D29" s="294"/>
      <c r="E29" s="294"/>
      <c r="F29" s="294"/>
      <c r="G29" s="293" t="s">
        <v>150</v>
      </c>
      <c r="H29" s="293"/>
      <c r="I29" s="293"/>
      <c r="J29" s="293"/>
      <c r="K29" s="293"/>
      <c r="L29" s="293"/>
    </row>
    <row r="30" spans="1:43" ht="18" customHeight="1" x14ac:dyDescent="0.25">
      <c r="A30" s="309"/>
      <c r="B30" s="288"/>
      <c r="C30" s="288"/>
      <c r="D30" s="294"/>
      <c r="E30" s="294"/>
      <c r="F30" s="294"/>
      <c r="G30" s="96"/>
      <c r="H30" s="293" t="s">
        <v>155</v>
      </c>
      <c r="I30" s="293"/>
      <c r="J30" s="293"/>
      <c r="K30" s="293"/>
      <c r="L30" s="293"/>
    </row>
    <row r="31" spans="1:43" s="39" customFormat="1" ht="33" customHeight="1" x14ac:dyDescent="0.25">
      <c r="A31" s="309"/>
      <c r="B31" s="288"/>
      <c r="C31" s="288"/>
      <c r="D31" s="94" t="s">
        <v>156</v>
      </c>
      <c r="E31" s="295" t="s">
        <v>123</v>
      </c>
      <c r="F31" s="295"/>
      <c r="G31" s="295"/>
      <c r="H31" s="295"/>
      <c r="I31" s="295"/>
      <c r="J31" s="198">
        <f>+'Հավելված N 4'!G37</f>
        <v>-1500000</v>
      </c>
      <c r="K31" s="198">
        <f>+'Հավելված N 4'!H37</f>
        <v>-2000000</v>
      </c>
      <c r="L31" s="198">
        <f>+'Հավելված N 4'!I37</f>
        <v>-2000000</v>
      </c>
    </row>
    <row r="32" spans="1:43" ht="33.4" customHeight="1" x14ac:dyDescent="0.25">
      <c r="A32" s="309"/>
      <c r="B32" s="288"/>
      <c r="C32" s="288"/>
      <c r="D32" s="290"/>
      <c r="E32" s="290"/>
      <c r="F32" s="295" t="s">
        <v>154</v>
      </c>
      <c r="G32" s="295"/>
      <c r="H32" s="295"/>
      <c r="I32" s="295"/>
      <c r="J32" s="295"/>
      <c r="K32" s="295"/>
      <c r="L32" s="295"/>
    </row>
    <row r="33" spans="1:12" ht="17.649999999999999" customHeight="1" x14ac:dyDescent="0.25">
      <c r="A33" s="309"/>
      <c r="B33" s="288"/>
      <c r="C33" s="288"/>
      <c r="D33" s="291"/>
      <c r="E33" s="291"/>
      <c r="F33" s="290"/>
      <c r="G33" s="295" t="s">
        <v>150</v>
      </c>
      <c r="H33" s="295"/>
      <c r="I33" s="295"/>
      <c r="J33" s="295"/>
      <c r="K33" s="295"/>
      <c r="L33" s="295"/>
    </row>
    <row r="34" spans="1:12" ht="18" customHeight="1" x14ac:dyDescent="0.25">
      <c r="A34" s="310"/>
      <c r="B34" s="289"/>
      <c r="C34" s="289"/>
      <c r="D34" s="292"/>
      <c r="E34" s="292"/>
      <c r="F34" s="292"/>
      <c r="G34" s="90"/>
      <c r="H34" s="295" t="s">
        <v>157</v>
      </c>
      <c r="I34" s="295"/>
      <c r="J34" s="295"/>
      <c r="K34" s="295"/>
      <c r="L34" s="295"/>
    </row>
  </sheetData>
  <mergeCells count="56">
    <mergeCell ref="A20:I20"/>
    <mergeCell ref="A21:A34"/>
    <mergeCell ref="C21:I21"/>
    <mergeCell ref="B22:B25"/>
    <mergeCell ref="C22:C25"/>
    <mergeCell ref="G33:L33"/>
    <mergeCell ref="E22:I22"/>
    <mergeCell ref="D23:D25"/>
    <mergeCell ref="E23:E25"/>
    <mergeCell ref="F23:L23"/>
    <mergeCell ref="F24:F25"/>
    <mergeCell ref="G24:L24"/>
    <mergeCell ref="H25:L25"/>
    <mergeCell ref="H34:L34"/>
    <mergeCell ref="C26:I26"/>
    <mergeCell ref="B27:B34"/>
    <mergeCell ref="A11:I11"/>
    <mergeCell ref="A12:I12"/>
    <mergeCell ref="A13:I13"/>
    <mergeCell ref="A14:A18"/>
    <mergeCell ref="C14:I14"/>
    <mergeCell ref="B15:B18"/>
    <mergeCell ref="C15:C18"/>
    <mergeCell ref="E15:I15"/>
    <mergeCell ref="D16:D18"/>
    <mergeCell ref="E16:E18"/>
    <mergeCell ref="F16:L16"/>
    <mergeCell ref="F17:F18"/>
    <mergeCell ref="G17:L17"/>
    <mergeCell ref="H18:L18"/>
    <mergeCell ref="K8:L8"/>
    <mergeCell ref="A9:A10"/>
    <mergeCell ref="B9:C9"/>
    <mergeCell ref="D9:G9"/>
    <mergeCell ref="H9:H10"/>
    <mergeCell ref="I9:I10"/>
    <mergeCell ref="J9:L9"/>
    <mergeCell ref="A6:L6"/>
    <mergeCell ref="G1:H1"/>
    <mergeCell ref="J1:L1"/>
    <mergeCell ref="J2:L2"/>
    <mergeCell ref="G3:H3"/>
    <mergeCell ref="J3:L3"/>
    <mergeCell ref="C27:C34"/>
    <mergeCell ref="E27:I27"/>
    <mergeCell ref="D28:D30"/>
    <mergeCell ref="E28:E30"/>
    <mergeCell ref="F28:L28"/>
    <mergeCell ref="F29:F30"/>
    <mergeCell ref="G29:L29"/>
    <mergeCell ref="H30:L30"/>
    <mergeCell ref="E31:I31"/>
    <mergeCell ref="D32:D34"/>
    <mergeCell ref="E32:E34"/>
    <mergeCell ref="F32:L32"/>
    <mergeCell ref="F33:F3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 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https:/mul2-edu.gov.am/tasks/1979536/oneclick?token=e9742bf8b312a1528d45bcd93ad1d9c1</cp:keywords>
  <cp:lastModifiedBy>Susanna Arzumanyan</cp:lastModifiedBy>
  <cp:lastPrinted>2024-02-19T11:31:34Z</cp:lastPrinted>
  <dcterms:created xsi:type="dcterms:W3CDTF">2022-01-04T07:12:58Z</dcterms:created>
  <dcterms:modified xsi:type="dcterms:W3CDTF">2026-04-01T05:25:33Z</dcterms:modified>
</cp:coreProperties>
</file>