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inance-3\Desktop\Ե-9095 կապիտալ կանոն, դրամա\Ե-\"/>
    </mc:Choice>
  </mc:AlternateContent>
  <xr:revisionPtr revIDLastSave="0" documentId="13_ncr:1_{3BB53651-A6E6-4CDC-8F51-BAB58E329428}" xr6:coauthVersionLast="47" xr6:coauthVersionMax="47" xr10:uidLastSave="{00000000-0000-0000-0000-000000000000}"/>
  <bookViews>
    <workbookView xWindow="-120" yWindow="-120" windowWidth="29040" windowHeight="15720" activeTab="9" xr2:uid="{00000000-000D-0000-FFFF-FFFF00000000}"/>
  </bookViews>
  <sheets>
    <sheet name="1" sheetId="82" r:id="rId1"/>
    <sheet name="2" sheetId="83" r:id="rId2"/>
    <sheet name="3" sheetId="84" r:id="rId3"/>
    <sheet name="4" sheetId="85" r:id="rId4"/>
    <sheet name="5" sheetId="88" r:id="rId5"/>
    <sheet name="6" sheetId="80" r:id="rId6"/>
    <sheet name="7" sheetId="90" r:id="rId7"/>
    <sheet name="8" sheetId="87" r:id="rId8"/>
    <sheet name="9" sheetId="26" r:id="rId9"/>
    <sheet name="10" sheetId="59" r:id="rId10"/>
    <sheet name="11" sheetId="86" r:id="rId11"/>
    <sheet name="12" sheetId="79" r:id="rId12"/>
    <sheet name="13" sheetId="27" r:id="rId13"/>
    <sheet name="14" sheetId="89" r:id="rId14"/>
    <sheet name="15" sheetId="92" r:id="rId15"/>
    <sheet name="16" sheetId="91" r:id="rId16"/>
  </sheets>
  <definedNames>
    <definedName name="_xlnm._FilterDatabase" localSheetId="6" hidden="1">'7'!$A$9:$H$59</definedName>
    <definedName name="_tab10" localSheetId="0">#REF!</definedName>
    <definedName name="_tab10" localSheetId="14">#REF!</definedName>
    <definedName name="_tab10" localSheetId="1">#REF!</definedName>
    <definedName name="_tab10" localSheetId="2">#REF!</definedName>
    <definedName name="_tab10" localSheetId="3">#REF!</definedName>
    <definedName name="_tab10">#REF!</definedName>
    <definedName name="_tab11" localSheetId="14">#REF!</definedName>
    <definedName name="_tab11" localSheetId="2">#REF!</definedName>
    <definedName name="_tab11" localSheetId="3">#REF!</definedName>
    <definedName name="_tab11">#REF!</definedName>
    <definedName name="_tab12" localSheetId="14">#REF!</definedName>
    <definedName name="_tab12" localSheetId="2">#REF!</definedName>
    <definedName name="_tab12" localSheetId="3">#REF!</definedName>
    <definedName name="_tab12">#REF!</definedName>
    <definedName name="_tab13" localSheetId="14">#REF!</definedName>
    <definedName name="_tab13" localSheetId="2">#REF!</definedName>
    <definedName name="_tab13" localSheetId="3">#REF!</definedName>
    <definedName name="_tab13">#REF!</definedName>
    <definedName name="_tab14" localSheetId="14">#REF!</definedName>
    <definedName name="_tab14" localSheetId="2">#REF!</definedName>
    <definedName name="_tab14" localSheetId="3">#REF!</definedName>
    <definedName name="_tab14">#REF!</definedName>
    <definedName name="_tab15" localSheetId="14">#REF!</definedName>
    <definedName name="_tab15" localSheetId="2">#REF!</definedName>
    <definedName name="_tab15" localSheetId="3">#REF!</definedName>
    <definedName name="_tab15">#REF!</definedName>
    <definedName name="_tab16" localSheetId="14">#REF!</definedName>
    <definedName name="_tab16" localSheetId="2">#REF!</definedName>
    <definedName name="_tab16" localSheetId="3">#REF!</definedName>
    <definedName name="_tab16">#REF!</definedName>
    <definedName name="_tab17" localSheetId="14">#REF!</definedName>
    <definedName name="_tab17" localSheetId="2">#REF!</definedName>
    <definedName name="_tab17" localSheetId="3">#REF!</definedName>
    <definedName name="_tab17">#REF!</definedName>
    <definedName name="_tab18" localSheetId="14">#REF!</definedName>
    <definedName name="_tab18" localSheetId="2">#REF!</definedName>
    <definedName name="_tab18" localSheetId="3">#REF!</definedName>
    <definedName name="_tab18">#REF!</definedName>
    <definedName name="_tab19" localSheetId="14">#REF!</definedName>
    <definedName name="_tab19" localSheetId="2">#REF!</definedName>
    <definedName name="_tab19" localSheetId="3">#REF!</definedName>
    <definedName name="_tab19">#REF!</definedName>
    <definedName name="_tab20" localSheetId="14">#REF!</definedName>
    <definedName name="_tab20" localSheetId="2">#REF!</definedName>
    <definedName name="_tab20" localSheetId="3">#REF!</definedName>
    <definedName name="_tab20">#REF!</definedName>
    <definedName name="_tab21" localSheetId="14">#REF!</definedName>
    <definedName name="_tab21" localSheetId="2">#REF!</definedName>
    <definedName name="_tab21" localSheetId="3">#REF!</definedName>
    <definedName name="_tab21">#REF!</definedName>
    <definedName name="_tab22" localSheetId="14">#REF!</definedName>
    <definedName name="_tab22" localSheetId="2">#REF!</definedName>
    <definedName name="_tab22" localSheetId="3">#REF!</definedName>
    <definedName name="_tab22">#REF!</definedName>
    <definedName name="_tab22222" localSheetId="14">#REF!</definedName>
    <definedName name="_tab22222" localSheetId="2">#REF!</definedName>
    <definedName name="_tab22222" localSheetId="3">#REF!</definedName>
    <definedName name="_tab22222">#REF!</definedName>
    <definedName name="_tab23" localSheetId="14">#REF!</definedName>
    <definedName name="_tab23" localSheetId="2">#REF!</definedName>
    <definedName name="_tab23" localSheetId="3">#REF!</definedName>
    <definedName name="_tab23">#REF!</definedName>
    <definedName name="_tab24" localSheetId="14">#REF!</definedName>
    <definedName name="_tab24" localSheetId="2">#REF!</definedName>
    <definedName name="_tab24" localSheetId="3">#REF!</definedName>
    <definedName name="_tab24">#REF!</definedName>
    <definedName name="_tab5" localSheetId="14">#REF!</definedName>
    <definedName name="_tab5" localSheetId="2">#REF!</definedName>
    <definedName name="_tab5" localSheetId="3">#REF!</definedName>
    <definedName name="_tab5">#REF!</definedName>
    <definedName name="_tab6" localSheetId="14">#REF!</definedName>
    <definedName name="_tab6" localSheetId="2">#REF!</definedName>
    <definedName name="_tab6" localSheetId="3">#REF!</definedName>
    <definedName name="_tab6">#REF!</definedName>
    <definedName name="_tab7" localSheetId="14">#REF!</definedName>
    <definedName name="_tab7" localSheetId="2">#REF!</definedName>
    <definedName name="_tab7" localSheetId="3">#REF!</definedName>
    <definedName name="_tab7">#REF!</definedName>
    <definedName name="_tab8" localSheetId="14">#REF!</definedName>
    <definedName name="_tab8" localSheetId="2">#REF!</definedName>
    <definedName name="_tab8" localSheetId="3">#REF!</definedName>
    <definedName name="_tab8">#REF!</definedName>
    <definedName name="_tab9" localSheetId="14">#REF!</definedName>
    <definedName name="_tab9" localSheetId="2">#REF!</definedName>
    <definedName name="_tab9" localSheetId="3">#REF!</definedName>
    <definedName name="_tab9">#REF!</definedName>
    <definedName name="aaaaaaaaaaaa" localSheetId="14">#REF!</definedName>
    <definedName name="aaaaaaaaaaaa" localSheetId="2">#REF!</definedName>
    <definedName name="aaaaaaaaaaaa" localSheetId="3">#REF!</definedName>
    <definedName name="aaaaaaaaaaaa">#REF!</definedName>
    <definedName name="hhhh" localSheetId="14">#REF!</definedName>
    <definedName name="hhhh" localSheetId="2">#REF!</definedName>
    <definedName name="hhhh" localSheetId="3">#REF!</definedName>
    <definedName name="hhhh">#REF!</definedName>
    <definedName name="hunvar" localSheetId="0">#REF!,#REF!,#REF!,#REF!,#REF!,#REF!,#REF!,#REF!,#REF!,#REF!,#REF!,#REF!,#REF!,#REF!,#REF!</definedName>
    <definedName name="hunvar" localSheetId="11">#REF!,#REF!,#REF!,#REF!,#REF!,#REF!,#REF!,#REF!,#REF!,#REF!,#REF!,#REF!,#REF!,#REF!,#REF!</definedName>
    <definedName name="hunvar" localSheetId="14">#REF!,#REF!,#REF!,#REF!,#REF!,#REF!,#REF!,#REF!,#REF!,#REF!,#REF!,#REF!,#REF!,#REF!,#REF!</definedName>
    <definedName name="hunvar" localSheetId="1">#REF!,#REF!,#REF!,#REF!,#REF!,#REF!,#REF!,#REF!,#REF!,#REF!,#REF!,#REF!,#REF!,#REF!,#REF!</definedName>
    <definedName name="hunvar" localSheetId="2">#REF!,#REF!,#REF!,#REF!,#REF!,#REF!,#REF!,#REF!,#REF!,#REF!,#REF!,#REF!,#REF!,#REF!,#REF!</definedName>
    <definedName name="hunvar" localSheetId="3">#REF!,#REF!,#REF!,#REF!,#REF!,#REF!,#REF!,#REF!,#REF!,#REF!,#REF!,#REF!,#REF!,#REF!,#REF!</definedName>
    <definedName name="hunvar" localSheetId="5">#REF!,#REF!,#REF!,#REF!,#REF!,#REF!,#REF!,#REF!,#REF!,#REF!,#REF!,#REF!,#REF!,#REF!,#REF!</definedName>
    <definedName name="hunvar">#REF!,#REF!,#REF!,#REF!,#REF!,#REF!,#REF!,#REF!,#REF!,#REF!,#REF!,#REF!,#REF!,#REF!,#REF!</definedName>
    <definedName name="par_count" localSheetId="0">#REF!,#REF!,#REF!,#REF!,#REF!,#REF!,#REF!,#REF!,#REF!,#REF!,#REF!,#REF!,#REF!,#REF!,#REF!</definedName>
    <definedName name="par_count" localSheetId="14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1">#REF!,#REF!,#REF!,#REF!,#REF!</definedName>
    <definedName name="par_qual" localSheetId="14">#REF!,#REF!,#REF!,#REF!,#REF!</definedName>
    <definedName name="par_qual" localSheetId="2">#REF!,#REF!,#REF!,#REF!,#REF!</definedName>
    <definedName name="par_qual" localSheetId="3">#REF!,#REF!,#REF!,#REF!,#REF!</definedName>
    <definedName name="par_qual" localSheetId="5">#REF!,#REF!,#REF!,#REF!,#REF!</definedName>
    <definedName name="par_qual">#REF!,#REF!,#REF!,#REF!,#REF!</definedName>
    <definedName name="par_time" localSheetId="11">#REF!,#REF!,#REF!,#REF!</definedName>
    <definedName name="par_time" localSheetId="14">#REF!,#REF!,#REF!,#REF!</definedName>
    <definedName name="par_time" localSheetId="2">#REF!,#REF!,#REF!,#REF!</definedName>
    <definedName name="par_time" localSheetId="3">#REF!,#REF!,#REF!,#REF!</definedName>
    <definedName name="par_time" localSheetId="5">#REF!,#REF!,#REF!,#REF!</definedName>
    <definedName name="par_time">#REF!,#REF!,#REF!,#REF!</definedName>
    <definedName name="par2.12s" localSheetId="11">#REF!</definedName>
    <definedName name="par2.12s" localSheetId="14">#REF!</definedName>
    <definedName name="par2.12s" localSheetId="2">#REF!</definedName>
    <definedName name="par2.12s" localSheetId="3">#REF!</definedName>
    <definedName name="par2.12s" localSheetId="5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1">#REF!,#REF!,#REF!,#REF!,#REF!,#REF!,#REF!,#REF!,#REF!,#REF!,#REF!,#REF!,#REF!,#REF!,#REF!,#REF!</definedName>
    <definedName name="par2.4s" localSheetId="14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1">#REF!,#REF!</definedName>
    <definedName name="par2.5s" localSheetId="14">#REF!,#REF!</definedName>
    <definedName name="par2.5s" localSheetId="2">#REF!,#REF!</definedName>
    <definedName name="par2.5s" localSheetId="3">#REF!,#REF!</definedName>
    <definedName name="par2.5s" localSheetId="5">#REF!,#REF!</definedName>
    <definedName name="par2.5s">#REF!,#REF!</definedName>
    <definedName name="par2.6s" localSheetId="11">#REF!,#REF!,#REF!,#REF!</definedName>
    <definedName name="par2.6s" localSheetId="14">#REF!,#REF!,#REF!,#REF!</definedName>
    <definedName name="par2.6s" localSheetId="2">#REF!,#REF!,#REF!,#REF!</definedName>
    <definedName name="par2.6s" localSheetId="3">#REF!,#REF!,#REF!,#REF!</definedName>
    <definedName name="par2.6s" localSheetId="5">#REF!,#REF!,#REF!,#REF!</definedName>
    <definedName name="par2.6s">#REF!,#REF!,#REF!,#REF!</definedName>
    <definedName name="par2.7s" localSheetId="11">#REF!,#REF!</definedName>
    <definedName name="par2.7s" localSheetId="14">#REF!,#REF!</definedName>
    <definedName name="par2.7s" localSheetId="2">#REF!,#REF!</definedName>
    <definedName name="par2.7s" localSheetId="3">#REF!,#REF!</definedName>
    <definedName name="par2.7s" localSheetId="5">#REF!,#REF!</definedName>
    <definedName name="par2.7s">#REF!,#REF!</definedName>
    <definedName name="par2.9s" localSheetId="11">#REF!,#REF!,#REF!,#REF!,#REF!,#REF!,#REF!,#REF!,#REF!,#REF!,#REF!,#REF!,#REF!,#REF!,#REF!,#REF!</definedName>
    <definedName name="par2.9s" localSheetId="14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1">#REF!,#REF!</definedName>
    <definedName name="par4.10s" localSheetId="14">#REF!,#REF!</definedName>
    <definedName name="par4.10s" localSheetId="2">#REF!,#REF!</definedName>
    <definedName name="par4.10s" localSheetId="3">#REF!,#REF!</definedName>
    <definedName name="par4.10s" localSheetId="5">#REF!,#REF!</definedName>
    <definedName name="par4.10s">#REF!,#REF!</definedName>
    <definedName name="par4.11d" localSheetId="11">#REF!,#REF!,#REF!,#REF!,#REF!</definedName>
    <definedName name="par4.11d" localSheetId="14">#REF!,#REF!,#REF!,#REF!,#REF!</definedName>
    <definedName name="par4.11d" localSheetId="2">#REF!,#REF!,#REF!,#REF!,#REF!</definedName>
    <definedName name="par4.11d" localSheetId="3">#REF!,#REF!,#REF!,#REF!,#REF!</definedName>
    <definedName name="par4.11d" localSheetId="5">#REF!,#REF!,#REF!,#REF!,#REF!</definedName>
    <definedName name="par4.11d">#REF!,#REF!,#REF!,#REF!,#REF!</definedName>
    <definedName name="par4.12d" localSheetId="11">#REF!</definedName>
    <definedName name="par4.12d" localSheetId="14">#REF!</definedName>
    <definedName name="par4.12d" localSheetId="2">#REF!</definedName>
    <definedName name="par4.12d" localSheetId="3">#REF!</definedName>
    <definedName name="par4.12d" localSheetId="5">#REF!</definedName>
    <definedName name="par4.12d">#REF!</definedName>
    <definedName name="par4.13s" localSheetId="14">#REF!</definedName>
    <definedName name="par4.13s" localSheetId="2">#REF!</definedName>
    <definedName name="par4.13s" localSheetId="3">#REF!</definedName>
    <definedName name="par4.13s">#REF!</definedName>
    <definedName name="par4.14" localSheetId="11">#REF!,#REF!,#REF!,#REF!,#REF!,#REF!</definedName>
    <definedName name="par4.14" localSheetId="14">#REF!,#REF!,#REF!,#REF!,#REF!,#REF!</definedName>
    <definedName name="par4.14" localSheetId="2">#REF!,#REF!,#REF!,#REF!,#REF!,#REF!</definedName>
    <definedName name="par4.14" localSheetId="3">#REF!,#REF!,#REF!,#REF!,#REF!,#REF!</definedName>
    <definedName name="par4.14" localSheetId="5">#REF!,#REF!,#REF!,#REF!,#REF!,#REF!</definedName>
    <definedName name="par4.14">#REF!,#REF!,#REF!,#REF!,#REF!,#REF!</definedName>
    <definedName name="par4.15" localSheetId="11">#REF!,#REF!,#REF!</definedName>
    <definedName name="par4.15" localSheetId="14">#REF!,#REF!,#REF!</definedName>
    <definedName name="par4.15" localSheetId="2">#REF!,#REF!,#REF!</definedName>
    <definedName name="par4.15" localSheetId="3">#REF!,#REF!,#REF!</definedName>
    <definedName name="par4.15" localSheetId="5">#REF!,#REF!,#REF!</definedName>
    <definedName name="par4.15">#REF!,#REF!,#REF!</definedName>
    <definedName name="par4.16" localSheetId="14">#REF!,#REF!,#REF!</definedName>
    <definedName name="par4.16" localSheetId="2">#REF!,#REF!,#REF!</definedName>
    <definedName name="par4.16" localSheetId="3">#REF!,#REF!,#REF!</definedName>
    <definedName name="par4.16">#REF!,#REF!,#REF!</definedName>
    <definedName name="par4.17" localSheetId="11">#REF!,#REF!,#REF!,#REF!</definedName>
    <definedName name="par4.17" localSheetId="14">#REF!,#REF!,#REF!,#REF!</definedName>
    <definedName name="par4.17" localSheetId="2">#REF!,#REF!,#REF!,#REF!</definedName>
    <definedName name="par4.17" localSheetId="3">#REF!,#REF!,#REF!,#REF!</definedName>
    <definedName name="par4.17" localSheetId="5">#REF!,#REF!,#REF!,#REF!</definedName>
    <definedName name="par4.17">#REF!,#REF!,#REF!,#REF!</definedName>
    <definedName name="par4.18d" localSheetId="11">#REF!,#REF!</definedName>
    <definedName name="par4.18d" localSheetId="14">#REF!,#REF!</definedName>
    <definedName name="par4.18d" localSheetId="2">#REF!,#REF!</definedName>
    <definedName name="par4.18d" localSheetId="3">#REF!,#REF!</definedName>
    <definedName name="par4.18d" localSheetId="5">#REF!,#REF!</definedName>
    <definedName name="par4.18d">#REF!,#REF!</definedName>
    <definedName name="par4.19s" localSheetId="11">#REF!</definedName>
    <definedName name="par4.19s" localSheetId="14">#REF!</definedName>
    <definedName name="par4.19s" localSheetId="2">#REF!</definedName>
    <definedName name="par4.19s" localSheetId="3">#REF!</definedName>
    <definedName name="par4.19s" localSheetId="5">#REF!</definedName>
    <definedName name="par4.19s">#REF!</definedName>
    <definedName name="par4.20f" localSheetId="14">#REF!</definedName>
    <definedName name="par4.20f" localSheetId="2">#REF!</definedName>
    <definedName name="par4.20f" localSheetId="3">#REF!</definedName>
    <definedName name="par4.20f">#REF!</definedName>
    <definedName name="par4.21f" localSheetId="14">#REF!</definedName>
    <definedName name="par4.21f" localSheetId="2">#REF!</definedName>
    <definedName name="par4.21f" localSheetId="3">#REF!</definedName>
    <definedName name="par4.21f">#REF!</definedName>
    <definedName name="par4.22" localSheetId="14">#REF!</definedName>
    <definedName name="par4.22" localSheetId="2">#REF!</definedName>
    <definedName name="par4.22" localSheetId="3">#REF!</definedName>
    <definedName name="par4.22">#REF!</definedName>
    <definedName name="par4.4" localSheetId="14">#REF!</definedName>
    <definedName name="par4.4" localSheetId="2">#REF!</definedName>
    <definedName name="par4.4" localSheetId="3">#REF!</definedName>
    <definedName name="par4.4">#REF!</definedName>
    <definedName name="par4.5" localSheetId="14">#REF!</definedName>
    <definedName name="par4.5" localSheetId="2">#REF!</definedName>
    <definedName name="par4.5" localSheetId="3">#REF!</definedName>
    <definedName name="par4.5">#REF!</definedName>
    <definedName name="par4.6s" localSheetId="14">#REF!</definedName>
    <definedName name="par4.6s" localSheetId="2">#REF!</definedName>
    <definedName name="par4.6s" localSheetId="3">#REF!</definedName>
    <definedName name="par4.6s">#REF!</definedName>
    <definedName name="par4.7s" localSheetId="14">#REF!</definedName>
    <definedName name="par4.7s" localSheetId="2">#REF!</definedName>
    <definedName name="par4.7s" localSheetId="3">#REF!</definedName>
    <definedName name="par4.7s">#REF!</definedName>
    <definedName name="par4.8" localSheetId="11">#REF!,#REF!,#REF!,#REF!,#REF!</definedName>
    <definedName name="par4.8" localSheetId="14">#REF!,#REF!,#REF!,#REF!,#REF!</definedName>
    <definedName name="par4.8" localSheetId="2">#REF!,#REF!,#REF!,#REF!,#REF!</definedName>
    <definedName name="par4.8" localSheetId="3">#REF!,#REF!,#REF!,#REF!,#REF!</definedName>
    <definedName name="par4.8" localSheetId="5">#REF!,#REF!,#REF!,#REF!,#REF!</definedName>
    <definedName name="par4.8">#REF!,#REF!,#REF!,#REF!,#REF!</definedName>
    <definedName name="par4.9" localSheetId="11">#REF!,#REF!,#REF!,#REF!,#REF!,#REF!</definedName>
    <definedName name="par4.9" localSheetId="14">#REF!,#REF!,#REF!,#REF!,#REF!,#REF!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5">#REF!,#REF!,#REF!,#REF!,#REF!,#REF!</definedName>
    <definedName name="par4.9">#REF!,#REF!,#REF!,#REF!,#REF!,#REF!</definedName>
    <definedName name="par5.1" localSheetId="11">#REF!,#REF!</definedName>
    <definedName name="par5.1" localSheetId="14">#REF!,#REF!</definedName>
    <definedName name="par5.1" localSheetId="2">#REF!,#REF!</definedName>
    <definedName name="par5.1" localSheetId="3">#REF!,#REF!</definedName>
    <definedName name="par5.1" localSheetId="5">#REF!,#REF!</definedName>
    <definedName name="par5.1">#REF!,#REF!</definedName>
    <definedName name="par5.3" localSheetId="11">#REF!,#REF!,#REF!,#REF!,#REF!,#REF!</definedName>
    <definedName name="par5.3" localSheetId="14">#REF!,#REF!,#REF!,#REF!,#REF!,#REF!</definedName>
    <definedName name="par5.3" localSheetId="2">#REF!,#REF!,#REF!,#REF!,#REF!,#REF!</definedName>
    <definedName name="par5.3" localSheetId="3">#REF!,#REF!,#REF!,#REF!,#REF!,#REF!</definedName>
    <definedName name="par5.3" localSheetId="5">#REF!,#REF!,#REF!,#REF!,#REF!,#REF!</definedName>
    <definedName name="par5.3">#REF!,#REF!,#REF!,#REF!,#REF!,#REF!</definedName>
    <definedName name="par5.4" localSheetId="11">#REF!,#REF!,#REF!,#REF!,#REF!</definedName>
    <definedName name="par5.4" localSheetId="14">#REF!,#REF!,#REF!,#REF!,#REF!</definedName>
    <definedName name="par5.4" localSheetId="2">#REF!,#REF!,#REF!,#REF!,#REF!</definedName>
    <definedName name="par5.4" localSheetId="3">#REF!,#REF!,#REF!,#REF!,#REF!</definedName>
    <definedName name="par5.4" localSheetId="5">#REF!,#REF!,#REF!,#REF!,#REF!</definedName>
    <definedName name="par5.4">#REF!,#REF!,#REF!,#REF!,#REF!</definedName>
    <definedName name="par5.5" localSheetId="11">#REF!</definedName>
    <definedName name="par5.5" localSheetId="14">#REF!</definedName>
    <definedName name="par5.5" localSheetId="2">#REF!</definedName>
    <definedName name="par5.5" localSheetId="3">#REF!</definedName>
    <definedName name="par5.5" localSheetId="5">#REF!</definedName>
    <definedName name="par5.5">#REF!</definedName>
    <definedName name="par5.6" localSheetId="11">#REF!,#REF!</definedName>
    <definedName name="par5.6" localSheetId="14">#REF!,#REF!</definedName>
    <definedName name="par5.6" localSheetId="2">#REF!,#REF!</definedName>
    <definedName name="par5.6" localSheetId="3">#REF!,#REF!</definedName>
    <definedName name="par5.6" localSheetId="5">#REF!,#REF!</definedName>
    <definedName name="par5.6">#REF!,#REF!</definedName>
    <definedName name="_xlnm.Print_Titles" localSheetId="15">'16'!$7:$8</definedName>
    <definedName name="_xlnm.Print_Titles" localSheetId="4">'5'!$7:$7</definedName>
    <definedName name="_xlnm.Print_Titles" localSheetId="6">'7'!$7:$8</definedName>
    <definedName name="_xlnm.Print_Titles" localSheetId="7">'8'!$8:$9</definedName>
    <definedName name="_xlnm.Print_Titles" localSheetId="8">'9'!$7:$8</definedName>
    <definedName name="program" localSheetId="0">#REF!,#REF!,#REF!,#REF!,#REF!,#REF!,#REF!,#REF!,#REF!,#REF!,#REF!,#REF!,#REF!,#REF!,#REF!,#REF!,#REF!,#REF!,#REF!,#REF!</definedName>
    <definedName name="program" localSheetId="11">#REF!,#REF!,#REF!,#REF!,#REF!,#REF!,#REF!,#REF!,#REF!,#REF!,#REF!,#REF!,#REF!,#REF!,#REF!,#REF!,#REF!,#REF!,#REF!,#REF!</definedName>
    <definedName name="program" localSheetId="14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yyy" localSheetId="0">#REF!</definedName>
    <definedName name="yyy" localSheetId="11">#REF!</definedName>
    <definedName name="yyy" localSheetId="14">#REF!</definedName>
    <definedName name="yyy" localSheetId="1">#REF!</definedName>
    <definedName name="yyy" localSheetId="2">#REF!</definedName>
    <definedName name="yyy" localSheetId="3">#REF!</definedName>
    <definedName name="yyy" localSheetId="5">#REF!</definedName>
    <definedName name="yyy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1" i="92" l="1"/>
  <c r="I81" i="92"/>
  <c r="E18" i="83" l="1"/>
  <c r="D18" i="83"/>
  <c r="C18" i="83"/>
  <c r="B18" i="83"/>
  <c r="E19" i="83"/>
  <c r="D19" i="83"/>
  <c r="C19" i="83"/>
  <c r="B19" i="83"/>
  <c r="H80" i="26"/>
  <c r="I80" i="26"/>
  <c r="J80" i="26"/>
  <c r="G80" i="26"/>
  <c r="G79" i="26" s="1"/>
  <c r="G70" i="26"/>
  <c r="H71" i="26"/>
  <c r="I71" i="26"/>
  <c r="J71" i="26"/>
  <c r="G71" i="26"/>
  <c r="J73" i="26"/>
  <c r="I73" i="26"/>
  <c r="H73" i="26"/>
  <c r="G73" i="26"/>
  <c r="I43" i="91"/>
  <c r="I42" i="91" s="1"/>
  <c r="G43" i="91"/>
  <c r="G42" i="91" s="1"/>
  <c r="E59" i="59"/>
  <c r="F59" i="59"/>
  <c r="G59" i="59"/>
  <c r="D59" i="59"/>
  <c r="E66" i="59"/>
  <c r="F66" i="59"/>
  <c r="G66" i="59"/>
  <c r="D66" i="59"/>
  <c r="E64" i="59"/>
  <c r="F64" i="59"/>
  <c r="G64" i="59"/>
  <c r="D64" i="59"/>
  <c r="D52" i="59"/>
  <c r="D50" i="59"/>
  <c r="D45" i="59"/>
  <c r="D43" i="59"/>
  <c r="D35" i="59"/>
  <c r="D22" i="59"/>
  <c r="E32" i="90"/>
  <c r="H32" i="90"/>
  <c r="E58" i="90"/>
  <c r="F58" i="90"/>
  <c r="G58" i="90"/>
  <c r="H58" i="90"/>
  <c r="E56" i="90"/>
  <c r="F56" i="90"/>
  <c r="G56" i="90"/>
  <c r="H56" i="90"/>
  <c r="E54" i="90"/>
  <c r="F54" i="90"/>
  <c r="G54" i="90"/>
  <c r="H54" i="90"/>
  <c r="F52" i="90"/>
  <c r="G52" i="90"/>
  <c r="H52" i="90"/>
  <c r="F50" i="90"/>
  <c r="G50" i="90"/>
  <c r="H50" i="90"/>
  <c r="H25" i="90"/>
  <c r="H15" i="90"/>
  <c r="E53" i="90"/>
  <c r="D53" i="90" s="1"/>
  <c r="D52" i="90" s="1"/>
  <c r="E51" i="90"/>
  <c r="D51" i="90" s="1"/>
  <c r="D50" i="90" s="1"/>
  <c r="E44" i="90"/>
  <c r="E42" i="90"/>
  <c r="D42" i="90" s="1"/>
  <c r="E41" i="90"/>
  <c r="D41" i="90" s="1"/>
  <c r="G36" i="90"/>
  <c r="G37" i="90"/>
  <c r="G35" i="90"/>
  <c r="G32" i="90" s="1"/>
  <c r="F34" i="90"/>
  <c r="D34" i="90" s="1"/>
  <c r="F33" i="90"/>
  <c r="D33" i="90" s="1"/>
  <c r="G40" i="90"/>
  <c r="F40" i="90"/>
  <c r="H52" i="26"/>
  <c r="H51" i="26" s="1"/>
  <c r="I52" i="26"/>
  <c r="I51" i="26" s="1"/>
  <c r="G52" i="26"/>
  <c r="G51" i="26" s="1"/>
  <c r="D40" i="90" l="1"/>
  <c r="E52" i="90"/>
  <c r="H43" i="91"/>
  <c r="H42" i="91" s="1"/>
  <c r="E50" i="90"/>
  <c r="G72" i="26"/>
  <c r="E40" i="90"/>
  <c r="D14" i="87" l="1"/>
  <c r="F14" i="87"/>
  <c r="B10" i="82" l="1"/>
  <c r="H11" i="84"/>
  <c r="I11" i="84"/>
  <c r="J11" i="84"/>
  <c r="G11" i="84"/>
  <c r="H79" i="26"/>
  <c r="I79" i="26"/>
  <c r="J79" i="26"/>
  <c r="E10" i="87"/>
  <c r="E11" i="87"/>
  <c r="E12" i="87"/>
  <c r="F12" i="87"/>
  <c r="D12" i="87" s="1"/>
  <c r="E43" i="90"/>
  <c r="F43" i="90"/>
  <c r="G43" i="90"/>
  <c r="H43" i="90"/>
  <c r="D44" i="90" l="1"/>
  <c r="D43" i="90" s="1"/>
  <c r="E62" i="59"/>
  <c r="F62" i="59"/>
  <c r="G62" i="59"/>
  <c r="D62" i="59"/>
  <c r="I69" i="92" l="1"/>
  <c r="I70" i="92"/>
  <c r="I71" i="92"/>
  <c r="I72" i="92"/>
  <c r="I75" i="92"/>
  <c r="I74" i="92"/>
  <c r="I73" i="92"/>
  <c r="E47" i="90"/>
  <c r="F47" i="90"/>
  <c r="H47" i="90"/>
  <c r="G49" i="90"/>
  <c r="D48" i="90"/>
  <c r="D36" i="90"/>
  <c r="D37" i="90"/>
  <c r="D35" i="90"/>
  <c r="G47" i="90" l="1"/>
  <c r="D49" i="90"/>
  <c r="D47" i="90" s="1"/>
  <c r="E35" i="59"/>
  <c r="F35" i="59"/>
  <c r="G35" i="59"/>
  <c r="E45" i="59"/>
  <c r="D59" i="90" l="1"/>
  <c r="D58" i="90" s="1"/>
  <c r="M17" i="85"/>
  <c r="G69" i="26" l="1"/>
  <c r="G68" i="26" s="1"/>
  <c r="F15" i="59"/>
  <c r="H43" i="26"/>
  <c r="I43" i="26"/>
  <c r="J43" i="26"/>
  <c r="G43" i="26"/>
  <c r="M26" i="86"/>
  <c r="J26" i="86"/>
  <c r="G26" i="86"/>
  <c r="D26" i="86"/>
  <c r="F38" i="90"/>
  <c r="F39" i="90"/>
  <c r="D39" i="90" s="1"/>
  <c r="G46" i="59"/>
  <c r="F46" i="59"/>
  <c r="G53" i="59"/>
  <c r="F53" i="59"/>
  <c r="E53" i="59"/>
  <c r="H70" i="26" l="1"/>
  <c r="H69" i="26" s="1"/>
  <c r="F45" i="59"/>
  <c r="I70" i="26"/>
  <c r="J70" i="26"/>
  <c r="J69" i="26" s="1"/>
  <c r="G45" i="59"/>
  <c r="D38" i="90"/>
  <c r="D32" i="90" s="1"/>
  <c r="F32" i="90"/>
  <c r="I69" i="26"/>
  <c r="I77" i="92"/>
  <c r="I45" i="92"/>
  <c r="I46" i="92"/>
  <c r="I47" i="92"/>
  <c r="I49" i="92"/>
  <c r="I44" i="92"/>
  <c r="I88" i="92"/>
  <c r="I87" i="92" l="1"/>
  <c r="I80" i="92" s="1"/>
  <c r="I79" i="92" s="1"/>
  <c r="I78" i="92" s="1"/>
  <c r="I16" i="92"/>
  <c r="I15" i="92"/>
  <c r="I14" i="92"/>
  <c r="I13" i="92"/>
  <c r="I68" i="92"/>
  <c r="I67" i="92"/>
  <c r="I65" i="92"/>
  <c r="I63" i="92"/>
  <c r="I61" i="92"/>
  <c r="I60" i="92" s="1"/>
  <c r="I54" i="92"/>
  <c r="I53" i="92"/>
  <c r="I52" i="92"/>
  <c r="I42" i="92"/>
  <c r="I41" i="92"/>
  <c r="I40" i="92"/>
  <c r="I39" i="92"/>
  <c r="I38" i="92"/>
  <c r="I37" i="92"/>
  <c r="I36" i="92"/>
  <c r="I35" i="92"/>
  <c r="I34" i="92"/>
  <c r="I33" i="92"/>
  <c r="I32" i="92"/>
  <c r="I31" i="92"/>
  <c r="I30" i="92"/>
  <c r="I29" i="92"/>
  <c r="I28" i="92"/>
  <c r="I27" i="92"/>
  <c r="I26" i="92"/>
  <c r="I25" i="92"/>
  <c r="I24" i="92"/>
  <c r="I23" i="92"/>
  <c r="I22" i="92"/>
  <c r="I21" i="92"/>
  <c r="I20" i="92"/>
  <c r="I19" i="92"/>
  <c r="I18" i="92" l="1"/>
  <c r="I17" i="92" s="1"/>
  <c r="I50" i="92"/>
  <c r="I12" i="92"/>
  <c r="I11" i="92"/>
  <c r="I10" i="92" l="1"/>
  <c r="I9" i="92" s="1"/>
  <c r="K12" i="27"/>
  <c r="L12" i="27"/>
  <c r="M12" i="27"/>
  <c r="J12" i="27"/>
  <c r="J11" i="27" s="1"/>
  <c r="J12" i="89" l="1"/>
  <c r="I8" i="92"/>
  <c r="I41" i="91"/>
  <c r="I40" i="91" s="1"/>
  <c r="I39" i="91" s="1"/>
  <c r="I37" i="91" s="1"/>
  <c r="I35" i="91" s="1"/>
  <c r="H41" i="91"/>
  <c r="H40" i="91" s="1"/>
  <c r="H39" i="91" s="1"/>
  <c r="H37" i="91" s="1"/>
  <c r="H35" i="91" s="1"/>
  <c r="G41" i="91"/>
  <c r="G40" i="91" s="1"/>
  <c r="G39" i="91" s="1"/>
  <c r="G37" i="91" s="1"/>
  <c r="G35" i="91" s="1"/>
  <c r="K12" i="89"/>
  <c r="K11" i="89" s="1"/>
  <c r="L12" i="89"/>
  <c r="L11" i="89" s="1"/>
  <c r="M12" i="89"/>
  <c r="M11" i="89" s="1"/>
  <c r="J11" i="89"/>
  <c r="K11" i="27"/>
  <c r="L11" i="27"/>
  <c r="M11" i="27"/>
  <c r="K18" i="27"/>
  <c r="K18" i="89" s="1"/>
  <c r="L18" i="27"/>
  <c r="L18" i="89" s="1"/>
  <c r="M18" i="27"/>
  <c r="M18" i="89" s="1"/>
  <c r="K22" i="27"/>
  <c r="L22" i="27"/>
  <c r="L22" i="89" s="1"/>
  <c r="J18" i="27"/>
  <c r="J18" i="89" s="1"/>
  <c r="J22" i="27"/>
  <c r="J22" i="89" s="1"/>
  <c r="H28" i="26"/>
  <c r="I28" i="26"/>
  <c r="J28" i="26"/>
  <c r="G28" i="26"/>
  <c r="H42" i="26"/>
  <c r="H41" i="26" s="1"/>
  <c r="H40" i="26" s="1"/>
  <c r="H39" i="26" s="1"/>
  <c r="H37" i="26" s="1"/>
  <c r="H35" i="26" s="1"/>
  <c r="I42" i="26"/>
  <c r="I41" i="26" s="1"/>
  <c r="I40" i="26" s="1"/>
  <c r="I39" i="26" s="1"/>
  <c r="I37" i="26" s="1"/>
  <c r="I35" i="26" s="1"/>
  <c r="J42" i="26"/>
  <c r="J41" i="26" s="1"/>
  <c r="J40" i="26" s="1"/>
  <c r="J39" i="26" s="1"/>
  <c r="J37" i="26" s="1"/>
  <c r="J35" i="26" s="1"/>
  <c r="G42" i="26"/>
  <c r="G41" i="26" s="1"/>
  <c r="G40" i="26" s="1"/>
  <c r="G39" i="26" s="1"/>
  <c r="G37" i="26" s="1"/>
  <c r="G35" i="26" s="1"/>
  <c r="H50" i="26"/>
  <c r="H49" i="26" s="1"/>
  <c r="H48" i="26" s="1"/>
  <c r="H46" i="26" s="1"/>
  <c r="H44" i="26" s="1"/>
  <c r="I50" i="26"/>
  <c r="I49" i="26" s="1"/>
  <c r="I48" i="26" s="1"/>
  <c r="I46" i="26" s="1"/>
  <c r="I44" i="26" s="1"/>
  <c r="H72" i="26"/>
  <c r="H68" i="26" s="1"/>
  <c r="I72" i="26"/>
  <c r="I68" i="26" s="1"/>
  <c r="J72" i="26"/>
  <c r="J68" i="26" s="1"/>
  <c r="H82" i="26"/>
  <c r="H81" i="26" s="1"/>
  <c r="H78" i="26" s="1"/>
  <c r="I82" i="26"/>
  <c r="I81" i="26" s="1"/>
  <c r="I78" i="26" s="1"/>
  <c r="J82" i="26"/>
  <c r="J81" i="26" s="1"/>
  <c r="J78" i="26" s="1"/>
  <c r="G82" i="26"/>
  <c r="G81" i="26" s="1"/>
  <c r="G78" i="26" s="1"/>
  <c r="J27" i="26" l="1"/>
  <c r="J26" i="26" s="1"/>
  <c r="J25" i="26" s="1"/>
  <c r="J24" i="26" s="1"/>
  <c r="J22" i="26" s="1"/>
  <c r="J20" i="26" s="1"/>
  <c r="J16" i="26" s="1"/>
  <c r="J14" i="26" s="1"/>
  <c r="J28" i="91"/>
  <c r="J27" i="91" s="1"/>
  <c r="J26" i="91" s="1"/>
  <c r="J25" i="91" s="1"/>
  <c r="J24" i="91" s="1"/>
  <c r="J22" i="91" s="1"/>
  <c r="J20" i="91" s="1"/>
  <c r="J18" i="91" s="1"/>
  <c r="I27" i="26"/>
  <c r="I26" i="26" s="1"/>
  <c r="I25" i="26" s="1"/>
  <c r="I24" i="26" s="1"/>
  <c r="I22" i="26" s="1"/>
  <c r="I20" i="26" s="1"/>
  <c r="I18" i="26" s="1"/>
  <c r="I28" i="91"/>
  <c r="I27" i="91" s="1"/>
  <c r="I26" i="91" s="1"/>
  <c r="I25" i="91" s="1"/>
  <c r="I24" i="91" s="1"/>
  <c r="I22" i="91" s="1"/>
  <c r="I20" i="91" s="1"/>
  <c r="I100" i="26"/>
  <c r="H27" i="26"/>
  <c r="H26" i="26" s="1"/>
  <c r="H25" i="26" s="1"/>
  <c r="H24" i="26" s="1"/>
  <c r="H22" i="26" s="1"/>
  <c r="H20" i="26" s="1"/>
  <c r="H18" i="26" s="1"/>
  <c r="H28" i="91"/>
  <c r="H27" i="91" s="1"/>
  <c r="H26" i="91" s="1"/>
  <c r="H25" i="91" s="1"/>
  <c r="H24" i="91" s="1"/>
  <c r="H22" i="91" s="1"/>
  <c r="H20" i="91" s="1"/>
  <c r="H16" i="91" s="1"/>
  <c r="H14" i="91" s="1"/>
  <c r="H100" i="26"/>
  <c r="G27" i="26"/>
  <c r="G26" i="26" s="1"/>
  <c r="G25" i="26" s="1"/>
  <c r="G24" i="26" s="1"/>
  <c r="G22" i="26" s="1"/>
  <c r="G20" i="26" s="1"/>
  <c r="G18" i="26" s="1"/>
  <c r="G28" i="91"/>
  <c r="G27" i="91" s="1"/>
  <c r="G26" i="91" s="1"/>
  <c r="G25" i="91" s="1"/>
  <c r="G24" i="91" s="1"/>
  <c r="G22" i="91" s="1"/>
  <c r="G20" i="91" s="1"/>
  <c r="G18" i="91" s="1"/>
  <c r="G100" i="26"/>
  <c r="I31" i="91"/>
  <c r="I33" i="91"/>
  <c r="G31" i="91"/>
  <c r="G29" i="91" s="1"/>
  <c r="G12" i="91" s="1"/>
  <c r="G10" i="91" s="1"/>
  <c r="G33" i="91"/>
  <c r="H33" i="91"/>
  <c r="H31" i="91"/>
  <c r="J77" i="26"/>
  <c r="J76" i="26" s="1"/>
  <c r="I77" i="26"/>
  <c r="I76" i="26" s="1"/>
  <c r="I74" i="26" s="1"/>
  <c r="L41" i="89" s="1"/>
  <c r="L40" i="89" s="1"/>
  <c r="L39" i="89" s="1"/>
  <c r="H77" i="26"/>
  <c r="H76" i="26" s="1"/>
  <c r="H74" i="26" s="1"/>
  <c r="K41" i="89" s="1"/>
  <c r="K40" i="89" s="1"/>
  <c r="K39" i="89" s="1"/>
  <c r="J18" i="26"/>
  <c r="J67" i="26"/>
  <c r="J66" i="26" s="1"/>
  <c r="J64" i="26" s="1"/>
  <c r="I67" i="26"/>
  <c r="I66" i="26" s="1"/>
  <c r="I64" i="26" s="1"/>
  <c r="L32" i="89" s="1"/>
  <c r="G67" i="26"/>
  <c r="G66" i="26" s="1"/>
  <c r="G64" i="26" s="1"/>
  <c r="H67" i="26"/>
  <c r="H66" i="26" s="1"/>
  <c r="H64" i="26" s="1"/>
  <c r="K22" i="89"/>
  <c r="J16" i="91"/>
  <c r="J14" i="91" s="1"/>
  <c r="G16" i="91"/>
  <c r="G14" i="91" s="1"/>
  <c r="H18" i="91"/>
  <c r="I16" i="91"/>
  <c r="I14" i="91" s="1"/>
  <c r="I18" i="91"/>
  <c r="I16" i="26" l="1"/>
  <c r="I14" i="26" s="1"/>
  <c r="H108" i="26"/>
  <c r="H61" i="91"/>
  <c r="H60" i="91" s="1"/>
  <c r="H59" i="91" s="1"/>
  <c r="H58" i="91" s="1"/>
  <c r="H56" i="91" s="1"/>
  <c r="H99" i="26"/>
  <c r="H98" i="26" s="1"/>
  <c r="H97" i="26" s="1"/>
  <c r="H95" i="26" s="1"/>
  <c r="G16" i="26"/>
  <c r="G14" i="26" s="1"/>
  <c r="I108" i="26"/>
  <c r="I61" i="91"/>
  <c r="I60" i="91" s="1"/>
  <c r="I59" i="91" s="1"/>
  <c r="I58" i="91" s="1"/>
  <c r="I56" i="91" s="1"/>
  <c r="I99" i="26"/>
  <c r="I98" i="26" s="1"/>
  <c r="I97" i="26" s="1"/>
  <c r="I95" i="26" s="1"/>
  <c r="G108" i="26"/>
  <c r="G61" i="91"/>
  <c r="G60" i="91" s="1"/>
  <c r="G59" i="91" s="1"/>
  <c r="G58" i="91" s="1"/>
  <c r="G56" i="91" s="1"/>
  <c r="G99" i="26"/>
  <c r="G98" i="26" s="1"/>
  <c r="G97" i="26" s="1"/>
  <c r="G95" i="26" s="1"/>
  <c r="H16" i="26"/>
  <c r="H14" i="26" s="1"/>
  <c r="J74" i="26"/>
  <c r="M41" i="89" s="1"/>
  <c r="M40" i="89" s="1"/>
  <c r="M39" i="89" s="1"/>
  <c r="I62" i="26"/>
  <c r="H62" i="26"/>
  <c r="K32" i="89"/>
  <c r="J62" i="26"/>
  <c r="M32" i="89"/>
  <c r="J32" i="89"/>
  <c r="E45" i="90"/>
  <c r="E30" i="90" s="1"/>
  <c r="G15" i="59"/>
  <c r="D16" i="90"/>
  <c r="D15" i="90"/>
  <c r="E28" i="90"/>
  <c r="F28" i="90"/>
  <c r="G28" i="90"/>
  <c r="H28" i="90"/>
  <c r="E26" i="90"/>
  <c r="F26" i="90"/>
  <c r="G26" i="90"/>
  <c r="H26" i="90"/>
  <c r="E24" i="90"/>
  <c r="F24" i="90"/>
  <c r="G24" i="90"/>
  <c r="H24" i="90"/>
  <c r="E21" i="90"/>
  <c r="F21" i="90"/>
  <c r="G21" i="90"/>
  <c r="H21" i="90"/>
  <c r="E19" i="90"/>
  <c r="F19" i="90"/>
  <c r="G19" i="90"/>
  <c r="H19" i="90"/>
  <c r="E17" i="90"/>
  <c r="F17" i="90"/>
  <c r="F12" i="90" s="1"/>
  <c r="G17" i="90"/>
  <c r="G12" i="90" s="1"/>
  <c r="H17" i="90"/>
  <c r="E14" i="90"/>
  <c r="F14" i="90"/>
  <c r="G14" i="90"/>
  <c r="H14" i="90"/>
  <c r="H11" i="80"/>
  <c r="I11" i="80"/>
  <c r="J11" i="80"/>
  <c r="C9" i="88" s="1"/>
  <c r="G11" i="80"/>
  <c r="D48" i="59"/>
  <c r="D33" i="59" s="1"/>
  <c r="E43" i="59"/>
  <c r="F43" i="59"/>
  <c r="G43" i="59"/>
  <c r="G52" i="59"/>
  <c r="G50" i="59"/>
  <c r="G48" i="59"/>
  <c r="G29" i="59"/>
  <c r="G27" i="59"/>
  <c r="G25" i="59"/>
  <c r="G22" i="59"/>
  <c r="G20" i="59"/>
  <c r="G18" i="59"/>
  <c r="H93" i="26" l="1"/>
  <c r="H94" i="26"/>
  <c r="I107" i="26"/>
  <c r="I106" i="26" s="1"/>
  <c r="I105" i="26" s="1"/>
  <c r="I103" i="26" s="1"/>
  <c r="I21" i="80"/>
  <c r="H55" i="91"/>
  <c r="H54" i="91"/>
  <c r="H52" i="91" s="1"/>
  <c r="H50" i="91" s="1"/>
  <c r="H48" i="91" s="1"/>
  <c r="H46" i="91" s="1"/>
  <c r="H44" i="91" s="1"/>
  <c r="I54" i="91"/>
  <c r="I52" i="91" s="1"/>
  <c r="I50" i="91" s="1"/>
  <c r="I48" i="91" s="1"/>
  <c r="I46" i="91" s="1"/>
  <c r="I44" i="91" s="1"/>
  <c r="I55" i="91"/>
  <c r="G107" i="26"/>
  <c r="G106" i="26" s="1"/>
  <c r="G105" i="26" s="1"/>
  <c r="G103" i="26" s="1"/>
  <c r="G21" i="80"/>
  <c r="H107" i="26"/>
  <c r="H106" i="26" s="1"/>
  <c r="H105" i="26" s="1"/>
  <c r="H103" i="26" s="1"/>
  <c r="H21" i="80"/>
  <c r="I93" i="26"/>
  <c r="I94" i="26"/>
  <c r="G94" i="26"/>
  <c r="G93" i="26"/>
  <c r="G54" i="91"/>
  <c r="G52" i="91" s="1"/>
  <c r="G50" i="91" s="1"/>
  <c r="G48" i="91" s="1"/>
  <c r="G46" i="91" s="1"/>
  <c r="G44" i="91" s="1"/>
  <c r="G9" i="91" s="1"/>
  <c r="G55" i="91"/>
  <c r="E12" i="90"/>
  <c r="H12" i="90"/>
  <c r="D14" i="90"/>
  <c r="G33" i="59"/>
  <c r="G13" i="59"/>
  <c r="G11" i="59" s="1"/>
  <c r="J16" i="80" s="1"/>
  <c r="L45" i="27" l="1"/>
  <c r="L51" i="89" s="1"/>
  <c r="I20" i="80"/>
  <c r="I101" i="26"/>
  <c r="I102" i="26"/>
  <c r="G20" i="80"/>
  <c r="J45" i="27"/>
  <c r="J51" i="89" s="1"/>
  <c r="H101" i="26"/>
  <c r="H102" i="26"/>
  <c r="H20" i="80"/>
  <c r="K45" i="27"/>
  <c r="K51" i="89" s="1"/>
  <c r="G101" i="26"/>
  <c r="G89" i="26" s="1"/>
  <c r="G102" i="26"/>
  <c r="H89" i="26"/>
  <c r="I89" i="26"/>
  <c r="I91" i="26" s="1"/>
  <c r="J61" i="26"/>
  <c r="J60" i="26" s="1"/>
  <c r="J59" i="26" s="1"/>
  <c r="J58" i="26" s="1"/>
  <c r="J57" i="26" s="1"/>
  <c r="J55" i="26" s="1"/>
  <c r="J53" i="26" s="1"/>
  <c r="M27" i="27"/>
  <c r="E50" i="59"/>
  <c r="F50" i="59"/>
  <c r="E48" i="59"/>
  <c r="F48" i="59"/>
  <c r="E29" i="59"/>
  <c r="F29" i="59"/>
  <c r="D29" i="59"/>
  <c r="E27" i="59"/>
  <c r="F27" i="59"/>
  <c r="D27" i="59"/>
  <c r="E25" i="59"/>
  <c r="F25" i="59"/>
  <c r="D25" i="59"/>
  <c r="E22" i="59"/>
  <c r="F22" i="59"/>
  <c r="E20" i="59"/>
  <c r="F20" i="59"/>
  <c r="D20" i="59"/>
  <c r="E18" i="59"/>
  <c r="F18" i="59"/>
  <c r="D18" i="59"/>
  <c r="E15" i="59"/>
  <c r="D15" i="59"/>
  <c r="E52" i="59"/>
  <c r="F52" i="59"/>
  <c r="D13" i="59" l="1"/>
  <c r="D11" i="59" s="1"/>
  <c r="G91" i="26"/>
  <c r="G87" i="26"/>
  <c r="G85" i="26" s="1"/>
  <c r="G83" i="26" s="1"/>
  <c r="I87" i="26"/>
  <c r="I85" i="26" s="1"/>
  <c r="I83" i="26" s="1"/>
  <c r="G19" i="80"/>
  <c r="G18" i="80" s="1"/>
  <c r="J41" i="27"/>
  <c r="H91" i="26"/>
  <c r="H87" i="26"/>
  <c r="H85" i="26" s="1"/>
  <c r="H83" i="26" s="1"/>
  <c r="I19" i="80"/>
  <c r="I18" i="80" s="1"/>
  <c r="L41" i="27"/>
  <c r="H19" i="80"/>
  <c r="H18" i="80" s="1"/>
  <c r="K41" i="27"/>
  <c r="F33" i="59"/>
  <c r="E33" i="59"/>
  <c r="E13" i="59"/>
  <c r="F13" i="59"/>
  <c r="F11" i="59" s="1"/>
  <c r="I16" i="80" s="1"/>
  <c r="M27" i="89"/>
  <c r="D57" i="90"/>
  <c r="D56" i="90" s="1"/>
  <c r="D55" i="90"/>
  <c r="D54" i="90" s="1"/>
  <c r="D46" i="90"/>
  <c r="D45" i="90" s="1"/>
  <c r="H45" i="90"/>
  <c r="H30" i="90" s="1"/>
  <c r="G45" i="90"/>
  <c r="G30" i="90" s="1"/>
  <c r="F45" i="90"/>
  <c r="F30" i="90" s="1"/>
  <c r="D29" i="90"/>
  <c r="D28" i="90" s="1"/>
  <c r="D27" i="90"/>
  <c r="D26" i="90" s="1"/>
  <c r="D25" i="90"/>
  <c r="D24" i="90" s="1"/>
  <c r="D23" i="90"/>
  <c r="D22" i="90"/>
  <c r="D21" i="90" s="1"/>
  <c r="D20" i="90"/>
  <c r="D19" i="90" s="1"/>
  <c r="D18" i="90"/>
  <c r="D17" i="90" s="1"/>
  <c r="D12" i="90" l="1"/>
  <c r="L47" i="89"/>
  <c r="L46" i="89" s="1"/>
  <c r="L45" i="89" s="1"/>
  <c r="L40" i="27"/>
  <c r="L39" i="27" s="1"/>
  <c r="J39" i="27"/>
  <c r="J40" i="27"/>
  <c r="J47" i="89"/>
  <c r="J46" i="89" s="1"/>
  <c r="J45" i="89" s="1"/>
  <c r="K47" i="89"/>
  <c r="K46" i="89" s="1"/>
  <c r="K45" i="89" s="1"/>
  <c r="K40" i="27"/>
  <c r="K39" i="27" s="1"/>
  <c r="D30" i="90"/>
  <c r="D10" i="90" s="1"/>
  <c r="D9" i="90" s="1"/>
  <c r="E10" i="90"/>
  <c r="I61" i="26"/>
  <c r="I60" i="26" s="1"/>
  <c r="I59" i="26" s="1"/>
  <c r="I58" i="26" s="1"/>
  <c r="I57" i="26" s="1"/>
  <c r="I55" i="26" s="1"/>
  <c r="I53" i="26" s="1"/>
  <c r="I31" i="26" s="1"/>
  <c r="I29" i="26" s="1"/>
  <c r="I12" i="26" s="1"/>
  <c r="I10" i="26" s="1"/>
  <c r="I9" i="26" s="1"/>
  <c r="F10" i="90"/>
  <c r="G10" i="90"/>
  <c r="H10" i="90"/>
  <c r="G61" i="26"/>
  <c r="G60" i="26" s="1"/>
  <c r="G59" i="26" s="1"/>
  <c r="G58" i="26" s="1"/>
  <c r="G57" i="26" s="1"/>
  <c r="G55" i="26" s="1"/>
  <c r="G53" i="26" s="1"/>
  <c r="E11" i="59"/>
  <c r="H16" i="80" s="1"/>
  <c r="H61" i="26"/>
  <c r="H60" i="26" s="1"/>
  <c r="H59" i="26" s="1"/>
  <c r="H58" i="26" s="1"/>
  <c r="H57" i="26" s="1"/>
  <c r="H55" i="26" s="1"/>
  <c r="H53" i="26" s="1"/>
  <c r="H31" i="26" s="1"/>
  <c r="H29" i="26" s="1"/>
  <c r="H12" i="26" s="1"/>
  <c r="H10" i="26" s="1"/>
  <c r="H9" i="26" s="1"/>
  <c r="L27" i="27"/>
  <c r="I33" i="26" l="1"/>
  <c r="K27" i="27"/>
  <c r="H33" i="26"/>
  <c r="L27" i="89"/>
  <c r="L17" i="89" s="1"/>
  <c r="L10" i="89" s="1"/>
  <c r="L9" i="89" s="1"/>
  <c r="G16" i="80"/>
  <c r="E9" i="90"/>
  <c r="H9" i="90"/>
  <c r="G9" i="90"/>
  <c r="F9" i="90"/>
  <c r="J27" i="27" l="1"/>
  <c r="J27" i="89"/>
  <c r="J17" i="89" s="1"/>
  <c r="J10" i="89" s="1"/>
  <c r="K27" i="89"/>
  <c r="K17" i="89" s="1"/>
  <c r="K10" i="89" s="1"/>
  <c r="K9" i="89" s="1"/>
  <c r="N18" i="86"/>
  <c r="O25" i="86"/>
  <c r="O24" i="86" s="1"/>
  <c r="N25" i="86"/>
  <c r="N24" i="86"/>
  <c r="N23" i="86"/>
  <c r="N22" i="86" s="1"/>
  <c r="L25" i="86"/>
  <c r="L24" i="86" s="1"/>
  <c r="L23" i="86" s="1"/>
  <c r="L22" i="86" s="1"/>
  <c r="L20" i="86" s="1"/>
  <c r="L18" i="86" s="1"/>
  <c r="K25" i="86"/>
  <c r="K24" i="86" s="1"/>
  <c r="K23" i="86" s="1"/>
  <c r="K22" i="86" s="1"/>
  <c r="K20" i="86" s="1"/>
  <c r="K18" i="86" s="1"/>
  <c r="I25" i="86"/>
  <c r="I24" i="86" s="1"/>
  <c r="I23" i="86" s="1"/>
  <c r="I22" i="86" s="1"/>
  <c r="I20" i="86" s="1"/>
  <c r="I18" i="86" s="1"/>
  <c r="H25" i="86"/>
  <c r="G25" i="86" s="1"/>
  <c r="F25" i="86"/>
  <c r="F24" i="86" s="1"/>
  <c r="E25" i="86"/>
  <c r="E24" i="86" s="1"/>
  <c r="E23" i="86" s="1"/>
  <c r="E22" i="86" s="1"/>
  <c r="E20" i="86" s="1"/>
  <c r="E18" i="86" s="1"/>
  <c r="M25" i="86"/>
  <c r="M21" i="86"/>
  <c r="J21" i="86"/>
  <c r="G21" i="86"/>
  <c r="O23" i="86" l="1"/>
  <c r="M24" i="86"/>
  <c r="J18" i="86"/>
  <c r="H24" i="86"/>
  <c r="H23" i="86" s="1"/>
  <c r="H22" i="86" s="1"/>
  <c r="H20" i="86" s="1"/>
  <c r="H18" i="86" s="1"/>
  <c r="D24" i="86"/>
  <c r="F23" i="86"/>
  <c r="N20" i="86"/>
  <c r="J24" i="86"/>
  <c r="J22" i="86"/>
  <c r="J20" i="86"/>
  <c r="J25" i="86"/>
  <c r="G24" i="86"/>
  <c r="G22" i="86"/>
  <c r="G20" i="86"/>
  <c r="D25" i="86"/>
  <c r="N13" i="86"/>
  <c r="N10" i="86" s="1"/>
  <c r="M23" i="86"/>
  <c r="N16" i="86"/>
  <c r="N14" i="86" s="1"/>
  <c r="O22" i="86" l="1"/>
  <c r="O13" i="86"/>
  <c r="O10" i="86" s="1"/>
  <c r="D23" i="86"/>
  <c r="F22" i="86"/>
  <c r="F11" i="87"/>
  <c r="M13" i="86"/>
  <c r="M10" i="86" s="1"/>
  <c r="O20" i="86" l="1"/>
  <c r="M22" i="86"/>
  <c r="F20" i="86"/>
  <c r="D22" i="86"/>
  <c r="D11" i="87"/>
  <c r="F10" i="87"/>
  <c r="D10" i="87" s="1"/>
  <c r="L13" i="86"/>
  <c r="L10" i="86" s="1"/>
  <c r="L16" i="86"/>
  <c r="L14" i="86" s="1"/>
  <c r="E12" i="79"/>
  <c r="O18" i="86" l="1"/>
  <c r="M20" i="86"/>
  <c r="F18" i="86"/>
  <c r="D18" i="86" s="1"/>
  <c r="D20" i="86"/>
  <c r="K13" i="86"/>
  <c r="K10" i="86" s="1"/>
  <c r="J23" i="86"/>
  <c r="K16" i="86"/>
  <c r="K14" i="86" s="1"/>
  <c r="D16" i="83"/>
  <c r="E16" i="83"/>
  <c r="C16" i="83" l="1"/>
  <c r="B16" i="83"/>
  <c r="O16" i="86"/>
  <c r="O14" i="86" s="1"/>
  <c r="M18" i="86"/>
  <c r="M16" i="86" s="1"/>
  <c r="M14" i="86" s="1"/>
  <c r="J13" i="86"/>
  <c r="J10" i="86" s="1"/>
  <c r="J16" i="86"/>
  <c r="J14" i="86" s="1"/>
  <c r="G57" i="59"/>
  <c r="G55" i="59" s="1"/>
  <c r="E57" i="59"/>
  <c r="E55" i="59" s="1"/>
  <c r="D57" i="59"/>
  <c r="D55" i="59" s="1"/>
  <c r="D31" i="59" s="1"/>
  <c r="G31" i="59" l="1"/>
  <c r="J17" i="80" s="1"/>
  <c r="E31" i="59"/>
  <c r="H17" i="80" s="1"/>
  <c r="H13" i="80" s="1"/>
  <c r="I13" i="86"/>
  <c r="I10" i="86" s="1"/>
  <c r="I16" i="86"/>
  <c r="I14" i="86" s="1"/>
  <c r="F57" i="59"/>
  <c r="F55" i="59" s="1"/>
  <c r="M32" i="27" l="1"/>
  <c r="G17" i="80"/>
  <c r="D9" i="59"/>
  <c r="G9" i="59"/>
  <c r="K32" i="27"/>
  <c r="K17" i="27" s="1"/>
  <c r="K10" i="27" s="1"/>
  <c r="K9" i="27" s="1"/>
  <c r="H10" i="80"/>
  <c r="H9" i="80" s="1"/>
  <c r="F31" i="59"/>
  <c r="I17" i="80" s="1"/>
  <c r="I13" i="80" s="1"/>
  <c r="H13" i="86"/>
  <c r="H10" i="86" s="1"/>
  <c r="G23" i="86"/>
  <c r="H16" i="86"/>
  <c r="H14" i="86" s="1"/>
  <c r="G18" i="86"/>
  <c r="J17" i="85"/>
  <c r="K17" i="85"/>
  <c r="L17" i="85"/>
  <c r="J12" i="85"/>
  <c r="J11" i="85" s="1"/>
  <c r="K12" i="85"/>
  <c r="K11" i="85" s="1"/>
  <c r="L12" i="85"/>
  <c r="L11" i="85" s="1"/>
  <c r="J32" i="27" l="1"/>
  <c r="J17" i="27" s="1"/>
  <c r="J10" i="27" s="1"/>
  <c r="J9" i="27" s="1"/>
  <c r="G13" i="80"/>
  <c r="G10" i="80"/>
  <c r="G9" i="80" s="1"/>
  <c r="L32" i="27"/>
  <c r="L17" i="27" s="1"/>
  <c r="L10" i="27" s="1"/>
  <c r="L9" i="27" s="1"/>
  <c r="I10" i="80"/>
  <c r="I9" i="80" s="1"/>
  <c r="K10" i="85"/>
  <c r="K9" i="85" s="1"/>
  <c r="F9" i="59"/>
  <c r="E9" i="59"/>
  <c r="G13" i="86"/>
  <c r="G10" i="86" s="1"/>
  <c r="G16" i="86"/>
  <c r="G14" i="86" s="1"/>
  <c r="L10" i="85"/>
  <c r="L9" i="85" s="1"/>
  <c r="J10" i="85"/>
  <c r="J9" i="85" s="1"/>
  <c r="F13" i="86" l="1"/>
  <c r="F10" i="86" s="1"/>
  <c r="F16" i="86"/>
  <c r="F14" i="86" s="1"/>
  <c r="I9" i="84"/>
  <c r="H9" i="84"/>
  <c r="G9" i="84"/>
  <c r="E13" i="86" l="1"/>
  <c r="E10" i="86" s="1"/>
  <c r="D13" i="86"/>
  <c r="D10" i="86" s="1"/>
  <c r="D16" i="86"/>
  <c r="D14" i="86" s="1"/>
  <c r="E16" i="86"/>
  <c r="E14" i="86" s="1"/>
  <c r="D13" i="83"/>
  <c r="D11" i="83" s="1"/>
  <c r="D9" i="83" s="1"/>
  <c r="C15" i="83"/>
  <c r="B15" i="83"/>
  <c r="D15" i="83" l="1"/>
  <c r="C13" i="83"/>
  <c r="C11" i="83" s="1"/>
  <c r="C9" i="83" s="1"/>
  <c r="B13" i="83"/>
  <c r="B11" i="83" s="1"/>
  <c r="B9" i="83" s="1"/>
  <c r="G77" i="26" l="1"/>
  <c r="G76" i="26" s="1"/>
  <c r="G74" i="26" s="1"/>
  <c r="G62" i="26" s="1"/>
  <c r="J41" i="89" l="1"/>
  <c r="J40" i="89" s="1"/>
  <c r="J39" i="89" s="1"/>
  <c r="J9" i="89" s="1"/>
  <c r="G50" i="26"/>
  <c r="M12" i="85"/>
  <c r="M11" i="85" l="1"/>
  <c r="M10" i="85" s="1"/>
  <c r="M9" i="85" s="1"/>
  <c r="J9" i="84"/>
  <c r="B9" i="82"/>
  <c r="E13" i="83" l="1"/>
  <c r="E11" i="83" s="1"/>
  <c r="E9" i="83" s="1"/>
  <c r="E15" i="83"/>
  <c r="G49" i="26" l="1"/>
  <c r="G48" i="26" s="1"/>
  <c r="E11" i="79"/>
  <c r="E10" i="79" s="1"/>
  <c r="J15" i="80" s="1"/>
  <c r="J52" i="26" l="1"/>
  <c r="M22" i="27"/>
  <c r="J13" i="80"/>
  <c r="G46" i="26"/>
  <c r="G44" i="26" s="1"/>
  <c r="G31" i="26" s="1"/>
  <c r="G29" i="26" s="1"/>
  <c r="G12" i="26" s="1"/>
  <c r="G10" i="26" s="1"/>
  <c r="G9" i="26" s="1"/>
  <c r="C10" i="88" l="1"/>
  <c r="C8" i="88" s="1"/>
  <c r="J10" i="80"/>
  <c r="M22" i="89"/>
  <c r="M17" i="89" s="1"/>
  <c r="M10" i="89" s="1"/>
  <c r="M17" i="27"/>
  <c r="M10" i="27" s="1"/>
  <c r="J51" i="26"/>
  <c r="J50" i="26" s="1"/>
  <c r="J49" i="26" s="1"/>
  <c r="J48" i="26" s="1"/>
  <c r="J46" i="26" s="1"/>
  <c r="J44" i="26" s="1"/>
  <c r="J31" i="26" s="1"/>
  <c r="J43" i="91"/>
  <c r="J42" i="91" s="1"/>
  <c r="J41" i="91" s="1"/>
  <c r="J40" i="91" s="1"/>
  <c r="J39" i="91" s="1"/>
  <c r="J37" i="91" s="1"/>
  <c r="J35" i="91" s="1"/>
  <c r="J100" i="26"/>
  <c r="G33" i="26"/>
  <c r="J29" i="26" l="1"/>
  <c r="J12" i="26" s="1"/>
  <c r="J10" i="26" s="1"/>
  <c r="J33" i="26"/>
  <c r="J33" i="91"/>
  <c r="J31" i="91"/>
  <c r="J29" i="91" s="1"/>
  <c r="J12" i="91" s="1"/>
  <c r="J10" i="91" s="1"/>
  <c r="J99" i="26"/>
  <c r="J98" i="26" s="1"/>
  <c r="J97" i="26" s="1"/>
  <c r="J95" i="26" s="1"/>
  <c r="J61" i="91"/>
  <c r="J60" i="91" s="1"/>
  <c r="J59" i="91" s="1"/>
  <c r="J58" i="91" s="1"/>
  <c r="J56" i="91" s="1"/>
  <c r="J108" i="26"/>
  <c r="I29" i="91"/>
  <c r="I12" i="91" s="1"/>
  <c r="I10" i="91" s="1"/>
  <c r="I9" i="91" s="1"/>
  <c r="H29" i="91"/>
  <c r="H12" i="91" s="1"/>
  <c r="H10" i="91" s="1"/>
  <c r="H9" i="91" s="1"/>
  <c r="J21" i="80" l="1"/>
  <c r="J107" i="26"/>
  <c r="J106" i="26" s="1"/>
  <c r="J105" i="26" s="1"/>
  <c r="J103" i="26" s="1"/>
  <c r="J55" i="91"/>
  <c r="J54" i="91"/>
  <c r="J52" i="91" s="1"/>
  <c r="J50" i="91" s="1"/>
  <c r="J48" i="91" s="1"/>
  <c r="J46" i="91" s="1"/>
  <c r="J44" i="91" s="1"/>
  <c r="J9" i="91" s="1"/>
  <c r="J94" i="26"/>
  <c r="J93" i="26"/>
  <c r="J101" i="26" l="1"/>
  <c r="J102" i="26"/>
  <c r="J20" i="80"/>
  <c r="M45" i="27"/>
  <c r="M51" i="89" s="1"/>
  <c r="J89" i="26"/>
  <c r="J91" i="26" l="1"/>
  <c r="J87" i="26"/>
  <c r="J85" i="26" s="1"/>
  <c r="J83" i="26" s="1"/>
  <c r="J9" i="26" s="1"/>
  <c r="M41" i="27"/>
  <c r="J19" i="80"/>
  <c r="J18" i="80" s="1"/>
  <c r="J9" i="80" s="1"/>
  <c r="M47" i="89" l="1"/>
  <c r="M46" i="89" s="1"/>
  <c r="M45" i="89" s="1"/>
  <c r="M9" i="89" s="1"/>
  <c r="M40" i="27"/>
  <c r="M39" i="27" s="1"/>
  <c r="M9" i="27" s="1"/>
</calcChain>
</file>

<file path=xl/sharedStrings.xml><?xml version="1.0" encoding="utf-8"?>
<sst xmlns="http://schemas.openxmlformats.org/spreadsheetml/2006/main" count="1113" uniqueCount="387">
  <si>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</si>
  <si>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</si>
  <si>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</si>
  <si>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</si>
  <si>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</si>
  <si>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</si>
  <si>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</si>
  <si>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</si>
  <si>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</si>
  <si>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</si>
  <si>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</si>
  <si>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</si>
  <si>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այդ թվում ըստ կատարողների</t>
  </si>
  <si>
    <t>07</t>
  </si>
  <si>
    <t>ԱՌՈՂՋԱՊԱՀՈՒԹՅՈՒՆ</t>
  </si>
  <si>
    <t>Առողջապահություն (այլ դասերին չպատկանող)</t>
  </si>
  <si>
    <t>06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</si>
  <si>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</si>
  <si>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</si>
  <si>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</si>
  <si>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</si>
  <si>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02</t>
  </si>
  <si>
    <t>Առողջապահության ոլորտում պետական քաղաքականության մշակում, ծրագրերի համակարգում և մոնիտորինգ</t>
  </si>
  <si>
    <t xml:space="preserve"> Առողջապահություն (այլ դասերին չպատկանող)</t>
  </si>
  <si>
    <t>Առողջապահական կազմակերպությունների կառուցում, վերակառուցում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</si>
  <si>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</si>
  <si>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</si>
  <si>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այդ թվում`</t>
  </si>
  <si>
    <t>ՀՀ ԱՌՈՂՋԱՊԱՀՈՒԹՅԱՆ ՆԱԽԱՐԱՐՈՒԹՅՈՒՆ</t>
  </si>
  <si>
    <t>31003</t>
  </si>
  <si>
    <t>N_____  -Ն որոշման</t>
  </si>
  <si>
    <t xml:space="preserve">   __________ «____» -ի</t>
  </si>
  <si>
    <t xml:space="preserve"> այդ թվում` բյուջետային ծախսերի տնտեսագիտական դասակարգման հոդվածներ</t>
  </si>
  <si>
    <t xml:space="preserve"> ՀՀ  առողջապահության  նախարարություն</t>
  </si>
  <si>
    <t>Ցուցանիշների փոփոխությունները (ավելացումները նշված են դրական նշանով, իսկ նվազեցումները` փակագծերում)</t>
  </si>
  <si>
    <t xml:space="preserve">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</si>
  <si>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</si>
  <si>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</si>
  <si>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</si>
  <si>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</si>
  <si>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</si>
  <si>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</si>
  <si>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Առողջապահական կազմակերպությունների կառուցում, վերակառուցում</t>
  </si>
  <si>
    <t xml:space="preserve"> ՄԱՍ II.  ԱՇԽԱՏԱՆՔՆԵՐ</t>
  </si>
  <si>
    <t xml:space="preserve"> դրամ</t>
  </si>
  <si>
    <t>ՀՀ Արագածոտնի մարզ</t>
  </si>
  <si>
    <t>ՀՀ Լոռու մարզ</t>
  </si>
  <si>
    <t>Հավելված № 5</t>
  </si>
  <si>
    <t>Հավելված № 1</t>
  </si>
  <si>
    <t>Հավելված № 2</t>
  </si>
  <si>
    <t>Հավելված № 6</t>
  </si>
  <si>
    <t>Հավելված № 3</t>
  </si>
  <si>
    <t>Բաժին 07</t>
  </si>
  <si>
    <t>Խումբ 06</t>
  </si>
  <si>
    <t xml:space="preserve">Դաս 02   </t>
  </si>
  <si>
    <t>1126  31003</t>
  </si>
  <si>
    <t xml:space="preserve"> ՀՀ կառավարության 2025 թվականի                                                                                     </t>
  </si>
  <si>
    <t>(հազար դրամներով)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</si>
  <si>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</si>
  <si>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</si>
  <si>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</si>
  <si>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</si>
  <si>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</si>
  <si>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</si>
  <si>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</si>
  <si>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ՀՀ  առողջապահության  նախարարություն </t>
  </si>
  <si>
    <t xml:space="preserve"> Անվանումը </t>
  </si>
  <si>
    <t xml:space="preserve"> Նկարագրությունը </t>
  </si>
  <si>
    <t xml:space="preserve"> 1126 </t>
  </si>
  <si>
    <t xml:space="preserve"> Առողջապահության ոլորտում պետական քաղաքականության մշակում, ծրագրերի համակարգում և մոնիտորինգ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</si>
  <si>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</si>
  <si>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Բժշկական կազմակերպություններ </t>
  </si>
  <si>
    <t xml:space="preserve"> 1126 - 31003 </t>
  </si>
  <si>
    <t xml:space="preserve"> 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 </t>
  </si>
  <si>
    <t>Նոր կառուցվող կազմակերպությունների թիվ, հատ</t>
  </si>
  <si>
    <t xml:space="preserve"> ԲՍԿ </t>
  </si>
  <si>
    <t xml:space="preserve">Նկարագրությունը </t>
  </si>
  <si>
    <t>ՀՀ Կոտայքի մարզ</t>
  </si>
  <si>
    <t xml:space="preserve"> - Շենքերի և շինությունների շինարարություն</t>
  </si>
  <si>
    <t xml:space="preserve"> 1126</t>
  </si>
  <si>
    <t xml:space="preserve"> 31003</t>
  </si>
  <si>
    <t>Հավելված № 4</t>
  </si>
  <si>
    <t>ՀՀ Գեղարքունիքի մարզ</t>
  </si>
  <si>
    <t>ՀՀ Արմավիրի մարզ</t>
  </si>
  <si>
    <t>ՀՀ Սյունիքի մարզ</t>
  </si>
  <si>
    <t>ՀՀ Շիրակի մարզ</t>
  </si>
  <si>
    <t>ՀՀ Արարատի մարզ</t>
  </si>
  <si>
    <t xml:space="preserve"> 45451700-2</t>
  </si>
  <si>
    <t xml:space="preserve"> ԲՄ</t>
  </si>
  <si>
    <t xml:space="preserve"> (հազար դրամներով)</t>
  </si>
  <si>
    <t xml:space="preserve"> այդ թվում` ըստ կատարողների</t>
  </si>
  <si>
    <t xml:space="preserve"> այդ թվում` ըստ ուղղությունների</t>
  </si>
  <si>
    <t>Երևան քաղաք</t>
  </si>
  <si>
    <t>ՀՀ ԱՆ «Հոգեկան առողջության պահպանման ազգային կենտրոն» ՓԲԸ</t>
  </si>
  <si>
    <t xml:space="preserve"> ՀՀ քաղաքաշինության կոմիտե</t>
  </si>
  <si>
    <t xml:space="preserve"> Առողջապահական կազմակերպությունների վերազինում</t>
  </si>
  <si>
    <t xml:space="preserve"> ՀՀ կառավարություն</t>
  </si>
  <si>
    <t xml:space="preserve"> - Շենքերի և շինությունների կապիտալ վերանորոգում</t>
  </si>
  <si>
    <t xml:space="preserve"> ԱՅԼ ՀԻՄՆԱԿԱՆ ՄԻՋՈՑՆԵՐ</t>
  </si>
  <si>
    <t xml:space="preserve"> - Նախագծահետազոտական ծախսեր</t>
  </si>
  <si>
    <t xml:space="preserve"> 45451700-5</t>
  </si>
  <si>
    <t>ԲՄ</t>
  </si>
  <si>
    <t>առողջապահության հետ կապված շենքերի կառուցման աշխատանքներ</t>
  </si>
  <si>
    <t xml:space="preserve"> ՄԱՍ III. ԾԱՌԱՅՈՒԹՅՈՒՆՆԵՐ</t>
  </si>
  <si>
    <t>ԳՀ</t>
  </si>
  <si>
    <t>տեխնիկական հսկողության ծառայություն</t>
  </si>
  <si>
    <t>հեղինակային հսկողության ծառայություն</t>
  </si>
  <si>
    <t>ՄԱ</t>
  </si>
  <si>
    <t>ՀՀ քաղաքաշինության կոմիտե</t>
  </si>
  <si>
    <t xml:space="preserve"> 1126  31002</t>
  </si>
  <si>
    <t xml:space="preserve"> ՄԱՍ I. Ա Պ Ր Ա Ն Ք Ն Ե Ր</t>
  </si>
  <si>
    <t xml:space="preserve"> ԷԱՃ</t>
  </si>
  <si>
    <t xml:space="preserve"> հատ</t>
  </si>
  <si>
    <t xml:space="preserve"> 33141174-3</t>
  </si>
  <si>
    <t xml:space="preserve"> 33141174-9</t>
  </si>
  <si>
    <t>Առողջապահական կազմակերպությունների համար բժշկական գույքի և սարքավորումների ձեռքբերում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</si>
  <si>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</si>
  <si>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</si>
  <si>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Հավելված № 7</t>
  </si>
  <si>
    <t xml:space="preserve"> Առողջապահական համակարգի պետական առևտրային և ոչ առևտրային կազմակերպություններին ֆինանսական աջակցության հատկացում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</si>
  <si>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</si>
  <si>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</si>
  <si>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</si>
  <si>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</si>
  <si>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</si>
  <si>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</si>
  <si>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>ՀՀ  առողջապահության  նախարարություն</t>
  </si>
  <si>
    <t>1126</t>
  </si>
  <si>
    <t>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</si>
  <si>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>Առողջապահության ոլորտում իրականացվող ծրագրերի ազդեցության և արդյունավետության բարելավում</t>
  </si>
  <si>
    <t>1126 - 12006</t>
  </si>
  <si>
    <t>Առողջապահական համակարգի պետական առևտրային և ոչ առևտրային կազմակերպություններին ֆինանսական աջակցության հատկացում</t>
  </si>
  <si>
    <t>Առողջապահական կազմակերպությունների վերազինում</t>
  </si>
  <si>
    <t>Պետական մարմինների կողմից օգտագործվող ոչ ֆինանսական ակտիվների հետ գործառնություններ</t>
  </si>
  <si>
    <t>1126 - 31003</t>
  </si>
  <si>
    <t>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</t>
  </si>
  <si>
    <t>12006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</si>
  <si>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</si>
  <si>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</si>
  <si>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</si>
  <si>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>1126-12006</t>
  </si>
  <si>
    <t xml:space="preserve">Առողջապահական համակարգի պետական առևտրային և ոչ առևտրային կազմակերպություններին ֆինանսական աջակցության  տրամադրում ընթացիկ գործունեության արդյունավետության բարձրացմանն ուղղված </t>
  </si>
  <si>
    <t>Տրանսֆերտի տրամադրում</t>
  </si>
  <si>
    <t>Առողջապահական կազմակերպություններ</t>
  </si>
  <si>
    <t>Ֆինանսական աջակցություն ստացող բժշկական հաստատությունների թիվ, հատ</t>
  </si>
  <si>
    <t xml:space="preserve"> 1126 - 31002 </t>
  </si>
  <si>
    <t xml:space="preserve"> Բնակչությանը որակյալ բժշկական օգնության և սպասարկման ծառայություններ մատուցելու նպատակով՛ առողջապահական կազմակերպությունների անհրաժեշտ սարքավորումներով վերազինում </t>
  </si>
  <si>
    <t>Վերազինվող բուժհաստատությունների քանակ</t>
  </si>
  <si>
    <t xml:space="preserve"> ՀՀ կառավարություն </t>
  </si>
  <si>
    <t>Հավելված № 8</t>
  </si>
  <si>
    <t>ՀՀ ԱՆ «Վարդենիսի բժշկական կենտրոն» ՓԲԸ</t>
  </si>
  <si>
    <t>Ցուցանիշների փոփոխությունները (ավելացումները նշված են դրական նշանով)</t>
  </si>
  <si>
    <t xml:space="preserve"> - Ընթացիկ դրամաշնորհներ պետական և համայնքների  առևտրային կազմակերպություններին</t>
  </si>
  <si>
    <t>ՀՀ ԱՆ «Հանրապետական շտապ օգնության ծառայություն» ՓԲԸ</t>
  </si>
  <si>
    <t xml:space="preserve">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 </t>
  </si>
  <si>
    <t xml:space="preserve">  Պետական մարմինների կողմից օգտագործվող ոչ ֆինանսական ակտիվների հետ գործառնություններ </t>
  </si>
  <si>
    <t>ՀՀ ԱՆ «Ռադիոիզոտոպների արտադրության կենտրոն» ՓԲԸ</t>
  </si>
  <si>
    <t>1. Եկամուտների գծով</t>
  </si>
  <si>
    <t>2. Ծախսերի գծով</t>
  </si>
  <si>
    <t>3. Դեֆիցիտը (պակասուրդը)</t>
  </si>
  <si>
    <t xml:space="preserve">  ԸՆԴԱՄԵՆԸ</t>
  </si>
  <si>
    <t xml:space="preserve">         այդ թվում`</t>
  </si>
  <si>
    <t>Ա.Ներքին աղբյուրներ-ընդամենը</t>
  </si>
  <si>
    <t xml:space="preserve">        այդ թվում`</t>
  </si>
  <si>
    <t>2.Ֆինանսական զուտ ակտիվներ</t>
  </si>
  <si>
    <t>2.2 Բաժնետոմսերի և կապիտալում այլ մասնակցության ձեռքբերում</t>
  </si>
  <si>
    <t xml:space="preserve">        որից`</t>
  </si>
  <si>
    <t xml:space="preserve"> Ծրագիր</t>
  </si>
  <si>
    <t xml:space="preserve"> Միջոցառում</t>
  </si>
  <si>
    <t>Ներդրումների խթանում</t>
  </si>
  <si>
    <t>Բաժնետոմսերի ձեռքբերում</t>
  </si>
  <si>
    <t>Ներդրումային ֆոնդի ներդրումների քանակը (հատ)</t>
  </si>
  <si>
    <t>Հավելված № 12</t>
  </si>
  <si>
    <t>Հավելված № 11</t>
  </si>
  <si>
    <t>Հավելված № 10</t>
  </si>
  <si>
    <t>Հավելված № 9</t>
  </si>
  <si>
    <t>«Ավան» հոգեկան առողջության կենտրոն» ՓԲԸ-ում տնտեսական երկարաժամկետ զարգացմանն ուղղված միջոցառում</t>
  </si>
  <si>
    <t>«Զարիշատ (Արամ) Մարտինի Մկրտչյանի անվան Արմավիրի բժշկական կենտրոն» ՓԲԸ-ում տնտեսական երկարաժամկետ զարգացմանն ուղղված միջոցառում</t>
  </si>
  <si>
    <t>1126-44001</t>
  </si>
  <si>
    <t>1126-44002</t>
  </si>
  <si>
    <t>«Ավան» հոգեկան առողջության կենտրոն» ՓԲԸ</t>
  </si>
  <si>
    <t>«Զարիշատ (Արամ) Մարտինի Մկրտչյանի անվան Արմավիրի բժշկական կենտրոն» ՓԲԸ</t>
  </si>
  <si>
    <t>ՀՀ ԱՆ «Դատաբժշկական գիտագործնական կենտրոն» ՊՈԱԿ</t>
  </si>
  <si>
    <t>նախագծերի պատրաստում, ծախսերի գնահատում</t>
  </si>
  <si>
    <t>ՀՀ Կոտայքի մարզի «Նոր Հաճնի պոլիկլինիկա» ՊՓԲԸ</t>
  </si>
  <si>
    <t xml:space="preserve"> ԱՅԼ  ԾԱԽՍԵՐ</t>
  </si>
  <si>
    <t>մամոգրաֆիայի սարքեր</t>
  </si>
  <si>
    <t>էնդոսկոպիայի, էնդովիրահատական սարքեր</t>
  </si>
  <si>
    <t>կոլպոսկոպ</t>
  </si>
  <si>
    <t>լսողության չափման սարքեր</t>
  </si>
  <si>
    <t>տոմոգրաֆիկ սարքեր</t>
  </si>
  <si>
    <t>քրոմատոգրաֆներ</t>
  </si>
  <si>
    <t>հատուկ մասնագիտական սարքեր և նյութեր</t>
  </si>
  <si>
    <t>հեմոդիալիզի սարքեր</t>
  </si>
  <si>
    <t>ԵՄ</t>
  </si>
  <si>
    <t xml:space="preserve"> ՀՀ կառավարության 2026 թվականի                                                                                     </t>
  </si>
  <si>
    <t>Պետական  բյուջեի  դեֆիցիտի (պակասուրդի) ֆինանսավորման աղբյուրներն ու դրանց տարրերի անվանումները</t>
  </si>
  <si>
    <t xml:space="preserve"> «ՀԱՅԱՍՏԱՆԻ ՀԱՆՐԱՊԵՏՈՒԹՅԱՆ 2026 ԹՎԱԿԱՆԻ ՊԵՏԱԿԱՆ ԲՅՈՒՋԵԻ ՄԱՍԻՆ» ՀԱՅԱՍՏԱՆԻ ՀԱՆՐԱՊԵՏՈՒԹՅԱՆ ՕՐԵՆՔԻ 3-ՐԴ ՀՈԴՎԱԾԻ ԱՂՅՈՒՍԱԿՈՒՄ, N 3 ՀԱՎԵԼՎԱԾԻ N 1 ԱՂՅՈՒՍԱԿՈՒՄ ԵՎ ՀԱՅԱՍՏԱՆԻ ՀԱՆՐԱՊԵՏՈՒԹՅԱՆ ԿԱՌԱՎԱՐՈՒԹՅԱՆ 2025 ԹՎԱԿԱՆԻ ԴԵԿՏԵՄԲԵՐԻ 25-Ի N 1910-Ն ՈՐՈՇՄԱՆ N 1 ՀԱՎԵԼՎԱԾԻ N 1 ԱՂՅՈՒՍԱԿՈՒՄ ԿԱՏԱՐՎՈՂ ՓՈՓՈԽՈՒԹՅՈՒՆՆԵՐԸ ԵՎ ԼՐԱՑՈՒՄՆԵՐԸ</t>
  </si>
  <si>
    <t>Առաջին 
եռամսյակ</t>
  </si>
  <si>
    <t>Առաջին
կիսամյակ</t>
  </si>
  <si>
    <t>Ինն 
ամիս</t>
  </si>
  <si>
    <t xml:space="preserve">«ՀԱՅԱՍՏԱՆԻ ՀԱՆՐԱՊԵՏՈՒԹՅԱՆ 2026 ԹՎԱԿԱՆԻ ՊԵՏԱԿԱՆ ԲՅՈՒՋԵԻ ՄԱՍԻՆ» ՀԱՅԱՍՏԱՆԻ ՀԱՆՐԱՊԵՏՈՒԹՅԱՆ ՕՐԵՆՔԻ N 3 ՀԱՎԵԼՎԱԾԻ N 1.1 ԱՂՅՈՒՍԱԿՈՒՄ ԵՎ ՀԱՅԱՍՏԱՆԻ ՀԱՆՐԱՊԵՏՈՒԹՅԱՆ ԿԱՌԱՎԱՐՈՒԹՅԱՆ 2025 ԹՎԱԿԱՆԻ ԴԵԿՏԵՄԲԵՐԻ 25-Ի N 1910-Ն ՈՐՈՇՄԱՆ N 1 ՀԱՎԵԼՎԱԾԻ N 2 ԱՂՅՈՒՍԱԿՈՒՄ ԿԱՏԱՐՎՈՂ  ՓՈՓՈԽՈՒԹՅՈՒՆՆԵՐԸ ԵՎ ԼՐԱՑՈՒՄՆԵՐԸ </t>
  </si>
  <si>
    <t>ՀԱՅԱՍՏԱՆԻ ՀԱՆՐԱՊԵՏՈՒԹՅԱՆ ԿԱՌԱՎԱՐՈՒԹՅԱՆ 2025 ԹՎԱԿԱՆԻ ԴԵԿՏԵՄԲԵՐԻ 25-Ի № 1910-Ն ՈՐՈՇՄԱՆ № 1 ՀԱՎԵԼՎԱԾԻ № 5 ԱՂՅՈՒՍԱԿՈՒՄ ԿԱՏԱՐՎՈՂ ՓՈՓՈԽՈՒԹՅՈՒՆՆԵՐԸ ԵՎ ԼՐԱՑՈՒՄՆԵՐԸ</t>
  </si>
  <si>
    <t xml:space="preserve">ՀՀ կառավարության 2026 թվականի </t>
  </si>
  <si>
    <t>1126 - 31002</t>
  </si>
  <si>
    <t>Բնակչությանը որակյալ բժշկական օգնության և սպասարկման ծառայություններ մատուցելու նպատակով՛ առողջապահական կազմակերպությունների անհրաժեշտ սարքավորումներով վերազինում</t>
  </si>
  <si>
    <t>«ՀԱՅԱՍՏԱՆԻ ՀԱՆՐԱՊԵՏՈՒԹՅԱՆ 2026 ԹՎԱԿԱՆԻ ՊԵՏԱԿԱՆ ԲՅՈՒՋԵԻ ՄԱՍԻՆ» ՀԱՅԱՍՏԱՆԻ ՀԱՆՐԱՊԵՏՈՒԹՅԱՆ ՕՐԵՆՔԻ № 1 ՀԱՎԵԼՎԱԾԻ № 3 ԱՂՅՈՒՍԱԿՈՒՄ ԿԱՏԱՐՎՈՂ  ՓՈՓՈԽՈՒԹՅՈՒՆՆԵՐԸ</t>
  </si>
  <si>
    <t xml:space="preserve"> 31002</t>
  </si>
  <si>
    <t>ՀԱՅԱՍՏԱՆԻ ՀԱՆՐԱՊԵՏՈՒԹՅԱՆ ԿԱՌԱՎԱՐՈՒԹՅԱՆ 2025 ԹՎԱԿԱՆԻ ԴԵԿՏԵՄԲԵՐԻ 25-Ի № 1910-Ն ՈՐՈՇՄԱՆ №№ 3 և 4 ՀԱՎԵԼՎԱԾՆԵՐՈՒՄ ԿԱՏԱՐՎՈՂ ՓՈՓՈԽՈՒԹՅՈՒՆՆԵՐԸ</t>
  </si>
  <si>
    <t>ՀԱՅԱՍՏԱՆԻ ՀԱՆՐԱՊԵՏՈՒԹՅԱՆ ԿԱՌԱՎԱՐՈՒԹՅԱՆ 2025 ԹՎԱԿԱՆԻ ԴԵԿՏԵՄԲԵՐԻ 25-Ի  №  1910-Ն ՈՐՈՇՄԱՆ № 5 ՀԱՎԵԼՎԱԾԻ № 2 ԱՂՅՈՒՍԱԿՈՒՄ ԿԱՏԱՐՎՈՂ ՓՈՓՈԽՈՒԹՅՈՒՆՆԵՐԸ ԵՎ ԼՐԱՑՈՒՄՆԵՐԸ</t>
  </si>
  <si>
    <t>ՀԱՅԱՍՏԱՆԻ ՀԱՆՐԱՊԵՏՈՒԹՅԱՆ ԿԱՌԱՎԱՐՈՒԹՅԱՆ 2025 ԹՎԱԿԱՆԻ ԴԵԿՏԵՄԲԵՐԻ 25-Ի  №  1910-Ն ՈՐՈՇՄԱՆ № 5 ՀԱՎԵԼՎԱԾԻ № 7 ԱՂՅՈՒՍԱԿՈՒՄ ԿԱՏԱՐՎՈՂ ՓՈՓՈԽՈՒԹՅՈՒՆՆԵՐԸ ԵՎ ԼՐԱՑՈՒՄՆԵՐԸ</t>
  </si>
  <si>
    <t xml:space="preserve"> այդ թվում՝</t>
  </si>
  <si>
    <t>այդ թվում՝ ըստ ուղղությունների</t>
  </si>
  <si>
    <t>ՀՀ ԱՆ «Ծաղկահովիտի առողջության կենտրոն» ՓԲԸ</t>
  </si>
  <si>
    <t>ՀՀ ԱՆ «Վեդու բժշկական կենտրոն» ՓԲԸ</t>
  </si>
  <si>
    <t xml:space="preserve"> ՀՀ ԱՆ Եղվարդի «Նաիրիի բժշկական կենտրոն» ՓԲԸ</t>
  </si>
  <si>
    <t>ՀՀ ԱՆ «Տաշիրի բժշկական կենտրոն» ՓԲԸ</t>
  </si>
  <si>
    <t>ՀՀ ԱՆ «Գյումրու բժշկական կենտրոն» ՓԲԸ ծննդատուն</t>
  </si>
  <si>
    <t>ՀՀ ԱՆ «Սիսիանի բժշկական կենտրոն» ՓԲԸ</t>
  </si>
  <si>
    <t>ՀՀ ԱՆ «Հիվանդությունների վերահսկման և կանխարգելման ազգային կենտրոն» ՊՈԱԿ Արմավիրի մարզի մասնաճյուղ</t>
  </si>
  <si>
    <t>ՀՀ ԱՆ «Դատաբժշկական գիտագործնական կենտրոն» Մեղրու ստորաբաժանում</t>
  </si>
  <si>
    <t>ՀՀ Վայոց ձորի մարզ</t>
  </si>
  <si>
    <t>ՀՀ ԱՆ «Ջերմուկի ԱԿ» ՓԲԸ</t>
  </si>
  <si>
    <t>հազար դրամներով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</si>
  <si>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</si>
  <si>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Առաջին եռամսյակ</t>
  </si>
  <si>
    <t xml:space="preserve"> այդ թվում`</t>
  </si>
  <si>
    <t>Կիսամյակ</t>
  </si>
  <si>
    <t>Ինն ամիս</t>
  </si>
  <si>
    <t xml:space="preserve"> Ընդամենը </t>
  </si>
  <si>
    <t>Դրամաշնորհային միջոցներ</t>
  </si>
  <si>
    <t>Համաֆինանսավորում</t>
  </si>
  <si>
    <t xml:space="preserve"> ԸՆԴԱՄԵՆԸ</t>
  </si>
  <si>
    <t xml:space="preserve"> ԾԱՌԱՅՈՒԹՅՈՒՆՆԵՐԻ  ԵՎ   ԱՊՐԱՆՔՆԵՐԻ  ՁԵՌՔԲԵՐՈՒՄ</t>
  </si>
  <si>
    <t xml:space="preserve"> 1053</t>
  </si>
  <si>
    <t xml:space="preserve"> Առողջապահության համակարգի արդիականացման և արդյունավետության բարձրացման ծրագիր</t>
  </si>
  <si>
    <t xml:space="preserve"> Այլ մասնագիտական ծառայությունների ձեռքբերում</t>
  </si>
  <si>
    <t xml:space="preserve"> - Մասնագիտական ծառայություններ</t>
  </si>
  <si>
    <t xml:space="preserve"> 32007</t>
  </si>
  <si>
    <t xml:space="preserve"> ՀՀ կայունացման և զարգացման Եվրասիական հիմնադրամի միջոցներից ֆինանսավորվող «ՀՀ-ում COVID-19 համավարակի պատրաստվածությանմակարդակի բարձրացում. կորոնավիրուսից առաջացող սպառնալիքի հայտնաբերում և արձագանքում» ծրագրի շրջանակներում շենքային պայմանների բարելավում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</si>
  <si>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</si>
  <si>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</si>
  <si>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այդ թվում՛</t>
  </si>
  <si>
    <t xml:space="preserve"> Ծրագրային դասիչը </t>
  </si>
  <si>
    <t xml:space="preserve"> Ծրագրի անվանումը </t>
  </si>
  <si>
    <t xml:space="preserve"> 1053 </t>
  </si>
  <si>
    <t xml:space="preserve"> Առողջապահության համակարգի արդիականացման և արդյունավետության բարձրացման ծրագիր </t>
  </si>
  <si>
    <t xml:space="preserve">«ՀԱՅԱՍՏԱՆԻ ՀԱՆՐԱՊԵՏՈՒԹՅԱՆ 2026 ԹՎԱԿԱՆԻ ՊԵՏԱԿԱՆ ԲՅՈՒՋԵԻ ՄԱՍԻՆ» ՀԱՅԱՍՏԱՆԻ ՀԱՆՐԱՊԵՏՈՒԹՅԱՆ ՕՐԵՆՔԻ № 1 ՀԱՎԵԼՎԱԾԻ № 1 ԱՂՅՈՒՍԱԿՈՒՄ ԿԱՏԱՐՎՈՂ  ԿԱՏԱՐՎՈՂ ՓՈՓՈԽՈՒԹՅՈՒՆՆԵՐԸ 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</si>
  <si>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</si>
  <si>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</si>
  <si>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</si>
  <si>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</si>
  <si>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</si>
  <si>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11001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</si>
  <si>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</si>
  <si>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</si>
  <si>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</si>
  <si>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</si>
  <si>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</si>
  <si>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</si>
  <si>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</si>
  <si>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</si>
  <si>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1126 - 11001</t>
  </si>
  <si>
    <t>Առողջապահության ոլորտի պետական քաղաքականության մշակում, ծրագրերի համակարգում և մոնիտորինգ</t>
  </si>
  <si>
    <t xml:space="preserve"> Առողջապահության ոլորտի պետական քաղաքականության մշակում, ծրագրերի համակարգում և մոնիտորինգ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</si>
  <si>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</si>
  <si>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</si>
  <si>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</si>
  <si>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</si>
  <si>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</si>
  <si>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</si>
  <si>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 xml:space="preserve"> 1126 - 11001 </t>
  </si>
  <si>
    <t xml:space="preserve"> 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 </t>
  </si>
  <si>
    <t xml:space="preserve"> Ծառայությունը մատուցողի անվանումը` ՀՀ առողջապահության նախարարություն </t>
  </si>
  <si>
    <t xml:space="preserve"> 1126  11001</t>
  </si>
  <si>
    <t>ՀՀ ԱՆ «Կապանի բժշկական կենտրոն» ՓԲԸ</t>
  </si>
  <si>
    <t>ՀՀ ԱՆ «Ինֆեկցիոն հիվանդությունների ազգային կենտրոն» ՓԲԸ</t>
  </si>
  <si>
    <t>ՀՀ ԱՆ «Հանրապետական շտապ օգնության» ՓԲԸ</t>
  </si>
  <si>
    <t>«ՀԱՅԱՍՏԱՆԻ ՀԱՆՐԱՊԵՏՈՒԹՅԱՆ 2026 ԹՎԱԿԱՆԻ ՊԵՏԱԿԱՆ ԲՅՈՒՋԵԻ ՄԱՍԻՆ» 
ՕՐԵՆՔԻ N 2 ՀՈԴՎԱԾԻ ԱՂՅՈՒՍԱԿՈՒՄ ԿԱՏԱՐՎՈՂ ՓՈՓՈԽՈՒԹՅՈՒՆՆԵՐԸ</t>
  </si>
  <si>
    <t xml:space="preserve">Ցուցանիշների փոփոխությունը
 (նվազեցումները նշված են փակագծերում) </t>
  </si>
  <si>
    <t>Ցուցանիշների փոփոխությունները
(ավելացումները նշված են դրական նշանով)</t>
  </si>
  <si>
    <t>1053</t>
  </si>
  <si>
    <t>Առողջապահության համակարգի արդիականացման և արդյունավետության բարձրացման ծրագիր</t>
  </si>
  <si>
    <t>Առողջապահության համակարգի արդիականացում և զարգացում</t>
  </si>
  <si>
    <t>Առողջապահական ենթակառուցվածքների բարելավում, կարողությունների զարգացում</t>
  </si>
  <si>
    <t>1053 - 32007</t>
  </si>
  <si>
    <t>ՀՀ կայունացման և զարգացման Եվրասիական հիմնադրամի միջոցներից ֆինանսավորվող «ՀՀ-ում COVID-19 համավարակի պատրաստվածությանմակարդակի բարձրացում. կորոնավիրուսից առաջացող սպառնալիքի հայտնաբերում և արձագանքում» ծրագրի շրջանակներում շենքային պայմանների բարելավում</t>
  </si>
  <si>
    <t>Այլ պետական կազմակերպությունների կողմից օգտագործվող ոչ ֆինանսական ակտիվների հետ գործառնություններ</t>
  </si>
  <si>
    <t xml:space="preserve"> Պահուստային միջոցներ</t>
  </si>
  <si>
    <t>Առողջապահական հարակից ծառայություններ և ծրագրեր</t>
  </si>
  <si>
    <t xml:space="preserve"> ՄԵՔԵՆԱՆԵՐ  ԵՎ  ՍԱՐՔԱՎՈՐՈՒՄՆԵՐ</t>
  </si>
  <si>
    <t xml:space="preserve"> - Այլ մեքենաներ և սարքավորումներ</t>
  </si>
  <si>
    <t>Հավելված № 13</t>
  </si>
  <si>
    <t>Ցուցանիշների փոփոխությունները 
(ավելացումները նշված են դրական նշանով, իսկ նվազեցումները` փակագծերում)</t>
  </si>
  <si>
    <t xml:space="preserve"> ԸՆԴԱՄԵՆԸ </t>
  </si>
  <si>
    <t xml:space="preserve"> 1053 - 32007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</si>
  <si>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</si>
  <si>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կազմակերպության անվանումը`  Մասնագիտացված միավոր </t>
  </si>
  <si>
    <t>Հիվանդությունների վերահսկման և կանխարգելման ազգային կենտրոնի ՀՀ Արմավիրի մարզային մասնաճյուղի վերակառուցում /տոկոս</t>
  </si>
  <si>
    <t xml:space="preserve"> Հիվանդությունների վերահսկման և կանխարգելման ազգային կենտրոնի Արմավիրի մարզային մասնաճյուղի վերակառուցման աշխատանքներ </t>
  </si>
  <si>
    <t>Հավելված № 14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</si>
  <si>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</si>
  <si>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</si>
  <si>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Միջոց առում</t>
  </si>
  <si>
    <t xml:space="preserve"> Կառուցման աշխատանքներ</t>
  </si>
  <si>
    <t xml:space="preserve"> Վերակառուցման, վերանորոգման և վերականգնման աշխատանքներ</t>
  </si>
  <si>
    <t xml:space="preserve"> Նախագծահե- տազոտական, գեոդեզիա- քարտեզագրական աշխատանքներ</t>
  </si>
  <si>
    <t xml:space="preserve"> Ոչ ֆինանսական այլ ակտիվների ձեռքբերում</t>
  </si>
  <si>
    <t>ՀՀ ԱՆ «Ջերմուկի առողջության կենտրոն» ՓԲԸ</t>
  </si>
  <si>
    <t>ՀՀ ԱՆ Եղվարդի «Նաիրիի բժշկական կենտրոն» ՓԲԸ</t>
  </si>
  <si>
    <t>ՀՀ ԱՆ «Սևանի հոգեկան առողջության» ՓԲԸ</t>
  </si>
  <si>
    <t>ՀՀ ԱՆ «Էջմիածնի բժշկական Կենտրոն» ՓԲԸ</t>
  </si>
  <si>
    <t>ՀՀ ԱՆ «Ստեփանավանի բժշկական Կենտրոն» ՓԲԸ</t>
  </si>
  <si>
    <t>Առողջության համընդհանուր ապահովագրության հիմնադրամ</t>
  </si>
  <si>
    <t>ՀԱՅԱՍՏԱՆԻ ՀԱՆՐԱՊԵՏՈՒԹՅԱՆ ԿԱՌԱՎԱՐՈՒԹՅԱՆ 2025 ԹՎԱԿԱՆԻ ԴԵԿՏԵՄԲԵՐԻ 25-Ի № 1910-Ն ՈՐՈՇՄԱՆ №  9.1 ՀԱՎԵԼՎԱԾՈՒՄ ԿԱՏԱՐՎՈՂ ՓՈՓՈԽՈՒԹՅՈՒՆՆԵՐԸ ԵՎ ԼՐԱՑՈՒՄՆԵՐԸ</t>
  </si>
  <si>
    <t>ՀԱՅԱՍՏԱՆԻ ՀԱՆՐԱՊԵՏՈՒԹՅԱՆ ԿԱՌԱՎԱՐՈՒԹՅԱՆ 2025 ԹՎԱԿԱՆԻ ԴԵԿՏԵՄԲԵՐԻ 25-Ի № 1910-Ն ՈՐՈՇՄԱՆ №  9 ՀԱՎԵԼՎԱԾՈՒՄ ԿԱՏԱՐՎՈՂ ՓՈՓՈԽՈՒԹՅՈՒՆՆԵՐԸ ԵՎ ԼՐԱՑՈՒՄՆԵՐԸ</t>
  </si>
  <si>
    <t>Ցուցանիշների փոփոխությունները
(ավելացումը նշված է դրական նշանով, իսկ նվազեցումը` փակագծերում)</t>
  </si>
  <si>
    <t>Ցուցանիշների փոփոխությունները
(ավելացումները նշված են դրական նշանով, իսկ նվազեցումները` փակագծերում)</t>
  </si>
  <si>
    <t>Ընդամենը կառուցվող կազմակերպություններ, թիվ, որից`</t>
  </si>
  <si>
    <t/>
  </si>
  <si>
    <t>Նախագծանախահաշվային փաստաթղթերի քանակ, հատ</t>
  </si>
  <si>
    <t xml:space="preserve"> ՀԲՄ</t>
  </si>
  <si>
    <t>38521400-501</t>
  </si>
  <si>
    <t>դոզիմետրեր</t>
  </si>
  <si>
    <t>33161190-505</t>
  </si>
  <si>
    <t>33171700-501</t>
  </si>
  <si>
    <t>անզգայացման սարքեր</t>
  </si>
  <si>
    <t>33161190-503</t>
  </si>
  <si>
    <t>33161190-504</t>
  </si>
  <si>
    <t>33931300-502</t>
  </si>
  <si>
    <t>դիահերձման սեղաններ</t>
  </si>
  <si>
    <t>33941400-503</t>
  </si>
  <si>
    <t>դիարանի սառնարաններ կամ սառցարաններ</t>
  </si>
  <si>
    <t>33941400-502</t>
  </si>
  <si>
    <t>33911110-501</t>
  </si>
  <si>
    <t>դիահերձման գործիքների հավաքածու</t>
  </si>
  <si>
    <t>33941800-501</t>
  </si>
  <si>
    <t>դիակների բարձրացման կամ տեղափոխման սարքեր</t>
  </si>
  <si>
    <t>45211250-503</t>
  </si>
  <si>
    <t>դրամ</t>
  </si>
  <si>
    <t>45451700-501</t>
  </si>
  <si>
    <t>45451700-502</t>
  </si>
  <si>
    <t>71351540-505</t>
  </si>
  <si>
    <t>71351540-503</t>
  </si>
  <si>
    <t>71351540-504</t>
  </si>
  <si>
    <t>փորձաքննության ծառայություններ</t>
  </si>
  <si>
    <t>50531140-502</t>
  </si>
  <si>
    <t>50531140-503</t>
  </si>
  <si>
    <t>79211150-501</t>
  </si>
  <si>
    <t>աուդիտորական ծառայություններ</t>
  </si>
  <si>
    <t>79211150-502</t>
  </si>
  <si>
    <t>79211150-503</t>
  </si>
  <si>
    <t>79211150-504</t>
  </si>
  <si>
    <t>Հավելված № 15</t>
  </si>
  <si>
    <t>ՀԱՅԱՍՏԱՆԻ ՀԱՆՐԱՊԵՏՈՒԹՅԱՆ ԿԱՌԱՎԱՐՈՒԹՅԱՆ 2025 ԹՎԱԿԱՆԻ ԴԵԿՏԵՄԲԵՐԻ 25-Ի  № 1910-Ն ՈՐՈՇՄԱՆ № 10 ՀԱՎԵԼՎԱԾՈՒՄ ԿԱՏԱՐՎՈՂ ՓՈՓՈԽՈՒԹՅՈՒՆՆԵՐԸ ԵՎ ԼՐԱՑՈՒՄՆԵՐԸ</t>
  </si>
  <si>
    <t xml:space="preserve"> 33141174-1</t>
  </si>
  <si>
    <t xml:space="preserve"> 33141174-5</t>
  </si>
  <si>
    <t xml:space="preserve"> 33141174-6</t>
  </si>
  <si>
    <t xml:space="preserve"> 33141174-7</t>
  </si>
  <si>
    <t xml:space="preserve"> 33141174-8</t>
  </si>
  <si>
    <t xml:space="preserve"> 45211250-1</t>
  </si>
  <si>
    <t xml:space="preserve"> 45211250-3</t>
  </si>
  <si>
    <t>Հիվանդությունների վերահսկման և կանխարգելման ազգային կենտրոնի Արմավիրի մարզային մասնաճյուղի վերակառուցման աշխատանքներ</t>
  </si>
  <si>
    <t xml:space="preserve"> ՀՀ կայունացման և զարգացման Եվրասիական հիմնադրամի միջոցներից ֆինանսավորվող «ՀՀ-ում COVID-19 համավարակի պատրաստվածության մակարդակի բարձրացում. կորոնավիրուսից առաջացող սպառնալիքի հայտնաբերում և արձագանքում» ծրագրի շրջանակներում շենքային պայմանների բարելավում</t>
  </si>
  <si>
    <t>Հավելված № 16</t>
  </si>
  <si>
    <t>ՀԱՅԱՍՏԱՆԻ ՀԱՆՐԱՊԵՏՈՒԹՅԱՆ 2026 ԹՎԱԿԱՆԻ ՊԵՏԱԿԱՆ ԲՅՈՒՋԵՈՎ ՆԱԽԱՏԵՍՎԱԾ՝ ՀԱՅԱՍՏԱՆԻ ՀԱՆՐԱՊԵՏՈՒԹՅԱՆ ԿԱՌԱՎԱՐՈՒԹՅԱՆ ՊԱՀՈՒՍՏԱՅԻՆ ՖՈՆԴԻՑ ՀԱՏԿԱՑՈՒՄՆԵՐ ԿԱՏԱՐԵԼՈՒ ՎԵՐԱԲԵՐՅԱԼ</t>
  </si>
  <si>
    <t>ՀՀ ԱՆ «Ակադեմիկոս Ս. Ավդալբեկյանի անվան առողջապահության ազգային ինստիտուտ» ՓԲԸ/ Ազգային գրադարան/</t>
  </si>
  <si>
    <t>ՀՀ ԱՆ «Դեղերի և բժշկական պարագաների ապահովման ազգային կենտրոն» ՊՈԱԿ</t>
  </si>
  <si>
    <t>ՀՀ ԱՆ «Մարտունու բժշկական կենտրոն» ՓԲԸ</t>
  </si>
  <si>
    <t xml:space="preserve">«ՀԱՅԱՍՏԱՆԻ ՀԱՆՐԱՊԵՏՈՒԹՅԱՆ 2026 ԹՎԱԿԱՆԻ ՊԵՏԱԿԱՆ ԲՅՈՒՋԵԻ ՄԱՍԻՆ» ՀԱՅԱՍՏԱՆԻ ՀԱՆՐԱՊԵՏՈՒԹՅԱՆ ՕՐԵՆՔԻ № 1 ՀԱՎԵԼՎԱԾԻ № 5 ԱՂՅՈՒՍԱԿՈՒՄ ԿԱՏԱՐՎՈՂ  ԿԱՏԱՐՎՈՂ ԼՐԱՑՈՒՄՆԵՐԸ </t>
  </si>
  <si>
    <t xml:space="preserve">«ՀԱՅԱՍՏԱՆԻ ՀԱՆՐԱՊԵՏՈՒԹՅԱՆ 2026 ԹՎԱԿԱՆԻ ՊԵՏԱԿԱՆ ԲՅՈՒՋԵԻ ՄԱՍԻՆ» ՀԱՅԱՍՏԱՆԻ ՀԱՆՐԱՊԵՏՈՒԹՅԱՆ ՕՐԵՆՔԻ № 1 ՀԱՎԵԼՎԱԾԻ № 2 ԱՂՅՈՒՍԱԿՈՒՄ ԿԱՏԱՐՎՈՂ  ՎԵՐԱԲԱՇԽՈՒՄԸ ԵՎ ՀԱՅԱՍՏԱՆԻ ՀԱՆՐԱՊԵՏՈՒԹՅԱՆ ԿԱՌԱՎԱՐՈՒԹՅԱՆ 2025 ԹՎԱԿԱՆԻ ԴԵԿՏԵՄԲԵՐԻ 25-Ի № 1910-Ն ՈՐՈՇՄԱՆ № 5 ՀԱՎԵԼՎԱԾԻ № 1 ԱՂՅՈՒՍԱԿՈՒՄ ԿԱՏԱՐՎՈՂ ՓՈՓՈԽՈՒԹՅՈՒՆՆԵՐԸ ԵՎ ԼՐԱՑՈՒՄՆԵՐԸ </t>
  </si>
  <si>
    <t>ՀՀ ԱՆ «Մասիսի բժշկական կենտրոն» ՓԲԸ</t>
  </si>
  <si>
    <t>ՀԱՅԱՍՏԱՆԻ ՀԱՆՐԱՊԵՏՈՒԹՅԱՆ ԿԱՌԱՎԱՐՈՒԹՅԱՆ 2025 ԹՎԱԿԱՆԻ ԴԵԿՏԵՄԲԵՐԻ 25-Ի  №  1910-Ն ՈՐՈՇՄԱՆ № 5 ՀԱՎԵԼՎԱԾԻ № 4 ԱՂՅՈՒՍԱԿՈՒՄ ԿԱՏԱՐՎՈՂ ԼՐԱՑՈՒՄՆԵՐԸ</t>
  </si>
  <si>
    <t xml:space="preserve"> բժշկական սարքերի հավաքածուներ</t>
  </si>
  <si>
    <t>վերակառուցման աշխատանքներ</t>
  </si>
  <si>
    <t>45211250/3</t>
  </si>
  <si>
    <t>71351540/3</t>
  </si>
  <si>
    <t>98111140/3</t>
  </si>
  <si>
    <t>ՀՀ ԱՆ «Աշտարակի բժշկական կենտրոն» ՓԲԸ/գլխ.մասնաշենք/</t>
  </si>
  <si>
    <t xml:space="preserve"> 45451700-3</t>
  </si>
  <si>
    <t>45211250/4</t>
  </si>
  <si>
    <t>45211250/5</t>
  </si>
  <si>
    <t>45211250/2</t>
  </si>
  <si>
    <t>71351540/1</t>
  </si>
  <si>
    <t>98111140/1</t>
  </si>
  <si>
    <t>45211250/1</t>
  </si>
  <si>
    <t>ՀԲՄ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</si>
</sst>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"/>
    <numFmt numFmtId="167" formatCode="##,##0.0;\(##,##0.0\);\-"/>
    <numFmt numFmtId="168" formatCode="_(* #,##0.0_);_(* \(#,##0.0\);_(* &quot;-&quot;??_);_(@_)"/>
    <numFmt numFmtId="169" formatCode="#,##0.00;\ \(#,##0.00\)"/>
    <numFmt numFmtId="170" formatCode="#,##0.0_);\(#,##0.0\)"/>
    <numFmt numFmtId="171" formatCode="#,##0.0;\ \(#,##0.0\)"/>
    <numFmt numFmtId="172" formatCode="0_);\(0\)"/>
    <numFmt numFmtId="173" formatCode="_(* #,##0.000_);_(* \(#,##0.000\);_(* &quot;-&quot;??_);_(@_)"/>
  </numFmts>
  <fonts count="7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sz val="9"/>
      <color theme="1"/>
      <name val="GHEA Grapalat"/>
      <family val="3"/>
    </font>
    <font>
      <b/>
      <sz val="9"/>
      <name val="GHEA Grapalat"/>
      <family val="2"/>
    </font>
    <font>
      <i/>
      <sz val="8"/>
      <name val="GHEA Grapalat"/>
      <family val="2"/>
    </font>
    <font>
      <i/>
      <sz val="9"/>
      <color theme="1"/>
      <name val="GHEA Grapalat"/>
      <family val="3"/>
    </font>
    <font>
      <b/>
      <sz val="9"/>
      <color theme="1"/>
      <name val="GHEA Grapalat"/>
      <family val="3"/>
    </font>
    <font>
      <sz val="9"/>
      <name val="Arial"/>
      <family val="2"/>
    </font>
    <font>
      <sz val="9"/>
      <name val="GHEA Grapalat"/>
      <family val="2"/>
    </font>
    <font>
      <sz val="10"/>
      <name val="Arial"/>
      <family val="2"/>
    </font>
    <font>
      <sz val="10"/>
      <name val="Arial"/>
      <family val="2"/>
    </font>
    <font>
      <b/>
      <sz val="8"/>
      <name val="GHEA Grapalat"/>
      <family val="2"/>
    </font>
    <font>
      <b/>
      <sz val="10"/>
      <name val="GHEA Grapalat"/>
      <family val="2"/>
    </font>
    <font>
      <b/>
      <i/>
      <sz val="9"/>
      <color theme="1"/>
      <name val="GHEA Grapalat"/>
      <family val="3"/>
    </font>
    <font>
      <sz val="9"/>
      <color theme="1"/>
      <name val="Calibri"/>
      <family val="2"/>
      <charset val="1"/>
      <scheme val="minor"/>
    </font>
    <font>
      <sz val="9"/>
      <color theme="1"/>
      <name val="GHEA Grapalat"/>
      <family val="2"/>
    </font>
    <font>
      <i/>
      <sz val="9"/>
      <color theme="1"/>
      <name val="GHEA Grapalat"/>
      <family val="2"/>
    </font>
    <font>
      <b/>
      <sz val="9"/>
      <color theme="1"/>
      <name val="Calibri"/>
      <family val="2"/>
      <charset val="1"/>
      <scheme val="minor"/>
    </font>
    <font>
      <sz val="9"/>
      <color rgb="FF000000"/>
      <name val="GHEA Grapalat"/>
      <family val="3"/>
    </font>
    <font>
      <b/>
      <i/>
      <sz val="9"/>
      <name val="GHEA Grapalat"/>
      <family val="3"/>
    </font>
    <font>
      <b/>
      <u/>
      <sz val="9"/>
      <name val="GHEA Grapalat"/>
      <family val="2"/>
    </font>
    <font>
      <b/>
      <i/>
      <sz val="9"/>
      <name val="Calibri"/>
      <family val="2"/>
      <charset val="1"/>
      <scheme val="minor"/>
    </font>
    <font>
      <sz val="9"/>
      <name val="Calibri"/>
      <family val="2"/>
      <charset val="1"/>
      <scheme val="minor"/>
    </font>
    <font>
      <b/>
      <sz val="9"/>
      <name val="Calibri"/>
      <family val="2"/>
      <charset val="1"/>
      <scheme val="minor"/>
    </font>
    <font>
      <sz val="9"/>
      <color rgb="FFFF0000"/>
      <name val="GHEA Grapalat"/>
      <family val="3"/>
    </font>
    <font>
      <sz val="10"/>
      <name val="GHEA Grapalat"/>
      <family val="3"/>
    </font>
    <font>
      <sz val="8"/>
      <name val="Arial"/>
      <family val="2"/>
    </font>
    <font>
      <sz val="8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31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4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25" fillId="2" borderId="0" applyNumberFormat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5" borderId="0" applyNumberFormat="0" applyBorder="0" applyAlignment="0" applyProtection="0"/>
    <xf numFmtId="0" fontId="25" fillId="8" borderId="0" applyNumberFormat="0" applyBorder="0" applyAlignment="0" applyProtection="0"/>
    <xf numFmtId="0" fontId="25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9" borderId="0" applyNumberFormat="0" applyBorder="0" applyAlignment="0" applyProtection="0"/>
    <xf numFmtId="0" fontId="27" fillId="3" borderId="0" applyNumberFormat="0" applyBorder="0" applyAlignment="0" applyProtection="0"/>
    <xf numFmtId="0" fontId="28" fillId="20" borderId="1" applyNumberFormat="0" applyAlignment="0" applyProtection="0"/>
    <xf numFmtId="0" fontId="29" fillId="21" borderId="2" applyNumberFormat="0" applyAlignment="0" applyProtection="0"/>
    <xf numFmtId="164" fontId="42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7" borderId="1" applyNumberFormat="0" applyAlignment="0" applyProtection="0"/>
    <xf numFmtId="0" fontId="36" fillId="0" borderId="6" applyNumberFormat="0" applyFill="0" applyAlignment="0" applyProtection="0"/>
    <xf numFmtId="0" fontId="37" fillId="22" borderId="0" applyNumberFormat="0" applyBorder="0" applyAlignment="0" applyProtection="0"/>
    <xf numFmtId="0" fontId="5" fillId="0" borderId="0"/>
    <xf numFmtId="0" fontId="6" fillId="0" borderId="0"/>
    <xf numFmtId="0" fontId="42" fillId="0" borderId="0"/>
    <xf numFmtId="0" fontId="6" fillId="0" borderId="0"/>
    <xf numFmtId="0" fontId="25" fillId="23" borderId="7" applyNumberFormat="0" applyFont="0" applyAlignment="0" applyProtection="0"/>
    <xf numFmtId="0" fontId="38" fillId="20" borderId="8" applyNumberFormat="0" applyAlignment="0" applyProtection="0"/>
    <xf numFmtId="0" fontId="39" fillId="0" borderId="0" applyNumberFormat="0" applyFill="0" applyBorder="0" applyAlignment="0" applyProtection="0"/>
    <xf numFmtId="0" fontId="40" fillId="0" borderId="9" applyNumberFormat="0" applyFill="0" applyAlignment="0" applyProtection="0"/>
    <xf numFmtId="0" fontId="41" fillId="0" borderId="0" applyNumberFormat="0" applyFill="0" applyBorder="0" applyAlignment="0" applyProtection="0"/>
    <xf numFmtId="0" fontId="43" fillId="0" borderId="0"/>
    <xf numFmtId="43" fontId="42" fillId="0" borderId="0" applyFont="0" applyFill="0" applyBorder="0" applyAlignment="0" applyProtection="0"/>
    <xf numFmtId="167" fontId="44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45" fillId="0" borderId="0"/>
    <xf numFmtId="0" fontId="44" fillId="0" borderId="0">
      <alignment horizontal="left" vertical="top" wrapText="1"/>
    </xf>
    <xf numFmtId="0" fontId="42" fillId="0" borderId="0"/>
    <xf numFmtId="43" fontId="42" fillId="0" borderId="0" applyFont="0" applyFill="0" applyBorder="0" applyAlignment="0" applyProtection="0"/>
    <xf numFmtId="0" fontId="6" fillId="0" borderId="0"/>
    <xf numFmtId="0" fontId="46" fillId="0" borderId="0"/>
    <xf numFmtId="0" fontId="5" fillId="0" borderId="0"/>
    <xf numFmtId="0" fontId="42" fillId="0" borderId="0"/>
    <xf numFmtId="0" fontId="5" fillId="0" borderId="0"/>
    <xf numFmtId="0" fontId="45" fillId="0" borderId="0"/>
    <xf numFmtId="43" fontId="4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2" fillId="0" borderId="0"/>
    <xf numFmtId="167" fontId="51" fillId="0" borderId="0" applyFill="0" applyBorder="0" applyProtection="0">
      <alignment horizontal="right" vertical="top"/>
    </xf>
    <xf numFmtId="43" fontId="2" fillId="0" borderId="0" applyFont="0" applyFill="0" applyBorder="0" applyAlignment="0" applyProtection="0"/>
    <xf numFmtId="167" fontId="52" fillId="0" borderId="0" applyFill="0" applyBorder="0" applyProtection="0">
      <alignment horizontal="right" vertical="top"/>
    </xf>
    <xf numFmtId="43" fontId="57" fillId="0" borderId="0" applyFont="0" applyFill="0" applyBorder="0" applyAlignment="0" applyProtection="0"/>
    <xf numFmtId="9" fontId="58" fillId="0" borderId="0" applyFont="0" applyFill="0" applyBorder="0" applyAlignment="0" applyProtection="0"/>
    <xf numFmtId="0" fontId="5" fillId="0" borderId="0"/>
    <xf numFmtId="167" fontId="59" fillId="0" borderId="0" applyFill="0" applyBorder="0" applyProtection="0">
      <alignment horizontal="right" vertical="top"/>
    </xf>
    <xf numFmtId="167" fontId="60" fillId="0" borderId="0" applyFill="0" applyBorder="0" applyProtection="0">
      <alignment horizontal="right" vertical="top"/>
    </xf>
    <xf numFmtId="0" fontId="1" fillId="0" borderId="0"/>
  </cellStyleXfs>
  <cellXfs count="436">
    <xf numFmtId="0" fontId="0" fillId="0" borderId="0" xfId="0"/>
    <xf numFmtId="0" fontId="50" fillId="0" borderId="0" xfId="0" applyFont="1" applyAlignment="1">
      <alignment horizontal="left" vertical="center" wrapText="1"/>
    </xf>
    <xf numFmtId="168" fontId="47" fillId="0" borderId="10" xfId="123" applyNumberFormat="1" applyFont="1" applyFill="1" applyBorder="1" applyAlignment="1">
      <alignment horizontal="center" vertical="center"/>
    </xf>
    <xf numFmtId="0" fontId="50" fillId="0" borderId="0" xfId="25" applyFont="1"/>
    <xf numFmtId="0" fontId="54" fillId="0" borderId="10" xfId="25" applyFont="1" applyBorder="1" applyAlignment="1">
      <alignment horizontal="center" vertical="center" wrapText="1"/>
    </xf>
    <xf numFmtId="1" fontId="50" fillId="0" borderId="10" xfId="25" applyNumberFormat="1" applyFont="1" applyBorder="1" applyAlignment="1">
      <alignment horizontal="center" vertical="center"/>
    </xf>
    <xf numFmtId="0" fontId="54" fillId="0" borderId="10" xfId="25" applyFont="1" applyBorder="1" applyAlignment="1">
      <alignment horizontal="center" vertical="center"/>
    </xf>
    <xf numFmtId="0" fontId="50" fillId="0" borderId="10" xfId="25" applyFont="1" applyBorder="1" applyAlignment="1">
      <alignment vertical="center"/>
    </xf>
    <xf numFmtId="0" fontId="50" fillId="0" borderId="10" xfId="25" applyFont="1" applyBorder="1" applyAlignment="1">
      <alignment horizontal="center" vertical="center"/>
    </xf>
    <xf numFmtId="0" fontId="50" fillId="0" borderId="0" xfId="25" applyFont="1" applyAlignment="1">
      <alignment horizontal="center" vertical="center"/>
    </xf>
    <xf numFmtId="0" fontId="50" fillId="0" borderId="0" xfId="25" applyFont="1" applyAlignment="1">
      <alignment vertical="center"/>
    </xf>
    <xf numFmtId="166" fontId="50" fillId="0" borderId="0" xfId="25" applyNumberFormat="1" applyFont="1" applyAlignment="1">
      <alignment horizontal="center" vertical="center"/>
    </xf>
    <xf numFmtId="167" fontId="48" fillId="0" borderId="10" xfId="122" applyFont="1" applyFill="1" applyBorder="1" applyAlignment="1">
      <alignment horizontal="center" vertical="center"/>
    </xf>
    <xf numFmtId="0" fontId="47" fillId="0" borderId="0" xfId="0" applyFont="1" applyAlignment="1">
      <alignment horizontal="left" vertical="top" wrapText="1"/>
    </xf>
    <xf numFmtId="167" fontId="48" fillId="0" borderId="10" xfId="107" applyFont="1" applyFill="1" applyBorder="1" applyAlignment="1">
      <alignment horizontal="right" vertical="center"/>
    </xf>
    <xf numFmtId="171" fontId="48" fillId="24" borderId="10" xfId="107" applyNumberFormat="1" applyFont="1" applyFill="1" applyBorder="1" applyAlignment="1">
      <alignment horizontal="center" vertical="center"/>
    </xf>
    <xf numFmtId="171" fontId="48" fillId="24" borderId="10" xfId="25" applyNumberFormat="1" applyFont="1" applyFill="1" applyBorder="1" applyAlignment="1">
      <alignment horizontal="center" vertical="center" wrapText="1"/>
    </xf>
    <xf numFmtId="167" fontId="47" fillId="0" borderId="10" xfId="107" applyFont="1" applyFill="1" applyBorder="1" applyAlignment="1">
      <alignment horizontal="center" vertical="center"/>
    </xf>
    <xf numFmtId="168" fontId="47" fillId="0" borderId="13" xfId="123" applyNumberFormat="1" applyFont="1" applyFill="1" applyBorder="1" applyAlignment="1">
      <alignment horizontal="center" vertical="center"/>
    </xf>
    <xf numFmtId="0" fontId="48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0" fontId="53" fillId="0" borderId="0" xfId="0" applyFont="1" applyAlignment="1">
      <alignment horizontal="center" vertical="center" wrapText="1"/>
    </xf>
    <xf numFmtId="0" fontId="53" fillId="0" borderId="0" xfId="0" applyFont="1" applyAlignment="1">
      <alignment vertical="center" wrapText="1"/>
    </xf>
    <xf numFmtId="0" fontId="53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4" fillId="0" borderId="0" xfId="0" applyFont="1" applyAlignment="1">
      <alignment vertical="center"/>
    </xf>
    <xf numFmtId="0" fontId="54" fillId="0" borderId="10" xfId="0" applyFont="1" applyBorder="1" applyAlignment="1">
      <alignment horizontal="center" vertical="center" wrapText="1"/>
    </xf>
    <xf numFmtId="171" fontId="53" fillId="0" borderId="10" xfId="99" applyNumberFormat="1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/>
    </xf>
    <xf numFmtId="0" fontId="54" fillId="0" borderId="10" xfId="0" applyFont="1" applyBorder="1" applyAlignment="1">
      <alignment horizontal="left" vertical="center" wrapText="1"/>
    </xf>
    <xf numFmtId="0" fontId="50" fillId="0" borderId="10" xfId="0" applyFont="1" applyBorder="1" applyAlignment="1">
      <alignment horizontal="left" vertical="center" wrapText="1"/>
    </xf>
    <xf numFmtId="0" fontId="54" fillId="0" borderId="10" xfId="0" applyFont="1" applyBorder="1" applyAlignment="1">
      <alignment vertical="center"/>
    </xf>
    <xf numFmtId="0" fontId="53" fillId="0" borderId="10" xfId="0" applyFont="1" applyBorder="1" applyAlignment="1">
      <alignment horizontal="center" vertical="center" wrapText="1"/>
    </xf>
    <xf numFmtId="0" fontId="53" fillId="0" borderId="10" xfId="0" applyFont="1" applyBorder="1" applyAlignment="1">
      <alignment horizontal="left" vertical="center" wrapText="1"/>
    </xf>
    <xf numFmtId="49" fontId="54" fillId="0" borderId="10" xfId="0" applyNumberFormat="1" applyFont="1" applyBorder="1" applyAlignment="1">
      <alignment horizontal="center" vertical="center" wrapText="1"/>
    </xf>
    <xf numFmtId="169" fontId="54" fillId="0" borderId="10" xfId="0" applyNumberFormat="1" applyFont="1" applyBorder="1" applyAlignment="1">
      <alignment horizontal="center" vertical="center" wrapText="1"/>
    </xf>
    <xf numFmtId="167" fontId="54" fillId="0" borderId="10" xfId="0" applyNumberFormat="1" applyFont="1" applyBorder="1" applyAlignment="1">
      <alignment horizontal="center" vertical="center" wrapText="1"/>
    </xf>
    <xf numFmtId="0" fontId="50" fillId="0" borderId="10" xfId="115" applyFont="1" applyBorder="1" applyAlignment="1">
      <alignment horizontal="center" vertical="center" wrapText="1"/>
    </xf>
    <xf numFmtId="0" fontId="53" fillId="0" borderId="10" xfId="115" applyFont="1" applyBorder="1" applyAlignment="1">
      <alignment horizontal="center" vertical="center" wrapText="1"/>
    </xf>
    <xf numFmtId="167" fontId="53" fillId="0" borderId="10" xfId="120" applyNumberFormat="1" applyFont="1" applyFill="1" applyBorder="1" applyAlignment="1">
      <alignment horizontal="center" vertical="center"/>
    </xf>
    <xf numFmtId="170" fontId="53" fillId="0" borderId="17" xfId="0" applyNumberFormat="1" applyFont="1" applyBorder="1" applyAlignment="1" applyProtection="1">
      <alignment horizontal="left" vertical="center" wrapText="1"/>
      <protection locked="0"/>
    </xf>
    <xf numFmtId="0" fontId="61" fillId="0" borderId="10" xfId="115" applyFont="1" applyBorder="1" applyAlignment="1">
      <alignment horizontal="left" vertical="center" wrapText="1"/>
    </xf>
    <xf numFmtId="167" fontId="61" fillId="0" borderId="10" xfId="115" applyNumberFormat="1" applyFont="1" applyBorder="1" applyAlignment="1">
      <alignment horizontal="center" vertical="center" wrapText="1"/>
    </xf>
    <xf numFmtId="170" fontId="53" fillId="0" borderId="10" xfId="0" applyNumberFormat="1" applyFont="1" applyBorder="1" applyAlignment="1" applyProtection="1">
      <alignment horizontal="left" vertical="center" wrapText="1"/>
      <protection locked="0"/>
    </xf>
    <xf numFmtId="0" fontId="53" fillId="0" borderId="10" xfId="118" applyFont="1" applyBorder="1" applyAlignment="1">
      <alignment vertical="center" wrapText="1"/>
    </xf>
    <xf numFmtId="0" fontId="54" fillId="0" borderId="10" xfId="115" applyFont="1" applyBorder="1" applyAlignment="1">
      <alignment horizontal="center" vertical="center" wrapText="1"/>
    </xf>
    <xf numFmtId="0" fontId="61" fillId="0" borderId="10" xfId="127" applyFont="1" applyBorder="1" applyAlignment="1">
      <alignment horizontal="left" vertical="center" wrapText="1"/>
    </xf>
    <xf numFmtId="167" fontId="61" fillId="0" borderId="10" xfId="120" applyNumberFormat="1" applyFont="1" applyFill="1" applyBorder="1" applyAlignment="1">
      <alignment horizontal="center" vertical="center"/>
    </xf>
    <xf numFmtId="0" fontId="53" fillId="0" borderId="10" xfId="127" applyFont="1" applyBorder="1" applyAlignment="1">
      <alignment horizontal="left" vertical="center" wrapText="1"/>
    </xf>
    <xf numFmtId="167" fontId="53" fillId="0" borderId="10" xfId="127" applyNumberFormat="1" applyFont="1" applyBorder="1" applyAlignment="1">
      <alignment horizontal="center" vertical="center" wrapText="1"/>
    </xf>
    <xf numFmtId="0" fontId="54" fillId="0" borderId="10" xfId="118" applyFont="1" applyBorder="1" applyAlignment="1">
      <alignment vertical="center"/>
    </xf>
    <xf numFmtId="167" fontId="61" fillId="0" borderId="10" xfId="127" applyNumberFormat="1" applyFont="1" applyBorder="1" applyAlignment="1">
      <alignment horizontal="center" vertical="center" wrapText="1"/>
    </xf>
    <xf numFmtId="0" fontId="62" fillId="0" borderId="10" xfId="118" applyFont="1" applyBorder="1" applyAlignment="1">
      <alignment vertical="center"/>
    </xf>
    <xf numFmtId="167" fontId="53" fillId="0" borderId="10" xfId="126" applyNumberFormat="1" applyFont="1" applyFill="1" applyBorder="1" applyAlignment="1">
      <alignment horizontal="center" vertical="center"/>
    </xf>
    <xf numFmtId="0" fontId="50" fillId="0" borderId="10" xfId="118" applyFont="1" applyBorder="1" applyAlignment="1">
      <alignment horizontal="center" vertical="center"/>
    </xf>
    <xf numFmtId="0" fontId="65" fillId="0" borderId="10" xfId="118" applyFont="1" applyBorder="1" applyAlignment="1">
      <alignment vertical="center"/>
    </xf>
    <xf numFmtId="0" fontId="61" fillId="0" borderId="10" xfId="0" applyFont="1" applyBorder="1" applyAlignment="1">
      <alignment horizontal="left" vertical="center" wrapText="1"/>
    </xf>
    <xf numFmtId="167" fontId="61" fillId="0" borderId="10" xfId="124" applyFont="1" applyBorder="1" applyAlignment="1">
      <alignment horizontal="center" vertical="center"/>
    </xf>
    <xf numFmtId="0" fontId="54" fillId="0" borderId="0" xfId="0" applyFont="1" applyAlignment="1">
      <alignment horizontal="left" vertical="center" wrapText="1"/>
    </xf>
    <xf numFmtId="0" fontId="53" fillId="0" borderId="0" xfId="25" applyFont="1" applyAlignment="1">
      <alignment horizontal="center" vertical="center" wrapText="1"/>
    </xf>
    <xf numFmtId="0" fontId="53" fillId="0" borderId="0" xfId="25" applyFont="1" applyAlignment="1">
      <alignment vertical="center" wrapText="1"/>
    </xf>
    <xf numFmtId="0" fontId="53" fillId="0" borderId="0" xfId="25" applyFont="1" applyAlignment="1">
      <alignment vertical="center"/>
    </xf>
    <xf numFmtId="0" fontId="54" fillId="0" borderId="19" xfId="25" applyFont="1" applyBorder="1" applyAlignment="1">
      <alignment vertical="center"/>
    </xf>
    <xf numFmtId="0" fontId="54" fillId="0" borderId="16" xfId="25" applyFont="1" applyBorder="1" applyAlignment="1">
      <alignment vertical="center"/>
    </xf>
    <xf numFmtId="0" fontId="54" fillId="0" borderId="20" xfId="25" applyFont="1" applyBorder="1" applyAlignment="1">
      <alignment vertical="center"/>
    </xf>
    <xf numFmtId="171" fontId="61" fillId="0" borderId="10" xfId="99" applyNumberFormat="1" applyFont="1" applyBorder="1" applyAlignment="1">
      <alignment horizontal="center" vertical="center" wrapText="1"/>
    </xf>
    <xf numFmtId="0" fontId="53" fillId="0" borderId="10" xfId="25" applyFont="1" applyBorder="1" applyAlignment="1">
      <alignment horizontal="center" vertical="center" wrapText="1"/>
    </xf>
    <xf numFmtId="0" fontId="53" fillId="0" borderId="11" xfId="25" applyFont="1" applyBorder="1" applyAlignment="1">
      <alignment horizontal="left" vertical="center" wrapText="1"/>
    </xf>
    <xf numFmtId="0" fontId="54" fillId="0" borderId="10" xfId="0" applyFont="1" applyBorder="1" applyAlignment="1">
      <alignment vertical="center" wrapText="1"/>
    </xf>
    <xf numFmtId="167" fontId="50" fillId="0" borderId="10" xfId="0" applyNumberFormat="1" applyFont="1" applyBorder="1" applyAlignment="1">
      <alignment horizontal="center" vertical="center" wrapText="1"/>
    </xf>
    <xf numFmtId="167" fontId="54" fillId="0" borderId="10" xfId="107" applyFont="1" applyBorder="1" applyAlignment="1">
      <alignment horizontal="center" vertical="center"/>
    </xf>
    <xf numFmtId="0" fontId="62" fillId="0" borderId="17" xfId="118" applyFont="1" applyBorder="1" applyAlignment="1">
      <alignment vertical="center"/>
    </xf>
    <xf numFmtId="0" fontId="63" fillId="0" borderId="10" xfId="0" applyFont="1" applyBorder="1" applyAlignment="1">
      <alignment horizontal="left" vertical="center" wrapText="1"/>
    </xf>
    <xf numFmtId="0" fontId="64" fillId="0" borderId="10" xfId="0" applyFont="1" applyBorder="1" applyAlignment="1">
      <alignment horizontal="center" vertical="center" wrapText="1"/>
    </xf>
    <xf numFmtId="167" fontId="63" fillId="0" borderId="10" xfId="0" applyNumberFormat="1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170" fontId="50" fillId="0" borderId="10" xfId="0" applyNumberFormat="1" applyFont="1" applyBorder="1" applyAlignment="1">
      <alignment horizontal="center" vertical="center" wrapText="1"/>
    </xf>
    <xf numFmtId="170" fontId="50" fillId="0" borderId="0" xfId="0" applyNumberFormat="1" applyFont="1" applyAlignment="1">
      <alignment horizontal="center" vertical="center"/>
    </xf>
    <xf numFmtId="0" fontId="47" fillId="0" borderId="0" xfId="0" applyFont="1" applyAlignment="1">
      <alignment vertical="center"/>
    </xf>
    <xf numFmtId="0" fontId="47" fillId="0" borderId="0" xfId="0" applyFont="1" applyAlignment="1">
      <alignment horizontal="center" vertical="center" wrapText="1"/>
    </xf>
    <xf numFmtId="0" fontId="47" fillId="0" borderId="0" xfId="0" applyFont="1" applyAlignment="1">
      <alignment vertical="center" wrapText="1"/>
    </xf>
    <xf numFmtId="0" fontId="47" fillId="0" borderId="10" xfId="110" applyFont="1" applyBorder="1" applyAlignment="1">
      <alignment horizontal="center" vertical="center" wrapText="1"/>
    </xf>
    <xf numFmtId="0" fontId="50" fillId="0" borderId="10" xfId="25" applyFont="1" applyBorder="1" applyAlignment="1">
      <alignment horizontal="center" vertical="center" wrapText="1"/>
    </xf>
    <xf numFmtId="0" fontId="49" fillId="0" borderId="0" xfId="113" applyFont="1" applyAlignment="1">
      <alignment vertical="center" wrapText="1"/>
    </xf>
    <xf numFmtId="0" fontId="66" fillId="0" borderId="0" xfId="114" applyFont="1" applyAlignment="1">
      <alignment horizontal="left" vertical="center"/>
    </xf>
    <xf numFmtId="0" fontId="47" fillId="0" borderId="0" xfId="113" applyFont="1" applyAlignment="1">
      <alignment vertical="center" wrapText="1"/>
    </xf>
    <xf numFmtId="0" fontId="50" fillId="24" borderId="10" xfId="0" applyFont="1" applyFill="1" applyBorder="1" applyAlignment="1">
      <alignment vertical="center"/>
    </xf>
    <xf numFmtId="0" fontId="49" fillId="24" borderId="10" xfId="113" applyFont="1" applyFill="1" applyBorder="1" applyAlignment="1">
      <alignment horizontal="right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center" vertical="center" wrapText="1"/>
    </xf>
    <xf numFmtId="171" fontId="47" fillId="24" borderId="10" xfId="0" applyNumberFormat="1" applyFont="1" applyFill="1" applyBorder="1" applyAlignment="1">
      <alignment horizontal="right" vertical="center"/>
    </xf>
    <xf numFmtId="43" fontId="50" fillId="0" borderId="0" xfId="123" applyFont="1" applyAlignment="1">
      <alignment vertical="center"/>
    </xf>
    <xf numFmtId="0" fontId="50" fillId="0" borderId="10" xfId="0" applyFont="1" applyBorder="1" applyAlignment="1">
      <alignment vertical="center"/>
    </xf>
    <xf numFmtId="169" fontId="50" fillId="0" borderId="0" xfId="0" applyNumberFormat="1" applyFont="1" applyAlignment="1">
      <alignment vertical="center"/>
    </xf>
    <xf numFmtId="168" fontId="50" fillId="0" borderId="0" xfId="0" applyNumberFormat="1" applyFont="1" applyAlignment="1">
      <alignment vertical="center"/>
    </xf>
    <xf numFmtId="0" fontId="47" fillId="0" borderId="0" xfId="0" applyFont="1" applyAlignment="1">
      <alignment horizontal="left" vertical="center" wrapText="1"/>
    </xf>
    <xf numFmtId="0" fontId="48" fillId="0" borderId="0" xfId="113" applyFont="1" applyAlignment="1">
      <alignment vertical="center"/>
    </xf>
    <xf numFmtId="0" fontId="47" fillId="0" borderId="0" xfId="113" applyFont="1" applyAlignment="1">
      <alignment vertical="center"/>
    </xf>
    <xf numFmtId="0" fontId="47" fillId="0" borderId="0" xfId="113" applyFont="1" applyAlignment="1">
      <alignment horizontal="center" vertical="center"/>
    </xf>
    <xf numFmtId="0" fontId="47" fillId="0" borderId="10" xfId="113" applyFont="1" applyBorder="1" applyAlignment="1">
      <alignment horizontal="center" vertical="center" wrapText="1"/>
    </xf>
    <xf numFmtId="171" fontId="48" fillId="24" borderId="10" xfId="0" applyNumberFormat="1" applyFont="1" applyFill="1" applyBorder="1" applyAlignment="1">
      <alignment horizontal="center" vertical="center"/>
    </xf>
    <xf numFmtId="0" fontId="47" fillId="0" borderId="10" xfId="113" applyFont="1" applyBorder="1" applyAlignment="1">
      <alignment horizontal="left" vertical="center" wrapText="1"/>
    </xf>
    <xf numFmtId="171" fontId="47" fillId="24" borderId="10" xfId="0" applyNumberFormat="1" applyFont="1" applyFill="1" applyBorder="1" applyAlignment="1">
      <alignment horizontal="center" vertical="center"/>
    </xf>
    <xf numFmtId="0" fontId="47" fillId="0" borderId="10" xfId="113" applyFont="1" applyBorder="1" applyAlignment="1">
      <alignment vertical="center" wrapText="1"/>
    </xf>
    <xf numFmtId="0" fontId="47" fillId="24" borderId="10" xfId="113" applyFont="1" applyFill="1" applyBorder="1" applyAlignment="1">
      <alignment vertical="center" wrapText="1"/>
    </xf>
    <xf numFmtId="0" fontId="67" fillId="0" borderId="10" xfId="0" applyFont="1" applyBorder="1" applyAlignment="1">
      <alignment horizontal="left" vertical="center" wrapText="1"/>
    </xf>
    <xf numFmtId="0" fontId="47" fillId="0" borderId="0" xfId="25" applyFont="1" applyAlignment="1">
      <alignment horizontal="left" vertical="center" wrapText="1"/>
    </xf>
    <xf numFmtId="0" fontId="48" fillId="0" borderId="10" xfId="25" applyFont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 wrapText="1"/>
    </xf>
    <xf numFmtId="0" fontId="48" fillId="24" borderId="10" xfId="25" applyFont="1" applyFill="1" applyBorder="1" applyAlignment="1">
      <alignment horizontal="left" vertical="center" wrapText="1"/>
    </xf>
    <xf numFmtId="166" fontId="48" fillId="24" borderId="10" xfId="25" applyNumberFormat="1" applyFont="1" applyFill="1" applyBorder="1" applyAlignment="1">
      <alignment horizontal="center" vertical="center" wrapText="1"/>
    </xf>
    <xf numFmtId="0" fontId="48" fillId="0" borderId="0" xfId="25" applyFont="1" applyAlignment="1">
      <alignment horizontal="left" vertical="center" wrapText="1"/>
    </xf>
    <xf numFmtId="166" fontId="47" fillId="0" borderId="10" xfId="125" applyNumberFormat="1" applyFont="1" applyBorder="1" applyAlignment="1">
      <alignment horizontal="center" vertical="center" wrapText="1"/>
    </xf>
    <xf numFmtId="0" fontId="47" fillId="0" borderId="10" xfId="25" applyFont="1" applyBorder="1" applyAlignment="1">
      <alignment horizontal="left" vertical="center" wrapText="1"/>
    </xf>
    <xf numFmtId="166" fontId="48" fillId="0" borderId="10" xfId="25" applyNumberFormat="1" applyFont="1" applyBorder="1" applyAlignment="1">
      <alignment horizontal="center" vertical="center" wrapText="1"/>
    </xf>
    <xf numFmtId="0" fontId="47" fillId="0" borderId="10" xfId="0" applyFont="1" applyBorder="1" applyAlignment="1">
      <alignment vertical="center"/>
    </xf>
    <xf numFmtId="0" fontId="47" fillId="0" borderId="10" xfId="25" applyFont="1" applyBorder="1" applyAlignment="1">
      <alignment horizontal="center" vertical="center" wrapText="1"/>
    </xf>
    <xf numFmtId="170" fontId="47" fillId="0" borderId="0" xfId="0" applyNumberFormat="1" applyFont="1" applyAlignment="1">
      <alignment vertical="center"/>
    </xf>
    <xf numFmtId="0" fontId="48" fillId="0" borderId="10" xfId="113" applyFont="1" applyBorder="1" applyAlignment="1">
      <alignment horizontal="left" vertical="center" wrapText="1"/>
    </xf>
    <xf numFmtId="0" fontId="47" fillId="0" borderId="0" xfId="0" applyFont="1" applyAlignment="1">
      <alignment horizontal="left" vertical="center"/>
    </xf>
    <xf numFmtId="0" fontId="47" fillId="0" borderId="10" xfId="0" applyFont="1" applyBorder="1" applyAlignment="1">
      <alignment horizontal="center" vertical="center" wrapText="1"/>
    </xf>
    <xf numFmtId="167" fontId="48" fillId="0" borderId="10" xfId="122" applyFont="1" applyBorder="1" applyAlignment="1">
      <alignment horizontal="center" vertical="center"/>
    </xf>
    <xf numFmtId="167" fontId="47" fillId="0" borderId="0" xfId="0" applyNumberFormat="1" applyFont="1" applyAlignment="1">
      <alignment horizontal="left" vertical="center" wrapText="1"/>
    </xf>
    <xf numFmtId="0" fontId="48" fillId="0" borderId="16" xfId="0" applyFont="1" applyBorder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49" fillId="0" borderId="0" xfId="0" applyFont="1" applyAlignment="1">
      <alignment vertical="center" wrapText="1"/>
    </xf>
    <xf numFmtId="0" fontId="49" fillId="0" borderId="0" xfId="0" applyFont="1" applyAlignment="1">
      <alignment vertical="center"/>
    </xf>
    <xf numFmtId="0" fontId="49" fillId="0" borderId="10" xfId="110" applyFont="1" applyBorder="1" applyAlignment="1">
      <alignment horizontal="center" vertical="center" wrapText="1"/>
    </xf>
    <xf numFmtId="0" fontId="47" fillId="0" borderId="0" xfId="110" applyFont="1" applyAlignment="1">
      <alignment horizontal="left" vertical="center" wrapText="1"/>
    </xf>
    <xf numFmtId="0" fontId="48" fillId="0" borderId="10" xfId="110" applyFont="1" applyBorder="1" applyAlignment="1">
      <alignment horizontal="left" vertical="center" wrapText="1"/>
    </xf>
    <xf numFmtId="0" fontId="47" fillId="0" borderId="10" xfId="110" applyFont="1" applyBorder="1" applyAlignment="1">
      <alignment horizontal="left" vertical="center" wrapText="1"/>
    </xf>
    <xf numFmtId="167" fontId="47" fillId="0" borderId="10" xfId="107" applyFont="1" applyBorder="1" applyAlignment="1">
      <alignment horizontal="right" vertical="center"/>
    </xf>
    <xf numFmtId="0" fontId="47" fillId="0" borderId="0" xfId="110" applyFont="1" applyAlignment="1">
      <alignment horizontal="center" vertical="center" wrapText="1"/>
    </xf>
    <xf numFmtId="0" fontId="49" fillId="0" borderId="0" xfId="0" applyFont="1" applyAlignment="1">
      <alignment horizontal="right" vertical="center"/>
    </xf>
    <xf numFmtId="170" fontId="48" fillId="0" borderId="10" xfId="0" applyNumberFormat="1" applyFont="1" applyBorder="1" applyAlignment="1">
      <alignment horizontal="center" vertical="center" wrapText="1"/>
    </xf>
    <xf numFmtId="170" fontId="47" fillId="0" borderId="0" xfId="0" applyNumberFormat="1" applyFont="1" applyAlignment="1">
      <alignment horizontal="left" vertical="center" wrapText="1"/>
    </xf>
    <xf numFmtId="0" fontId="56" fillId="0" borderId="10" xfId="0" applyFont="1" applyBorder="1" applyAlignment="1">
      <alignment horizontal="left" vertical="center" wrapText="1"/>
    </xf>
    <xf numFmtId="0" fontId="51" fillId="0" borderId="10" xfId="0" applyFont="1" applyBorder="1" applyAlignment="1">
      <alignment horizontal="center" vertical="center" wrapText="1"/>
    </xf>
    <xf numFmtId="0" fontId="51" fillId="0" borderId="10" xfId="0" applyFont="1" applyBorder="1" applyAlignment="1">
      <alignment horizontal="left" vertical="center" wrapText="1"/>
    </xf>
    <xf numFmtId="0" fontId="55" fillId="0" borderId="0" xfId="0" applyFont="1" applyAlignment="1">
      <alignment horizontal="left" vertical="center" wrapText="1"/>
    </xf>
    <xf numFmtId="0" fontId="56" fillId="0" borderId="10" xfId="0" applyFont="1" applyBorder="1" applyAlignment="1">
      <alignment horizontal="center" vertical="center" wrapText="1"/>
    </xf>
    <xf numFmtId="167" fontId="56" fillId="0" borderId="10" xfId="107" applyFont="1" applyBorder="1" applyAlignment="1">
      <alignment horizontal="center" vertical="center"/>
    </xf>
    <xf numFmtId="170" fontId="47" fillId="0" borderId="10" xfId="0" applyNumberFormat="1" applyFont="1" applyBorder="1" applyAlignment="1">
      <alignment horizontal="center" vertical="center" wrapText="1"/>
    </xf>
    <xf numFmtId="0" fontId="47" fillId="0" borderId="0" xfId="0" applyFont="1" applyAlignment="1">
      <alignment horizontal="center" vertical="center"/>
    </xf>
    <xf numFmtId="0" fontId="56" fillId="0" borderId="0" xfId="110" applyFont="1">
      <alignment horizontal="left" vertical="top" wrapText="1"/>
    </xf>
    <xf numFmtId="0" fontId="56" fillId="0" borderId="0" xfId="110" applyFont="1" applyAlignment="1">
      <alignment horizontal="center" vertical="top" wrapText="1"/>
    </xf>
    <xf numFmtId="0" fontId="56" fillId="0" borderId="10" xfId="110" applyFont="1" applyBorder="1">
      <alignment horizontal="left" vertical="top" wrapText="1"/>
    </xf>
    <xf numFmtId="0" fontId="51" fillId="0" borderId="10" xfId="110" applyFont="1" applyBorder="1" applyAlignment="1">
      <alignment horizontal="left" vertical="center" wrapText="1"/>
    </xf>
    <xf numFmtId="171" fontId="51" fillId="0" borderId="10" xfId="129" applyNumberFormat="1" applyFont="1" applyBorder="1" applyAlignment="1">
      <alignment horizontal="center" vertical="top"/>
    </xf>
    <xf numFmtId="0" fontId="68" fillId="0" borderId="10" xfId="110" applyFont="1" applyBorder="1" applyAlignment="1">
      <alignment horizontal="center" vertical="center" wrapText="1"/>
    </xf>
    <xf numFmtId="171" fontId="51" fillId="0" borderId="10" xfId="128" applyNumberFormat="1" applyFont="1" applyBorder="1" applyAlignment="1">
      <alignment horizontal="center" vertical="top"/>
    </xf>
    <xf numFmtId="0" fontId="56" fillId="0" borderId="10" xfId="110" applyFont="1" applyBorder="1" applyAlignment="1">
      <alignment horizontal="center" vertical="top" wrapText="1"/>
    </xf>
    <xf numFmtId="171" fontId="56" fillId="0" borderId="10" xfId="110" applyNumberFormat="1" applyFont="1" applyBorder="1" applyAlignment="1">
      <alignment horizontal="center" vertical="top" wrapText="1"/>
    </xf>
    <xf numFmtId="0" fontId="48" fillId="0" borderId="10" xfId="110" applyFont="1" applyBorder="1" applyAlignment="1">
      <alignment horizontal="center" vertical="top" wrapText="1"/>
    </xf>
    <xf numFmtId="0" fontId="48" fillId="0" borderId="10" xfId="110" applyFont="1" applyBorder="1">
      <alignment horizontal="left" vertical="top" wrapText="1"/>
    </xf>
    <xf numFmtId="171" fontId="48" fillId="0" borderId="10" xfId="107" applyNumberFormat="1" applyFont="1" applyBorder="1" applyAlignment="1">
      <alignment horizontal="center" vertical="top"/>
    </xf>
    <xf numFmtId="0" fontId="49" fillId="0" borderId="10" xfId="115" applyFont="1" applyBorder="1" applyAlignment="1">
      <alignment horizontal="center" vertical="center" wrapText="1"/>
    </xf>
    <xf numFmtId="0" fontId="49" fillId="0" borderId="10" xfId="115" applyFont="1" applyBorder="1" applyAlignment="1">
      <alignment horizontal="left" vertical="center" wrapText="1"/>
    </xf>
    <xf numFmtId="171" fontId="49" fillId="0" borderId="10" xfId="115" applyNumberFormat="1" applyFont="1" applyBorder="1" applyAlignment="1">
      <alignment horizontal="center" vertical="center" wrapText="1"/>
    </xf>
    <xf numFmtId="0" fontId="69" fillId="0" borderId="10" xfId="118" applyFont="1" applyBorder="1"/>
    <xf numFmtId="170" fontId="49" fillId="0" borderId="10" xfId="110" applyNumberFormat="1" applyFont="1" applyBorder="1" applyAlignment="1" applyProtection="1">
      <alignment horizontal="left" vertical="center" wrapText="1"/>
      <protection locked="0"/>
    </xf>
    <xf numFmtId="0" fontId="67" fillId="0" borderId="10" xfId="115" applyFont="1" applyBorder="1" applyAlignment="1">
      <alignment horizontal="left" vertical="center" wrapText="1"/>
    </xf>
    <xf numFmtId="171" fontId="67" fillId="0" borderId="10" xfId="120" applyNumberFormat="1" applyFont="1" applyFill="1" applyBorder="1" applyAlignment="1">
      <alignment horizontal="center" vertical="center"/>
    </xf>
    <xf numFmtId="0" fontId="67" fillId="0" borderId="10" xfId="115" applyFont="1" applyBorder="1" applyAlignment="1">
      <alignment horizontal="center" vertical="center" wrapText="1"/>
    </xf>
    <xf numFmtId="171" fontId="67" fillId="0" borderId="10" xfId="115" applyNumberFormat="1" applyFont="1" applyBorder="1" applyAlignment="1">
      <alignment horizontal="center" vertical="center" wrapText="1"/>
    </xf>
    <xf numFmtId="0" fontId="48" fillId="0" borderId="10" xfId="115" applyFont="1" applyBorder="1" applyAlignment="1">
      <alignment horizontal="center" vertical="center" wrapText="1"/>
    </xf>
    <xf numFmtId="171" fontId="49" fillId="0" borderId="10" xfId="120" applyNumberFormat="1" applyFont="1" applyFill="1" applyBorder="1" applyAlignment="1">
      <alignment horizontal="center" vertical="center"/>
    </xf>
    <xf numFmtId="0" fontId="70" fillId="0" borderId="10" xfId="118" applyFont="1" applyBorder="1"/>
    <xf numFmtId="0" fontId="49" fillId="0" borderId="10" xfId="118" applyFont="1" applyBorder="1" applyAlignment="1">
      <alignment vertical="center" wrapText="1"/>
    </xf>
    <xf numFmtId="0" fontId="71" fillId="0" borderId="10" xfId="118" applyFont="1" applyBorder="1"/>
    <xf numFmtId="0" fontId="49" fillId="24" borderId="10" xfId="118" applyFont="1" applyFill="1" applyBorder="1" applyAlignment="1">
      <alignment vertical="center" wrapText="1"/>
    </xf>
    <xf numFmtId="166" fontId="67" fillId="0" borderId="10" xfId="120" applyNumberFormat="1" applyFont="1" applyFill="1" applyBorder="1" applyAlignment="1">
      <alignment horizontal="center" vertical="center"/>
    </xf>
    <xf numFmtId="166" fontId="49" fillId="0" borderId="10" xfId="115" applyNumberFormat="1" applyFont="1" applyBorder="1" applyAlignment="1">
      <alignment horizontal="center" vertical="center" wrapText="1"/>
    </xf>
    <xf numFmtId="167" fontId="49" fillId="0" borderId="10" xfId="115" applyNumberFormat="1" applyFont="1" applyBorder="1" applyAlignment="1">
      <alignment horizontal="center" vertical="center" wrapText="1"/>
    </xf>
    <xf numFmtId="170" fontId="47" fillId="0" borderId="0" xfId="110" applyNumberFormat="1" applyFont="1" applyAlignment="1">
      <alignment horizontal="left" vertical="center" wrapText="1"/>
    </xf>
    <xf numFmtId="167" fontId="48" fillId="0" borderId="10" xfId="128" applyFont="1" applyBorder="1" applyAlignment="1">
      <alignment horizontal="center" vertical="center"/>
    </xf>
    <xf numFmtId="0" fontId="48" fillId="0" borderId="10" xfId="110" applyFont="1" applyBorder="1" applyAlignment="1">
      <alignment horizontal="center" vertical="center" wrapText="1"/>
    </xf>
    <xf numFmtId="167" fontId="48" fillId="0" borderId="10" xfId="107" applyFont="1" applyBorder="1" applyAlignment="1">
      <alignment horizontal="center" vertical="center"/>
    </xf>
    <xf numFmtId="0" fontId="48" fillId="0" borderId="0" xfId="110" applyFont="1" applyAlignment="1">
      <alignment horizontal="left" vertical="center" wrapText="1"/>
    </xf>
    <xf numFmtId="167" fontId="47" fillId="0" borderId="10" xfId="107" applyFont="1" applyBorder="1" applyAlignment="1">
      <alignment horizontal="center" vertical="center"/>
    </xf>
    <xf numFmtId="0" fontId="49" fillId="0" borderId="10" xfId="110" applyFont="1" applyBorder="1" applyAlignment="1">
      <alignment horizontal="left" vertical="center" wrapText="1"/>
    </xf>
    <xf numFmtId="166" fontId="50" fillId="0" borderId="18" xfId="25" applyNumberFormat="1" applyFont="1" applyBorder="1" applyAlignment="1">
      <alignment horizontal="center" vertical="center" wrapText="1"/>
    </xf>
    <xf numFmtId="0" fontId="49" fillId="0" borderId="0" xfId="0" applyFont="1" applyAlignment="1">
      <alignment horizontal="left" vertical="center" wrapText="1"/>
    </xf>
    <xf numFmtId="0" fontId="49" fillId="0" borderId="0" xfId="0" applyFont="1" applyAlignment="1">
      <alignment horizontal="left" vertical="center"/>
    </xf>
    <xf numFmtId="0" fontId="50" fillId="0" borderId="0" xfId="0" applyFont="1" applyAlignment="1">
      <alignment horizontal="right" vertical="center" wrapText="1"/>
    </xf>
    <xf numFmtId="167" fontId="47" fillId="24" borderId="10" xfId="122" applyFont="1" applyFill="1" applyBorder="1" applyAlignment="1">
      <alignment horizontal="center" vertical="center"/>
    </xf>
    <xf numFmtId="0" fontId="47" fillId="0" borderId="10" xfId="0" applyFont="1" applyBorder="1" applyAlignment="1">
      <alignment horizontal="left" vertical="top" wrapText="1"/>
    </xf>
    <xf numFmtId="0" fontId="47" fillId="0" borderId="10" xfId="0" applyFont="1" applyBorder="1" applyAlignment="1">
      <alignment horizontal="center" vertical="top" wrapText="1"/>
    </xf>
    <xf numFmtId="167" fontId="47" fillId="0" borderId="10" xfId="122" applyFont="1" applyBorder="1" applyAlignment="1">
      <alignment horizontal="center" vertical="center"/>
    </xf>
    <xf numFmtId="0" fontId="47" fillId="0" borderId="10" xfId="0" applyFont="1" applyBorder="1" applyAlignment="1">
      <alignment horizontal="left" vertical="center"/>
    </xf>
    <xf numFmtId="167" fontId="47" fillId="0" borderId="10" xfId="122" applyFont="1" applyFill="1" applyBorder="1" applyAlignment="1">
      <alignment horizontal="center" vertical="center"/>
    </xf>
    <xf numFmtId="0" fontId="72" fillId="0" borderId="0" xfId="0" applyFont="1" applyAlignment="1">
      <alignment horizontal="left" vertical="top" wrapText="1"/>
    </xf>
    <xf numFmtId="0" fontId="49" fillId="0" borderId="0" xfId="25" applyFont="1" applyAlignment="1">
      <alignment vertical="center" wrapText="1"/>
    </xf>
    <xf numFmtId="0" fontId="49" fillId="0" borderId="0" xfId="25" applyFont="1" applyAlignment="1">
      <alignment horizontal="center" vertical="center" wrapText="1"/>
    </xf>
    <xf numFmtId="0" fontId="49" fillId="0" borderId="0" xfId="25" applyFont="1" applyAlignment="1">
      <alignment vertical="center"/>
    </xf>
    <xf numFmtId="0" fontId="47" fillId="0" borderId="0" xfId="25" applyFont="1" applyAlignment="1">
      <alignment horizontal="center" vertical="center"/>
    </xf>
    <xf numFmtId="0" fontId="48" fillId="0" borderId="10" xfId="25" applyFont="1" applyBorder="1" applyAlignment="1">
      <alignment horizontal="center" vertical="center"/>
    </xf>
    <xf numFmtId="0" fontId="47" fillId="0" borderId="10" xfId="25" applyFont="1" applyBorder="1" applyAlignment="1">
      <alignment horizontal="center" vertical="center"/>
    </xf>
    <xf numFmtId="171" fontId="48" fillId="0" borderId="10" xfId="25" applyNumberFormat="1" applyFont="1" applyBorder="1" applyAlignment="1">
      <alignment horizontal="right" vertical="center" wrapText="1"/>
    </xf>
    <xf numFmtId="171" fontId="48" fillId="0" borderId="10" xfId="107" applyNumberFormat="1" applyFont="1" applyFill="1" applyBorder="1" applyAlignment="1">
      <alignment horizontal="right" vertical="center"/>
    </xf>
    <xf numFmtId="168" fontId="47" fillId="24" borderId="10" xfId="123" applyNumberFormat="1" applyFont="1" applyFill="1" applyBorder="1" applyAlignment="1">
      <alignment horizontal="center" vertical="center"/>
    </xf>
    <xf numFmtId="172" fontId="47" fillId="0" borderId="10" xfId="25" applyNumberFormat="1" applyFont="1" applyBorder="1" applyAlignment="1">
      <alignment horizontal="center" vertical="center"/>
    </xf>
    <xf numFmtId="49" fontId="47" fillId="0" borderId="10" xfId="25" applyNumberFormat="1" applyFont="1" applyBorder="1" applyAlignment="1">
      <alignment horizontal="center" vertical="center" wrapText="1"/>
    </xf>
    <xf numFmtId="0" fontId="47" fillId="24" borderId="10" xfId="25" applyFont="1" applyFill="1" applyBorder="1" applyAlignment="1">
      <alignment horizontal="center" vertical="center"/>
    </xf>
    <xf numFmtId="0" fontId="47" fillId="24" borderId="10" xfId="25" applyFont="1" applyFill="1" applyBorder="1" applyAlignment="1">
      <alignment horizontal="center" vertical="center" wrapText="1"/>
    </xf>
    <xf numFmtId="167" fontId="47" fillId="24" borderId="10" xfId="107" applyFont="1" applyFill="1" applyBorder="1" applyAlignment="1">
      <alignment horizontal="right" vertical="center"/>
    </xf>
    <xf numFmtId="167" fontId="47" fillId="24" borderId="10" xfId="107" applyFont="1" applyFill="1" applyBorder="1" applyAlignment="1">
      <alignment horizontal="center" vertical="center"/>
    </xf>
    <xf numFmtId="0" fontId="48" fillId="0" borderId="10" xfId="25" applyFont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54" fillId="0" borderId="10" xfId="0" applyFont="1" applyBorder="1" applyAlignment="1">
      <alignment horizontal="center" vertical="center" wrapText="1"/>
    </xf>
    <xf numFmtId="167" fontId="51" fillId="0" borderId="10" xfId="122" applyFont="1" applyBorder="1" applyAlignment="1">
      <alignment horizontal="center" vertical="center"/>
    </xf>
    <xf numFmtId="0" fontId="47" fillId="0" borderId="0" xfId="110" applyFont="1" applyAlignment="1">
      <alignment horizontal="right" vertical="center" wrapText="1"/>
    </xf>
    <xf numFmtId="0" fontId="50" fillId="0" borderId="0" xfId="0" applyFont="1" applyAlignment="1">
      <alignment vertical="center" wrapText="1"/>
    </xf>
    <xf numFmtId="0" fontId="50" fillId="0" borderId="10" xfId="0" applyFont="1" applyBorder="1" applyAlignment="1">
      <alignment horizontal="center" vertical="center"/>
    </xf>
    <xf numFmtId="170" fontId="54" fillId="24" borderId="10" xfId="0" applyNumberFormat="1" applyFont="1" applyFill="1" applyBorder="1" applyAlignment="1">
      <alignment horizontal="center" vertical="center"/>
    </xf>
    <xf numFmtId="49" fontId="54" fillId="0" borderId="10" xfId="99" applyNumberFormat="1" applyFont="1" applyBorder="1" applyAlignment="1">
      <alignment horizontal="center" vertical="center"/>
    </xf>
    <xf numFmtId="0" fontId="54" fillId="0" borderId="10" xfId="99" applyFont="1" applyBorder="1" applyAlignment="1">
      <alignment horizontal="center" vertical="center"/>
    </xf>
    <xf numFmtId="0" fontId="54" fillId="0" borderId="10" xfId="99" applyFont="1" applyBorder="1" applyAlignment="1">
      <alignment vertical="center"/>
    </xf>
    <xf numFmtId="170" fontId="54" fillId="0" borderId="10" xfId="99" applyNumberFormat="1" applyFont="1" applyBorder="1" applyAlignment="1">
      <alignment horizontal="center" vertical="center" wrapText="1"/>
    </xf>
    <xf numFmtId="0" fontId="50" fillId="0" borderId="10" xfId="99" applyFont="1" applyBorder="1" applyAlignment="1">
      <alignment vertical="center"/>
    </xf>
    <xf numFmtId="170" fontId="50" fillId="0" borderId="10" xfId="99" applyNumberFormat="1" applyFont="1" applyBorder="1" applyAlignment="1">
      <alignment horizontal="center" vertical="center" wrapText="1"/>
    </xf>
    <xf numFmtId="170" fontId="50" fillId="0" borderId="10" xfId="0" applyNumberFormat="1" applyFont="1" applyBorder="1" applyAlignment="1">
      <alignment horizontal="center" vertical="center"/>
    </xf>
    <xf numFmtId="170" fontId="54" fillId="0" borderId="10" xfId="128" applyNumberFormat="1" applyFont="1" applyBorder="1" applyAlignment="1">
      <alignment horizontal="center" vertical="center"/>
    </xf>
    <xf numFmtId="49" fontId="61" fillId="0" borderId="10" xfId="99" applyNumberFormat="1" applyFont="1" applyBorder="1" applyAlignment="1">
      <alignment horizontal="center" vertical="center"/>
    </xf>
    <xf numFmtId="0" fontId="61" fillId="0" borderId="10" xfId="99" applyFont="1" applyBorder="1" applyAlignment="1">
      <alignment vertical="center"/>
    </xf>
    <xf numFmtId="170" fontId="53" fillId="0" borderId="10" xfId="0" applyNumberFormat="1" applyFont="1" applyBorder="1" applyAlignment="1">
      <alignment horizontal="center" vertical="center" wrapText="1"/>
    </xf>
    <xf numFmtId="0" fontId="53" fillId="0" borderId="0" xfId="0" applyFont="1" applyAlignment="1">
      <alignment horizontal="left" vertical="center" wrapText="1"/>
    </xf>
    <xf numFmtId="49" fontId="50" fillId="0" borderId="10" xfId="99" applyNumberFormat="1" applyFont="1" applyBorder="1" applyAlignment="1">
      <alignment horizontal="center" vertical="center"/>
    </xf>
    <xf numFmtId="170" fontId="50" fillId="0" borderId="10" xfId="107" applyNumberFormat="1" applyFont="1" applyBorder="1" applyAlignment="1">
      <alignment horizontal="center" vertical="center"/>
    </xf>
    <xf numFmtId="0" fontId="50" fillId="24" borderId="10" xfId="0" applyFont="1" applyFill="1" applyBorder="1" applyAlignment="1">
      <alignment horizontal="left" vertical="center" wrapText="1"/>
    </xf>
    <xf numFmtId="170" fontId="54" fillId="0" borderId="10" xfId="0" applyNumberFormat="1" applyFont="1" applyBorder="1" applyAlignment="1">
      <alignment horizontal="center" vertical="center"/>
    </xf>
    <xf numFmtId="0" fontId="61" fillId="24" borderId="10" xfId="0" applyFont="1" applyFill="1" applyBorder="1" applyAlignment="1">
      <alignment horizontal="left" vertical="center" wrapText="1"/>
    </xf>
    <xf numFmtId="0" fontId="54" fillId="24" borderId="10" xfId="0" applyFont="1" applyFill="1" applyBorder="1" applyAlignment="1">
      <alignment horizontal="left" vertical="center" wrapText="1"/>
    </xf>
    <xf numFmtId="170" fontId="53" fillId="0" borderId="10" xfId="99" applyNumberFormat="1" applyFont="1" applyBorder="1" applyAlignment="1">
      <alignment horizontal="center" vertical="center" wrapText="1"/>
    </xf>
    <xf numFmtId="170" fontId="53" fillId="0" borderId="10" xfId="0" applyNumberFormat="1" applyFont="1" applyBorder="1" applyAlignment="1">
      <alignment horizontal="center" vertical="center"/>
    </xf>
    <xf numFmtId="0" fontId="53" fillId="24" borderId="10" xfId="0" applyFont="1" applyFill="1" applyBorder="1" applyAlignment="1">
      <alignment horizontal="left" vertical="center" wrapText="1"/>
    </xf>
    <xf numFmtId="0" fontId="49" fillId="0" borderId="10" xfId="0" applyFont="1" applyBorder="1" applyAlignment="1">
      <alignment horizontal="left" vertical="center" wrapText="1"/>
    </xf>
    <xf numFmtId="170" fontId="61" fillId="0" borderId="10" xfId="99" applyNumberFormat="1" applyFont="1" applyBorder="1" applyAlignment="1">
      <alignment horizontal="center" vertical="center" wrapText="1"/>
    </xf>
    <xf numFmtId="0" fontId="61" fillId="0" borderId="0" xfId="0" applyFont="1" applyAlignment="1">
      <alignment vertical="center"/>
    </xf>
    <xf numFmtId="0" fontId="53" fillId="0" borderId="10" xfId="0" applyFont="1" applyBorder="1" applyAlignment="1">
      <alignment vertical="center"/>
    </xf>
    <xf numFmtId="0" fontId="53" fillId="0" borderId="10" xfId="0" applyFont="1" applyBorder="1" applyAlignment="1">
      <alignment horizontal="center" vertical="center"/>
    </xf>
    <xf numFmtId="0" fontId="49" fillId="0" borderId="10" xfId="0" applyFont="1" applyBorder="1" applyAlignment="1">
      <alignment horizontal="center" vertical="center" wrapText="1"/>
    </xf>
    <xf numFmtId="170" fontId="54" fillId="0" borderId="10" xfId="107" applyNumberFormat="1" applyFont="1" applyBorder="1" applyAlignment="1">
      <alignment horizontal="center" vertical="center"/>
    </xf>
    <xf numFmtId="49" fontId="53" fillId="0" borderId="10" xfId="99" applyNumberFormat="1" applyFont="1" applyBorder="1" applyAlignment="1">
      <alignment horizontal="center" vertical="center"/>
    </xf>
    <xf numFmtId="170" fontId="53" fillId="0" borderId="10" xfId="107" applyNumberFormat="1" applyFont="1" applyBorder="1" applyAlignment="1">
      <alignment horizontal="center" vertical="center"/>
    </xf>
    <xf numFmtId="0" fontId="53" fillId="0" borderId="10" xfId="99" applyFont="1" applyBorder="1" applyAlignment="1">
      <alignment vertical="center"/>
    </xf>
    <xf numFmtId="170" fontId="53" fillId="0" borderId="10" xfId="128" applyNumberFormat="1" applyFont="1" applyBorder="1" applyAlignment="1">
      <alignment horizontal="center" vertical="center"/>
    </xf>
    <xf numFmtId="0" fontId="50" fillId="24" borderId="10" xfId="25" applyFont="1" applyFill="1" applyBorder="1" applyAlignment="1">
      <alignment horizontal="center" vertical="center"/>
    </xf>
    <xf numFmtId="0" fontId="50" fillId="0" borderId="12" xfId="25" applyFont="1" applyBorder="1" applyAlignment="1">
      <alignment vertical="distributed" wrapText="1"/>
    </xf>
    <xf numFmtId="0" fontId="48" fillId="24" borderId="10" xfId="25" applyFont="1" applyFill="1" applyBorder="1" applyAlignment="1">
      <alignment horizontal="center" vertical="center" wrapText="1"/>
    </xf>
    <xf numFmtId="167" fontId="48" fillId="24" borderId="10" xfId="107" applyFont="1" applyFill="1" applyBorder="1" applyAlignment="1">
      <alignment horizontal="center" vertical="center"/>
    </xf>
    <xf numFmtId="171" fontId="48" fillId="0" borderId="10" xfId="25" applyNumberFormat="1" applyFont="1" applyBorder="1" applyAlignment="1">
      <alignment horizontal="center" vertical="center" wrapText="1"/>
    </xf>
    <xf numFmtId="0" fontId="47" fillId="0" borderId="10" xfId="25" applyFont="1" applyFill="1" applyBorder="1" applyAlignment="1">
      <alignment horizontal="center" vertical="center" wrapText="1"/>
    </xf>
    <xf numFmtId="49" fontId="47" fillId="0" borderId="10" xfId="25" applyNumberFormat="1" applyFont="1" applyFill="1" applyBorder="1" applyAlignment="1">
      <alignment horizontal="center" vertical="center" wrapText="1"/>
    </xf>
    <xf numFmtId="0" fontId="47" fillId="0" borderId="0" xfId="25" applyFont="1" applyFill="1" applyAlignment="1">
      <alignment horizontal="center" vertical="center"/>
    </xf>
    <xf numFmtId="0" fontId="49" fillId="0" borderId="10" xfId="25" applyFont="1" applyBorder="1" applyAlignment="1">
      <alignment horizontal="right" vertical="center" wrapText="1"/>
    </xf>
    <xf numFmtId="170" fontId="47" fillId="0" borderId="0" xfId="0" applyNumberFormat="1" applyFont="1" applyAlignment="1">
      <alignment horizontal="center" vertical="center"/>
    </xf>
    <xf numFmtId="0" fontId="47" fillId="0" borderId="10" xfId="25" applyFont="1" applyBorder="1" applyAlignment="1">
      <alignment horizontal="center" vertical="center" wrapText="1"/>
    </xf>
    <xf numFmtId="0" fontId="47" fillId="0" borderId="0" xfId="25" applyFont="1" applyAlignment="1">
      <alignment horizontal="center" vertical="center"/>
    </xf>
    <xf numFmtId="0" fontId="73" fillId="0" borderId="10" xfId="25" applyFont="1" applyBorder="1" applyAlignment="1">
      <alignment horizontal="center" vertical="center" wrapText="1"/>
    </xf>
    <xf numFmtId="0" fontId="73" fillId="24" borderId="10" xfId="25" applyFont="1" applyFill="1" applyBorder="1" applyAlignment="1">
      <alignment horizontal="center" vertical="center"/>
    </xf>
    <xf numFmtId="0" fontId="73" fillId="24" borderId="10" xfId="25" applyFont="1" applyFill="1" applyBorder="1" applyAlignment="1">
      <alignment horizontal="center" vertical="center" wrapText="1"/>
    </xf>
    <xf numFmtId="168" fontId="73" fillId="24" borderId="10" xfId="123" applyNumberFormat="1" applyFont="1" applyFill="1" applyBorder="1" applyAlignment="1">
      <alignment horizontal="center" vertical="center"/>
    </xf>
    <xf numFmtId="167" fontId="73" fillId="0" borderId="10" xfId="107" applyFont="1" applyFill="1" applyBorder="1" applyAlignment="1">
      <alignment horizontal="center" vertical="center"/>
    </xf>
    <xf numFmtId="171" fontId="73" fillId="0" borderId="10" xfId="107" applyNumberFormat="1" applyFont="1" applyFill="1" applyBorder="1" applyAlignment="1">
      <alignment horizontal="right" vertical="center"/>
    </xf>
    <xf numFmtId="0" fontId="73" fillId="0" borderId="0" xfId="25" applyFont="1" applyAlignment="1">
      <alignment horizontal="center" vertical="center"/>
    </xf>
    <xf numFmtId="49" fontId="73" fillId="0" borderId="10" xfId="25" applyNumberFormat="1" applyFont="1" applyBorder="1" applyAlignment="1">
      <alignment horizontal="center" vertical="center" wrapText="1"/>
    </xf>
    <xf numFmtId="0" fontId="47" fillId="0" borderId="10" xfId="25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0" fontId="47" fillId="0" borderId="10" xfId="110" applyFont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0" fontId="50" fillId="0" borderId="10" xfId="0" applyFont="1" applyBorder="1" applyAlignment="1">
      <alignment horizontal="center" vertical="center" wrapText="1"/>
    </xf>
    <xf numFmtId="0" fontId="54" fillId="0" borderId="10" xfId="0" applyFont="1" applyBorder="1" applyAlignment="1">
      <alignment horizontal="center" vertical="center" wrapText="1"/>
    </xf>
    <xf numFmtId="170" fontId="48" fillId="0" borderId="10" xfId="122" applyNumberFormat="1" applyFont="1" applyFill="1" applyBorder="1" applyAlignment="1">
      <alignment horizontal="center" vertical="center"/>
    </xf>
    <xf numFmtId="167" fontId="47" fillId="0" borderId="10" xfId="128" applyFont="1" applyBorder="1" applyAlignment="1">
      <alignment horizontal="right" vertical="center"/>
    </xf>
    <xf numFmtId="170" fontId="48" fillId="0" borderId="10" xfId="122" applyNumberFormat="1" applyFont="1" applyBorder="1" applyAlignment="1">
      <alignment horizontal="center" vertical="center"/>
    </xf>
    <xf numFmtId="170" fontId="56" fillId="0" borderId="10" xfId="107" applyNumberFormat="1" applyFont="1" applyBorder="1" applyAlignment="1">
      <alignment horizontal="center" vertical="center"/>
    </xf>
    <xf numFmtId="170" fontId="51" fillId="0" borderId="10" xfId="122" applyNumberFormat="1" applyFont="1" applyBorder="1" applyAlignment="1">
      <alignment horizontal="center" vertical="center"/>
    </xf>
    <xf numFmtId="0" fontId="47" fillId="0" borderId="10" xfId="118" applyFont="1" applyBorder="1"/>
    <xf numFmtId="0" fontId="47" fillId="0" borderId="0" xfId="110" applyFont="1">
      <alignment horizontal="left" vertical="top" wrapText="1"/>
    </xf>
    <xf numFmtId="0" fontId="48" fillId="0" borderId="10" xfId="118" applyFont="1" applyBorder="1"/>
    <xf numFmtId="0" fontId="67" fillId="0" borderId="10" xfId="118" applyFont="1" applyBorder="1" applyAlignment="1">
      <alignment vertical="center"/>
    </xf>
    <xf numFmtId="0" fontId="67" fillId="0" borderId="10" xfId="127" applyFont="1" applyBorder="1" applyAlignment="1">
      <alignment horizontal="left" vertical="center" wrapText="1"/>
    </xf>
    <xf numFmtId="170" fontId="61" fillId="0" borderId="10" xfId="115" applyNumberFormat="1" applyFont="1" applyBorder="1" applyAlignment="1">
      <alignment horizontal="center" vertical="center" wrapText="1"/>
    </xf>
    <xf numFmtId="170" fontId="53" fillId="0" borderId="10" xfId="120" applyNumberFormat="1" applyFont="1" applyFill="1" applyBorder="1" applyAlignment="1">
      <alignment horizontal="center" vertical="center"/>
    </xf>
    <xf numFmtId="170" fontId="53" fillId="0" borderId="10" xfId="118" applyNumberFormat="1" applyFont="1" applyBorder="1" applyAlignment="1">
      <alignment horizontal="center" vertical="center" wrapText="1"/>
    </xf>
    <xf numFmtId="170" fontId="61" fillId="0" borderId="10" xfId="120" applyNumberFormat="1" applyFont="1" applyFill="1" applyBorder="1" applyAlignment="1">
      <alignment horizontal="center" vertical="center"/>
    </xf>
    <xf numFmtId="170" fontId="53" fillId="0" borderId="10" xfId="127" applyNumberFormat="1" applyFont="1" applyBorder="1" applyAlignment="1">
      <alignment horizontal="center" vertical="center" wrapText="1"/>
    </xf>
    <xf numFmtId="166" fontId="61" fillId="0" borderId="10" xfId="120" applyNumberFormat="1" applyFont="1" applyFill="1" applyBorder="1" applyAlignment="1">
      <alignment horizontal="center" vertical="center"/>
    </xf>
    <xf numFmtId="166" fontId="53" fillId="0" borderId="10" xfId="127" applyNumberFormat="1" applyFont="1" applyBorder="1" applyAlignment="1">
      <alignment horizontal="center" vertical="center" wrapText="1"/>
    </xf>
    <xf numFmtId="166" fontId="61" fillId="0" borderId="10" xfId="127" applyNumberFormat="1" applyFont="1" applyBorder="1" applyAlignment="1">
      <alignment horizontal="center" vertical="center" wrapText="1"/>
    </xf>
    <xf numFmtId="166" fontId="63" fillId="0" borderId="10" xfId="0" applyNumberFormat="1" applyFont="1" applyBorder="1" applyAlignment="1">
      <alignment horizontal="center" vertical="center" wrapText="1"/>
    </xf>
    <xf numFmtId="166" fontId="61" fillId="0" borderId="10" xfId="124" applyNumberFormat="1" applyFont="1" applyBorder="1" applyAlignment="1">
      <alignment horizontal="center" vertical="center"/>
    </xf>
    <xf numFmtId="170" fontId="61" fillId="0" borderId="10" xfId="127" applyNumberFormat="1" applyFont="1" applyBorder="1" applyAlignment="1">
      <alignment horizontal="center" vertical="center" wrapText="1"/>
    </xf>
    <xf numFmtId="170" fontId="61" fillId="0" borderId="10" xfId="124" applyNumberFormat="1" applyFont="1" applyBorder="1" applyAlignment="1">
      <alignment horizontal="center" vertical="center"/>
    </xf>
    <xf numFmtId="170" fontId="53" fillId="0" borderId="10" xfId="126" applyNumberFormat="1" applyFont="1" applyFill="1" applyBorder="1" applyAlignment="1">
      <alignment horizontal="center" vertical="center"/>
    </xf>
    <xf numFmtId="166" fontId="48" fillId="0" borderId="10" xfId="128" applyNumberFormat="1" applyFont="1" applyBorder="1" applyAlignment="1">
      <alignment horizontal="center" vertical="center"/>
    </xf>
    <xf numFmtId="166" fontId="47" fillId="0" borderId="10" xfId="110" applyNumberFormat="1" applyFont="1" applyBorder="1" applyAlignment="1">
      <alignment horizontal="center" vertical="center" wrapText="1"/>
    </xf>
    <xf numFmtId="166" fontId="48" fillId="0" borderId="10" xfId="107" applyNumberFormat="1" applyFont="1" applyBorder="1" applyAlignment="1">
      <alignment horizontal="center" vertical="center"/>
    </xf>
    <xf numFmtId="166" fontId="47" fillId="0" borderId="10" xfId="107" applyNumberFormat="1" applyFont="1" applyBorder="1" applyAlignment="1">
      <alignment horizontal="center" vertical="center"/>
    </xf>
    <xf numFmtId="170" fontId="47" fillId="0" borderId="10" xfId="122" applyNumberFormat="1" applyFont="1" applyBorder="1" applyAlignment="1">
      <alignment horizontal="center" vertical="center"/>
    </xf>
    <xf numFmtId="0" fontId="48" fillId="0" borderId="0" xfId="0" applyFont="1" applyAlignment="1">
      <alignment horizontal="left" vertical="top" wrapText="1"/>
    </xf>
    <xf numFmtId="166" fontId="47" fillId="0" borderId="10" xfId="110" applyNumberFormat="1" applyFont="1" applyBorder="1" applyAlignment="1">
      <alignment horizontal="left" vertical="center" wrapText="1"/>
    </xf>
    <xf numFmtId="170" fontId="47" fillId="0" borderId="10" xfId="107" applyNumberFormat="1" applyFont="1" applyBorder="1" applyAlignment="1">
      <alignment horizontal="center" vertical="center"/>
    </xf>
    <xf numFmtId="170" fontId="47" fillId="0" borderId="10" xfId="122" applyNumberFormat="1" applyFont="1" applyFill="1" applyBorder="1" applyAlignment="1">
      <alignment horizontal="center" vertical="center"/>
    </xf>
    <xf numFmtId="170" fontId="47" fillId="24" borderId="10" xfId="122" applyNumberFormat="1" applyFont="1" applyFill="1" applyBorder="1" applyAlignment="1">
      <alignment horizontal="center" vertical="center"/>
    </xf>
    <xf numFmtId="0" fontId="47" fillId="0" borderId="10" xfId="25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0" fontId="49" fillId="0" borderId="10" xfId="113" applyFont="1" applyBorder="1" applyAlignment="1">
      <alignment vertical="center" wrapText="1"/>
    </xf>
    <xf numFmtId="171" fontId="49" fillId="24" borderId="10" xfId="0" applyNumberFormat="1" applyFont="1" applyFill="1" applyBorder="1" applyAlignment="1">
      <alignment horizontal="center" vertical="center"/>
    </xf>
    <xf numFmtId="0" fontId="49" fillId="0" borderId="0" xfId="113" applyFont="1" applyAlignment="1">
      <alignment vertical="center"/>
    </xf>
    <xf numFmtId="166" fontId="48" fillId="0" borderId="10" xfId="122" applyNumberFormat="1" applyFont="1" applyBorder="1" applyAlignment="1">
      <alignment horizontal="center" vertical="center"/>
    </xf>
    <xf numFmtId="166" fontId="48" fillId="0" borderId="10" xfId="122" applyNumberFormat="1" applyFont="1" applyFill="1" applyBorder="1" applyAlignment="1">
      <alignment horizontal="center" vertical="center"/>
    </xf>
    <xf numFmtId="167" fontId="49" fillId="0" borderId="10" xfId="107" applyFont="1" applyBorder="1" applyAlignment="1">
      <alignment horizontal="center" vertical="center"/>
    </xf>
    <xf numFmtId="166" fontId="49" fillId="0" borderId="10" xfId="107" applyNumberFormat="1" applyFont="1" applyBorder="1" applyAlignment="1">
      <alignment horizontal="center" vertical="center"/>
    </xf>
    <xf numFmtId="0" fontId="49" fillId="0" borderId="0" xfId="110" applyFont="1" applyAlignment="1">
      <alignment horizontal="left" vertical="center" wrapText="1"/>
    </xf>
    <xf numFmtId="167" fontId="53" fillId="24" borderId="10" xfId="120" applyNumberFormat="1" applyFont="1" applyFill="1" applyBorder="1" applyAlignment="1">
      <alignment horizontal="center" vertical="center"/>
    </xf>
    <xf numFmtId="170" fontId="50" fillId="0" borderId="10" xfId="0" applyNumberFormat="1" applyFont="1" applyBorder="1" applyAlignment="1">
      <alignment horizontal="left" vertical="center" wrapText="1"/>
    </xf>
    <xf numFmtId="166" fontId="53" fillId="0" borderId="10" xfId="120" applyNumberFormat="1" applyFont="1" applyFill="1" applyBorder="1" applyAlignment="1">
      <alignment horizontal="center" vertical="center"/>
    </xf>
    <xf numFmtId="166" fontId="49" fillId="0" borderId="10" xfId="120" applyNumberFormat="1" applyFont="1" applyFill="1" applyBorder="1" applyAlignment="1">
      <alignment horizontal="center" vertical="center"/>
    </xf>
    <xf numFmtId="166" fontId="56" fillId="0" borderId="10" xfId="110" applyNumberFormat="1" applyFont="1" applyBorder="1" applyAlignment="1">
      <alignment horizontal="center" vertical="top" wrapText="1"/>
    </xf>
    <xf numFmtId="166" fontId="61" fillId="0" borderId="10" xfId="115" applyNumberFormat="1" applyFont="1" applyBorder="1" applyAlignment="1">
      <alignment horizontal="center" vertical="center" wrapText="1"/>
    </xf>
    <xf numFmtId="166" fontId="67" fillId="0" borderId="10" xfId="115" applyNumberFormat="1" applyFont="1" applyBorder="1" applyAlignment="1">
      <alignment horizontal="center" vertical="center" wrapText="1"/>
    </xf>
    <xf numFmtId="0" fontId="61" fillId="0" borderId="10" xfId="0" applyFont="1" applyBorder="1" applyAlignment="1">
      <alignment vertical="center"/>
    </xf>
    <xf numFmtId="0" fontId="75" fillId="0" borderId="22" xfId="0" applyFont="1" applyBorder="1" applyAlignment="1">
      <alignment horizontal="center" vertical="center" wrapText="1"/>
    </xf>
    <xf numFmtId="0" fontId="49" fillId="0" borderId="0" xfId="113" applyFont="1" applyAlignment="1">
      <alignment horizontal="right" vertical="center" wrapText="1"/>
    </xf>
    <xf numFmtId="0" fontId="48" fillId="0" borderId="0" xfId="113" applyFont="1" applyAlignment="1">
      <alignment horizontal="center" vertical="center" wrapText="1"/>
    </xf>
    <xf numFmtId="0" fontId="47" fillId="24" borderId="12" xfId="113" applyFont="1" applyFill="1" applyBorder="1" applyAlignment="1">
      <alignment horizontal="center" vertical="center" wrapText="1"/>
    </xf>
    <xf numFmtId="0" fontId="47" fillId="24" borderId="13" xfId="113" applyFont="1" applyFill="1" applyBorder="1" applyAlignment="1">
      <alignment horizontal="center" vertical="center" wrapText="1"/>
    </xf>
    <xf numFmtId="0" fontId="47" fillId="24" borderId="14" xfId="113" applyFont="1" applyFill="1" applyBorder="1" applyAlignment="1">
      <alignment horizontal="center" vertical="center" wrapText="1"/>
    </xf>
    <xf numFmtId="0" fontId="47" fillId="0" borderId="10" xfId="113" applyFont="1" applyBorder="1" applyAlignment="1">
      <alignment horizontal="center" vertical="center" wrapText="1"/>
    </xf>
    <xf numFmtId="0" fontId="49" fillId="0" borderId="12" xfId="113" applyFont="1" applyBorder="1" applyAlignment="1">
      <alignment horizontal="right" vertical="center" wrapText="1"/>
    </xf>
    <xf numFmtId="0" fontId="49" fillId="0" borderId="13" xfId="113" applyFont="1" applyBorder="1" applyAlignment="1">
      <alignment horizontal="right" vertical="center" wrapText="1"/>
    </xf>
    <xf numFmtId="0" fontId="49" fillId="0" borderId="14" xfId="113" applyFont="1" applyBorder="1" applyAlignment="1">
      <alignment horizontal="right" vertical="center" wrapText="1"/>
    </xf>
    <xf numFmtId="0" fontId="48" fillId="0" borderId="10" xfId="25" applyFont="1" applyBorder="1" applyAlignment="1">
      <alignment horizontal="left" vertical="center" wrapText="1"/>
    </xf>
    <xf numFmtId="0" fontId="47" fillId="0" borderId="10" xfId="25" applyFont="1" applyBorder="1" applyAlignment="1">
      <alignment horizontal="center" vertical="center" wrapText="1"/>
    </xf>
    <xf numFmtId="0" fontId="47" fillId="0" borderId="12" xfId="0" applyFont="1" applyBorder="1" applyAlignment="1">
      <alignment horizontal="center" vertical="center" wrapText="1"/>
    </xf>
    <xf numFmtId="0" fontId="47" fillId="0" borderId="13" xfId="0" applyFont="1" applyBorder="1" applyAlignment="1">
      <alignment horizontal="center" vertical="center" wrapText="1"/>
    </xf>
    <xf numFmtId="0" fontId="47" fillId="0" borderId="14" xfId="0" applyFont="1" applyBorder="1" applyAlignment="1">
      <alignment horizontal="center" vertical="center" wrapText="1"/>
    </xf>
    <xf numFmtId="0" fontId="48" fillId="24" borderId="12" xfId="25" applyFont="1" applyFill="1" applyBorder="1" applyAlignment="1">
      <alignment horizontal="left" vertical="center" wrapText="1"/>
    </xf>
    <xf numFmtId="0" fontId="48" fillId="24" borderId="13" xfId="25" applyFont="1" applyFill="1" applyBorder="1" applyAlignment="1">
      <alignment horizontal="left" vertical="center" wrapText="1"/>
    </xf>
    <xf numFmtId="0" fontId="48" fillId="24" borderId="14" xfId="25" applyFont="1" applyFill="1" applyBorder="1" applyAlignment="1">
      <alignment horizontal="left" vertical="center" wrapText="1"/>
    </xf>
    <xf numFmtId="0" fontId="49" fillId="0" borderId="12" xfId="25" applyFont="1" applyBorder="1" applyAlignment="1">
      <alignment horizontal="right" vertical="center" wrapText="1"/>
    </xf>
    <xf numFmtId="0" fontId="49" fillId="0" borderId="13" xfId="25" applyFont="1" applyBorder="1" applyAlignment="1">
      <alignment horizontal="right" vertical="center" wrapText="1"/>
    </xf>
    <xf numFmtId="0" fontId="49" fillId="0" borderId="14" xfId="25" applyFont="1" applyBorder="1" applyAlignment="1">
      <alignment horizontal="right" vertical="center" wrapText="1"/>
    </xf>
    <xf numFmtId="0" fontId="48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/>
    </xf>
    <xf numFmtId="0" fontId="48" fillId="0" borderId="12" xfId="0" applyFont="1" applyBorder="1" applyAlignment="1">
      <alignment horizontal="left" vertical="center" wrapText="1"/>
    </xf>
    <xf numFmtId="0" fontId="48" fillId="0" borderId="13" xfId="0" applyFont="1" applyBorder="1" applyAlignment="1">
      <alignment horizontal="left" vertical="center" wrapText="1"/>
    </xf>
    <xf numFmtId="0" fontId="48" fillId="0" borderId="14" xfId="0" applyFont="1" applyBorder="1" applyAlignment="1">
      <alignment horizontal="left" vertical="center" wrapText="1"/>
    </xf>
    <xf numFmtId="0" fontId="49" fillId="0" borderId="10" xfId="0" applyFont="1" applyBorder="1" applyAlignment="1">
      <alignment horizontal="right" vertical="center" wrapText="1"/>
    </xf>
    <xf numFmtId="0" fontId="54" fillId="0" borderId="16" xfId="0" applyFont="1" applyBorder="1" applyAlignment="1">
      <alignment horizontal="center" vertical="center" wrapText="1"/>
    </xf>
    <xf numFmtId="0" fontId="47" fillId="0" borderId="10" xfId="110" applyFont="1" applyBorder="1" applyAlignment="1">
      <alignment horizontal="left" vertical="center" wrapText="1"/>
    </xf>
    <xf numFmtId="0" fontId="48" fillId="0" borderId="16" xfId="0" applyFont="1" applyBorder="1" applyAlignment="1">
      <alignment horizontal="center" vertical="center" wrapText="1"/>
    </xf>
    <xf numFmtId="0" fontId="51" fillId="0" borderId="10" xfId="0" applyFont="1" applyBorder="1" applyAlignment="1">
      <alignment horizontal="left" vertical="center" wrapText="1"/>
    </xf>
    <xf numFmtId="0" fontId="49" fillId="0" borderId="0" xfId="0" applyFont="1" applyAlignment="1">
      <alignment horizontal="right" vertical="center"/>
    </xf>
    <xf numFmtId="168" fontId="49" fillId="0" borderId="10" xfId="108" applyNumberFormat="1" applyFont="1" applyFill="1" applyBorder="1" applyAlignment="1">
      <alignment horizontal="right" vertical="center"/>
    </xf>
    <xf numFmtId="0" fontId="47" fillId="0" borderId="10" xfId="110" applyFont="1" applyBorder="1" applyAlignment="1">
      <alignment horizontal="center" vertical="center" wrapText="1"/>
    </xf>
    <xf numFmtId="0" fontId="49" fillId="0" borderId="12" xfId="110" applyFont="1" applyBorder="1" applyAlignment="1">
      <alignment horizontal="right" vertical="center"/>
    </xf>
    <xf numFmtId="0" fontId="49" fillId="0" borderId="13" xfId="110" applyFont="1" applyBorder="1" applyAlignment="1">
      <alignment horizontal="right" vertical="center"/>
    </xf>
    <xf numFmtId="0" fontId="49" fillId="0" borderId="14" xfId="110" applyFont="1" applyBorder="1" applyAlignment="1">
      <alignment horizontal="right" vertical="center"/>
    </xf>
    <xf numFmtId="0" fontId="48" fillId="0" borderId="0" xfId="0" applyFont="1" applyAlignment="1">
      <alignment horizontal="center" vertical="center" wrapText="1"/>
    </xf>
    <xf numFmtId="168" fontId="53" fillId="0" borderId="21" xfId="108" applyNumberFormat="1" applyFont="1" applyFill="1" applyBorder="1" applyAlignment="1">
      <alignment horizontal="right" vertical="center"/>
    </xf>
    <xf numFmtId="168" fontId="53" fillId="0" borderId="0" xfId="108" applyNumberFormat="1" applyFont="1" applyFill="1" applyBorder="1" applyAlignment="1">
      <alignment horizontal="right" vertical="center"/>
    </xf>
    <xf numFmtId="0" fontId="50" fillId="0" borderId="12" xfId="0" applyFont="1" applyBorder="1" applyAlignment="1">
      <alignment horizontal="center" vertical="center" wrapText="1"/>
    </xf>
    <xf numFmtId="0" fontId="50" fillId="0" borderId="13" xfId="0" applyFont="1" applyBorder="1" applyAlignment="1">
      <alignment horizontal="center" vertical="center" wrapText="1"/>
    </xf>
    <xf numFmtId="0" fontId="50" fillId="0" borderId="14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50" fillId="0" borderId="11" xfId="0" applyFont="1" applyBorder="1" applyAlignment="1">
      <alignment horizontal="center" vertical="center" wrapText="1"/>
    </xf>
    <xf numFmtId="0" fontId="54" fillId="0" borderId="12" xfId="0" applyFont="1" applyBorder="1" applyAlignment="1">
      <alignment horizontal="left" vertical="center"/>
    </xf>
    <xf numFmtId="0" fontId="54" fillId="0" borderId="13" xfId="0" applyFont="1" applyBorder="1" applyAlignment="1">
      <alignment horizontal="left" vertical="center"/>
    </xf>
    <xf numFmtId="0" fontId="54" fillId="0" borderId="14" xfId="0" applyFont="1" applyBorder="1" applyAlignment="1">
      <alignment horizontal="left" vertical="center"/>
    </xf>
    <xf numFmtId="0" fontId="50" fillId="0" borderId="10" xfId="0" applyFont="1" applyBorder="1" applyAlignment="1">
      <alignment horizontal="center" vertical="center" wrapText="1"/>
    </xf>
    <xf numFmtId="0" fontId="53" fillId="0" borderId="0" xfId="113" applyFont="1" applyAlignment="1">
      <alignment horizontal="right" vertical="center" wrapText="1"/>
    </xf>
    <xf numFmtId="0" fontId="54" fillId="0" borderId="0" xfId="113" applyFont="1" applyAlignment="1">
      <alignment horizontal="center" vertical="center" wrapText="1"/>
    </xf>
    <xf numFmtId="49" fontId="54" fillId="0" borderId="10" xfId="0" applyNumberFormat="1" applyFont="1" applyBorder="1" applyAlignment="1">
      <alignment horizontal="center" vertical="center" wrapText="1"/>
    </xf>
    <xf numFmtId="0" fontId="54" fillId="0" borderId="10" xfId="0" applyFont="1" applyBorder="1" applyAlignment="1">
      <alignment horizontal="center" vertical="center" wrapText="1"/>
    </xf>
    <xf numFmtId="168" fontId="53" fillId="0" borderId="17" xfId="108" applyNumberFormat="1" applyFont="1" applyFill="1" applyBorder="1" applyAlignment="1">
      <alignment horizontal="right" vertical="center"/>
    </xf>
    <xf numFmtId="168" fontId="53" fillId="0" borderId="10" xfId="108" applyNumberFormat="1" applyFont="1" applyFill="1" applyBorder="1" applyAlignment="1">
      <alignment horizontal="right" vertical="center"/>
    </xf>
    <xf numFmtId="0" fontId="54" fillId="0" borderId="12" xfId="0" applyFont="1" applyBorder="1" applyAlignment="1">
      <alignment horizontal="center" vertical="center" wrapText="1"/>
    </xf>
    <xf numFmtId="0" fontId="54" fillId="0" borderId="13" xfId="0" applyFont="1" applyBorder="1" applyAlignment="1">
      <alignment horizontal="center" vertical="center" wrapText="1"/>
    </xf>
    <xf numFmtId="0" fontId="54" fillId="0" borderId="14" xfId="0" applyFont="1" applyBorder="1" applyAlignment="1">
      <alignment horizontal="center" vertical="center" wrapText="1"/>
    </xf>
    <xf numFmtId="170" fontId="49" fillId="0" borderId="16" xfId="110" applyNumberFormat="1" applyFont="1" applyBorder="1" applyAlignment="1">
      <alignment horizontal="right" vertical="center"/>
    </xf>
    <xf numFmtId="173" fontId="48" fillId="0" borderId="10" xfId="110" applyNumberFormat="1" applyFont="1" applyBorder="1" applyAlignment="1">
      <alignment horizontal="center" vertical="center" wrapText="1"/>
    </xf>
    <xf numFmtId="0" fontId="54" fillId="0" borderId="12" xfId="25" applyFont="1" applyBorder="1" applyAlignment="1">
      <alignment horizontal="center" vertical="center" wrapText="1"/>
    </xf>
    <xf numFmtId="0" fontId="54" fillId="0" borderId="14" xfId="25" applyFont="1" applyBorder="1" applyAlignment="1">
      <alignment horizontal="center" vertical="center" wrapText="1"/>
    </xf>
    <xf numFmtId="0" fontId="50" fillId="0" borderId="15" xfId="25" applyFont="1" applyBorder="1" applyAlignment="1">
      <alignment horizontal="center" vertical="center" wrapText="1"/>
    </xf>
    <xf numFmtId="0" fontId="50" fillId="0" borderId="11" xfId="25" applyFont="1" applyBorder="1" applyAlignment="1">
      <alignment horizontal="center" vertical="center" wrapText="1"/>
    </xf>
    <xf numFmtId="0" fontId="50" fillId="0" borderId="12" xfId="25" applyFont="1" applyBorder="1" applyAlignment="1">
      <alignment horizontal="center" vertical="center" wrapText="1"/>
    </xf>
    <xf numFmtId="0" fontId="50" fillId="0" borderId="14" xfId="25" applyFont="1" applyBorder="1" applyAlignment="1">
      <alignment horizontal="center" vertical="center" wrapText="1"/>
    </xf>
    <xf numFmtId="0" fontId="50" fillId="0" borderId="18" xfId="25" applyFont="1" applyBorder="1" applyAlignment="1">
      <alignment horizontal="center" vertical="center" wrapText="1"/>
    </xf>
    <xf numFmtId="0" fontId="54" fillId="0" borderId="16" xfId="113" applyFont="1" applyBorder="1" applyAlignment="1">
      <alignment horizontal="center" vertical="center" wrapText="1"/>
    </xf>
    <xf numFmtId="0" fontId="49" fillId="0" borderId="16" xfId="0" applyFont="1" applyBorder="1" applyAlignment="1">
      <alignment horizontal="right" vertical="center" wrapText="1"/>
    </xf>
    <xf numFmtId="0" fontId="48" fillId="24" borderId="10" xfId="0" applyFont="1" applyFill="1" applyBorder="1" applyAlignment="1">
      <alignment horizontal="left" vertical="center" wrapText="1"/>
    </xf>
    <xf numFmtId="0" fontId="47" fillId="0" borderId="12" xfId="25" applyFont="1" applyBorder="1" applyAlignment="1">
      <alignment horizontal="left" vertical="center" wrapText="1"/>
    </xf>
    <xf numFmtId="0" fontId="47" fillId="0" borderId="13" xfId="25" applyFont="1" applyBorder="1" applyAlignment="1">
      <alignment horizontal="left" vertical="center" wrapText="1"/>
    </xf>
    <xf numFmtId="0" fontId="47" fillId="0" borderId="14" xfId="25" applyFont="1" applyBorder="1" applyAlignment="1">
      <alignment horizontal="left" vertical="center" wrapText="1"/>
    </xf>
    <xf numFmtId="49" fontId="47" fillId="0" borderId="12" xfId="25" applyNumberFormat="1" applyFont="1" applyBorder="1" applyAlignment="1">
      <alignment horizontal="left" vertical="center" wrapText="1"/>
    </xf>
    <xf numFmtId="49" fontId="47" fillId="0" borderId="13" xfId="25" applyNumberFormat="1" applyFont="1" applyBorder="1" applyAlignment="1">
      <alignment horizontal="left" vertical="center" wrapText="1"/>
    </xf>
    <xf numFmtId="49" fontId="47" fillId="0" borderId="14" xfId="25" applyNumberFormat="1" applyFont="1" applyBorder="1" applyAlignment="1">
      <alignment horizontal="left" vertical="center" wrapText="1"/>
    </xf>
    <xf numFmtId="0" fontId="47" fillId="0" borderId="10" xfId="25" applyFont="1" applyBorder="1" applyAlignment="1">
      <alignment horizontal="left" vertical="center"/>
    </xf>
    <xf numFmtId="0" fontId="48" fillId="0" borderId="12" xfId="25" applyFont="1" applyBorder="1" applyAlignment="1">
      <alignment horizontal="left" vertical="center" wrapText="1"/>
    </xf>
    <xf numFmtId="0" fontId="48" fillId="0" borderId="13" xfId="25" applyFont="1" applyBorder="1" applyAlignment="1">
      <alignment horizontal="left" vertical="center" wrapText="1"/>
    </xf>
    <xf numFmtId="0" fontId="48" fillId="0" borderId="14" xfId="25" applyFont="1" applyBorder="1" applyAlignment="1">
      <alignment horizontal="left" vertical="center" wrapText="1"/>
    </xf>
    <xf numFmtId="0" fontId="47" fillId="0" borderId="10" xfId="130" applyFont="1" applyBorder="1" applyAlignment="1">
      <alignment horizontal="left" vertical="center" wrapText="1"/>
    </xf>
    <xf numFmtId="0" fontId="48" fillId="0" borderId="0" xfId="25" applyFont="1" applyAlignment="1">
      <alignment horizontal="center" vertical="center" wrapText="1"/>
    </xf>
    <xf numFmtId="0" fontId="47" fillId="0" borderId="18" xfId="25" applyFont="1" applyBorder="1" applyAlignment="1">
      <alignment horizontal="center" vertical="center" wrapText="1"/>
    </xf>
    <xf numFmtId="0" fontId="47" fillId="0" borderId="11" xfId="25" applyFont="1" applyBorder="1" applyAlignment="1">
      <alignment horizontal="center" vertical="center" wrapText="1"/>
    </xf>
    <xf numFmtId="0" fontId="47" fillId="0" borderId="12" xfId="25" applyFont="1" applyFill="1" applyBorder="1" applyAlignment="1">
      <alignment horizontal="left" vertical="center"/>
    </xf>
    <xf numFmtId="0" fontId="47" fillId="0" borderId="13" xfId="25" applyFont="1" applyFill="1" applyBorder="1" applyAlignment="1">
      <alignment horizontal="left" vertical="center"/>
    </xf>
    <xf numFmtId="0" fontId="47" fillId="0" borderId="14" xfId="25" applyFont="1" applyFill="1" applyBorder="1" applyAlignment="1">
      <alignment horizontal="left" vertical="center"/>
    </xf>
    <xf numFmtId="0" fontId="48" fillId="24" borderId="10" xfId="25" applyFont="1" applyFill="1" applyBorder="1" applyAlignment="1">
      <alignment horizontal="left" vertical="center" wrapText="1"/>
    </xf>
    <xf numFmtId="0" fontId="47" fillId="0" borderId="12" xfId="25" applyFont="1" applyBorder="1" applyAlignment="1">
      <alignment horizontal="left" vertical="center"/>
    </xf>
    <xf numFmtId="0" fontId="47" fillId="0" borderId="13" xfId="25" applyFont="1" applyBorder="1" applyAlignment="1">
      <alignment horizontal="left" vertical="center"/>
    </xf>
    <xf numFmtId="0" fontId="47" fillId="0" borderId="14" xfId="25" applyFont="1" applyBorder="1" applyAlignment="1">
      <alignment horizontal="left" vertical="center"/>
    </xf>
    <xf numFmtId="0" fontId="47" fillId="0" borderId="10" xfId="25" applyFont="1" applyBorder="1" applyAlignment="1">
      <alignment horizontal="left" vertical="center" wrapText="1"/>
    </xf>
    <xf numFmtId="0" fontId="47" fillId="0" borderId="10" xfId="130" applyFont="1" applyFill="1" applyBorder="1" applyAlignment="1">
      <alignment horizontal="left" vertical="center" wrapText="1"/>
    </xf>
    <xf numFmtId="0" fontId="73" fillId="0" borderId="10" xfId="0" applyFont="1" applyBorder="1" applyAlignment="1">
      <alignment horizontal="left" vertical="center" wrapText="1"/>
    </xf>
    <xf numFmtId="0" fontId="54" fillId="0" borderId="12" xfId="0" applyFont="1" applyBorder="1" applyAlignment="1">
      <alignment horizontal="center" vertical="center"/>
    </xf>
    <xf numFmtId="0" fontId="54" fillId="0" borderId="13" xfId="0" applyFont="1" applyBorder="1" applyAlignment="1">
      <alignment horizontal="center" vertical="center"/>
    </xf>
    <xf numFmtId="0" fontId="54" fillId="0" borderId="14" xfId="0" applyFont="1" applyBorder="1" applyAlignment="1">
      <alignment horizontal="center" vertical="center"/>
    </xf>
    <xf numFmtId="0" fontId="47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center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172" fontId="47" fillId="0" borderId="10" xfId="0" applyNumberFormat="1" applyFont="1" applyFill="1" applyBorder="1" applyAlignment="1">
      <alignment horizontal="center" vertical="center" wrapText="1"/>
    </xf>
    <xf numFmtId="0" fontId="47" fillId="0" borderId="10" xfId="0" applyFont="1" applyFill="1" applyBorder="1" applyAlignment="1">
      <alignment horizontal="left" vertical="top" wrapText="1"/>
    </xf>
    <xf numFmtId="0" fontId="47" fillId="0" borderId="10" xfId="0" applyFont="1" applyFill="1" applyBorder="1" applyAlignment="1">
      <alignment horizontal="center" vertical="top" wrapText="1"/>
    </xf>
    <xf numFmtId="0" fontId="47" fillId="0" borderId="10" xfId="0" applyFont="1" applyFill="1" applyBorder="1" applyAlignment="1">
      <alignment horizontal="right" vertical="top" wrapText="1"/>
    </xf>
    <xf numFmtId="0" fontId="48" fillId="0" borderId="10" xfId="0" applyFont="1" applyFill="1" applyBorder="1" applyAlignment="1">
      <alignment horizontal="left" vertical="center"/>
    </xf>
    <xf numFmtId="167" fontId="47" fillId="0" borderId="10" xfId="107" applyFont="1" applyFill="1" applyBorder="1" applyAlignment="1">
      <alignment horizontal="right" vertical="center"/>
    </xf>
  </cellXfs>
  <cellStyles count="131">
    <cellStyle name="_artabyuje" xfId="1" xr:uid="{00000000-0005-0000-0000-000000000000}"/>
    <cellStyle name="_artabyuje 2" xfId="57" xr:uid="{00000000-0005-0000-0000-000001000000}"/>
    <cellStyle name="20% - Accent1 2" xfId="58" xr:uid="{00000000-0005-0000-0000-000002000000}"/>
    <cellStyle name="20% - Accent2 2" xfId="59" xr:uid="{00000000-0005-0000-0000-000003000000}"/>
    <cellStyle name="20% - Accent3 2" xfId="60" xr:uid="{00000000-0005-0000-0000-000004000000}"/>
    <cellStyle name="20% - Accent4 2" xfId="61" xr:uid="{00000000-0005-0000-0000-000005000000}"/>
    <cellStyle name="20% - Accent5 2" xfId="62" xr:uid="{00000000-0005-0000-0000-000006000000}"/>
    <cellStyle name="20% - Accent6 2" xfId="63" xr:uid="{00000000-0005-0000-0000-000007000000}"/>
    <cellStyle name="20% - Акцент1" xfId="2" xr:uid="{00000000-0005-0000-0000-000008000000}"/>
    <cellStyle name="20% - Акцент2" xfId="3" xr:uid="{00000000-0005-0000-0000-000009000000}"/>
    <cellStyle name="20% - Акцент3" xfId="4" xr:uid="{00000000-0005-0000-0000-00000A000000}"/>
    <cellStyle name="20% - Акцент4" xfId="5" xr:uid="{00000000-0005-0000-0000-00000B000000}"/>
    <cellStyle name="20% - Акцент5" xfId="6" xr:uid="{00000000-0005-0000-0000-00000C000000}"/>
    <cellStyle name="20% - Акцент6" xfId="7" xr:uid="{00000000-0005-0000-0000-00000D000000}"/>
    <cellStyle name="40% - Accent1 2" xfId="64" xr:uid="{00000000-0005-0000-0000-00000E000000}"/>
    <cellStyle name="40% - Accent2 2" xfId="65" xr:uid="{00000000-0005-0000-0000-00000F000000}"/>
    <cellStyle name="40% - Accent3 2" xfId="66" xr:uid="{00000000-0005-0000-0000-000010000000}"/>
    <cellStyle name="40% - Accent4 2" xfId="67" xr:uid="{00000000-0005-0000-0000-000011000000}"/>
    <cellStyle name="40% - Accent5 2" xfId="68" xr:uid="{00000000-0005-0000-0000-000012000000}"/>
    <cellStyle name="40% - Accent6 2" xfId="69" xr:uid="{00000000-0005-0000-0000-000013000000}"/>
    <cellStyle name="40% - Акцент1" xfId="8" xr:uid="{00000000-0005-0000-0000-000014000000}"/>
    <cellStyle name="40% - Акцент2" xfId="9" xr:uid="{00000000-0005-0000-0000-000015000000}"/>
    <cellStyle name="40% - Акцент3" xfId="10" xr:uid="{00000000-0005-0000-0000-000016000000}"/>
    <cellStyle name="40% - Акцент4" xfId="11" xr:uid="{00000000-0005-0000-0000-000017000000}"/>
    <cellStyle name="40% - Акцент5" xfId="12" xr:uid="{00000000-0005-0000-0000-000018000000}"/>
    <cellStyle name="40% - Акцент6" xfId="13" xr:uid="{00000000-0005-0000-0000-000019000000}"/>
    <cellStyle name="60% - Accent1 2" xfId="70" xr:uid="{00000000-0005-0000-0000-00001A000000}"/>
    <cellStyle name="60% - Accent2 2" xfId="71" xr:uid="{00000000-0005-0000-0000-00001B000000}"/>
    <cellStyle name="60% - Accent3 2" xfId="72" xr:uid="{00000000-0005-0000-0000-00001C000000}"/>
    <cellStyle name="60% - Accent4 2" xfId="73" xr:uid="{00000000-0005-0000-0000-00001D000000}"/>
    <cellStyle name="60% - Accent5 2" xfId="74" xr:uid="{00000000-0005-0000-0000-00001E000000}"/>
    <cellStyle name="60% - Accent6 2" xfId="75" xr:uid="{00000000-0005-0000-0000-00001F000000}"/>
    <cellStyle name="60% - Акцент1" xfId="14" xr:uid="{00000000-0005-0000-0000-000020000000}"/>
    <cellStyle name="60% - Акцент2" xfId="15" xr:uid="{00000000-0005-0000-0000-000021000000}"/>
    <cellStyle name="60% - Акцент3" xfId="16" xr:uid="{00000000-0005-0000-0000-000022000000}"/>
    <cellStyle name="60% - Акцент4" xfId="17" xr:uid="{00000000-0005-0000-0000-000023000000}"/>
    <cellStyle name="60% - Акцент5" xfId="18" xr:uid="{00000000-0005-0000-0000-000024000000}"/>
    <cellStyle name="60% - Акцент6" xfId="19" xr:uid="{00000000-0005-0000-0000-000025000000}"/>
    <cellStyle name="Accent1 2" xfId="76" xr:uid="{00000000-0005-0000-0000-000026000000}"/>
    <cellStyle name="Accent2 2" xfId="77" xr:uid="{00000000-0005-0000-0000-000027000000}"/>
    <cellStyle name="Accent3 2" xfId="78" xr:uid="{00000000-0005-0000-0000-000028000000}"/>
    <cellStyle name="Accent4 2" xfId="79" xr:uid="{00000000-0005-0000-0000-000029000000}"/>
    <cellStyle name="Accent5 2" xfId="80" xr:uid="{00000000-0005-0000-0000-00002A000000}"/>
    <cellStyle name="Accent6 2" xfId="81" xr:uid="{00000000-0005-0000-0000-00002B000000}"/>
    <cellStyle name="Bad 2" xfId="82" xr:uid="{00000000-0005-0000-0000-00002C000000}"/>
    <cellStyle name="Calculation 2" xfId="83" xr:uid="{00000000-0005-0000-0000-00002D000000}"/>
    <cellStyle name="Check Cell 2" xfId="84" xr:uid="{00000000-0005-0000-0000-00002E000000}"/>
    <cellStyle name="Comma" xfId="125" builtinId="3"/>
    <cellStyle name="Comma 10" xfId="112" xr:uid="{00000000-0005-0000-0000-00002F000000}"/>
    <cellStyle name="Comma 11" xfId="119" xr:uid="{00000000-0005-0000-0000-000030000000}"/>
    <cellStyle name="Comma 15" xfId="108" xr:uid="{00000000-0005-0000-0000-000031000000}"/>
    <cellStyle name="Comma 19" xfId="120" xr:uid="{00000000-0005-0000-0000-000032000000}"/>
    <cellStyle name="Comma 2" xfId="20" xr:uid="{00000000-0005-0000-0000-000033000000}"/>
    <cellStyle name="Comma 2 2" xfId="21" xr:uid="{00000000-0005-0000-0000-000034000000}"/>
    <cellStyle name="Comma 3" xfId="22" xr:uid="{00000000-0005-0000-0000-000035000000}"/>
    <cellStyle name="Comma 4" xfId="23" xr:uid="{00000000-0005-0000-0000-000036000000}"/>
    <cellStyle name="Comma 5" xfId="24" xr:uid="{00000000-0005-0000-0000-000037000000}"/>
    <cellStyle name="Comma 6" xfId="85" xr:uid="{00000000-0005-0000-0000-000038000000}"/>
    <cellStyle name="Comma 7" xfId="86" xr:uid="{00000000-0005-0000-0000-000039000000}"/>
    <cellStyle name="Comma 8" xfId="106" xr:uid="{00000000-0005-0000-0000-00003A000000}"/>
    <cellStyle name="Comma 9" xfId="123" xr:uid="{89B24D44-C950-4142-BB45-7373D81150B9}"/>
    <cellStyle name="Explanatory Text 2" xfId="87" xr:uid="{00000000-0005-0000-0000-00003B000000}"/>
    <cellStyle name="Good 2" xfId="88" xr:uid="{00000000-0005-0000-0000-00003C000000}"/>
    <cellStyle name="Heading 1 2" xfId="89" xr:uid="{00000000-0005-0000-0000-00003D000000}"/>
    <cellStyle name="Heading 2 2" xfId="90" xr:uid="{00000000-0005-0000-0000-00003E000000}"/>
    <cellStyle name="Heading 3 2" xfId="91" xr:uid="{00000000-0005-0000-0000-00003F000000}"/>
    <cellStyle name="Heading 4 2" xfId="92" xr:uid="{00000000-0005-0000-0000-000040000000}"/>
    <cellStyle name="Input 2" xfId="93" xr:uid="{00000000-0005-0000-0000-000041000000}"/>
    <cellStyle name="Linked Cell 2" xfId="94" xr:uid="{00000000-0005-0000-0000-000042000000}"/>
    <cellStyle name="Neutral 2" xfId="95" xr:uid="{00000000-0005-0000-0000-000043000000}"/>
    <cellStyle name="Normal" xfId="0" builtinId="0"/>
    <cellStyle name="Normal 10" xfId="109" xr:uid="{00000000-0005-0000-0000-000045000000}"/>
    <cellStyle name="Normal 10 3" xfId="118" xr:uid="{00000000-0005-0000-0000-000046000000}"/>
    <cellStyle name="Normal 10 4" xfId="116" xr:uid="{00000000-0005-0000-0000-000047000000}"/>
    <cellStyle name="Normal 11" xfId="113" xr:uid="{00000000-0005-0000-0000-000048000000}"/>
    <cellStyle name="Normal 11 3" xfId="117" xr:uid="{00000000-0005-0000-0000-000049000000}"/>
    <cellStyle name="Normal 11 4" xfId="121" xr:uid="{00000000-0005-0000-0000-00004A000000}"/>
    <cellStyle name="Normal 13" xfId="114" xr:uid="{00000000-0005-0000-0000-00004B000000}"/>
    <cellStyle name="Normal 17" xfId="111" xr:uid="{00000000-0005-0000-0000-00004C000000}"/>
    <cellStyle name="Normal 2" xfId="25" xr:uid="{00000000-0005-0000-0000-00004D000000}"/>
    <cellStyle name="Normal 2 2" xfId="97" xr:uid="{00000000-0005-0000-0000-00004E000000}"/>
    <cellStyle name="Normal 2 3" xfId="96" xr:uid="{00000000-0005-0000-0000-00004F000000}"/>
    <cellStyle name="Normal 2 4" xfId="115" xr:uid="{00000000-0005-0000-0000-000050000000}"/>
    <cellStyle name="Normal 2 4 2" xfId="127" xr:uid="{ED67557E-8467-4A04-9091-497F833F6980}"/>
    <cellStyle name="Normal 3" xfId="26" xr:uid="{00000000-0005-0000-0000-000051000000}"/>
    <cellStyle name="Normal 4" xfId="27" xr:uid="{00000000-0005-0000-0000-000052000000}"/>
    <cellStyle name="Normal 4 2" xfId="28" xr:uid="{00000000-0005-0000-0000-000053000000}"/>
    <cellStyle name="Normal 4 3" xfId="98" xr:uid="{00000000-0005-0000-0000-000054000000}"/>
    <cellStyle name="Normal 5" xfId="29" xr:uid="{00000000-0005-0000-0000-000055000000}"/>
    <cellStyle name="Normal 5 2" xfId="99" xr:uid="{00000000-0005-0000-0000-000056000000}"/>
    <cellStyle name="Normal 6" xfId="30" xr:uid="{00000000-0005-0000-0000-000057000000}"/>
    <cellStyle name="Normal 7" xfId="31" xr:uid="{00000000-0005-0000-0000-000058000000}"/>
    <cellStyle name="Normal 8" xfId="105" xr:uid="{00000000-0005-0000-0000-000059000000}"/>
    <cellStyle name="Normal 8 2" xfId="110" xr:uid="{00000000-0005-0000-0000-00005A000000}"/>
    <cellStyle name="Normal 9" xfId="130" xr:uid="{4F1B4E7B-FC97-45A5-8F2D-629844EFFCB1}"/>
    <cellStyle name="Note 2" xfId="100" xr:uid="{00000000-0005-0000-0000-00005B000000}"/>
    <cellStyle name="Output 2" xfId="101" xr:uid="{00000000-0005-0000-0000-00005C000000}"/>
    <cellStyle name="Percent" xfId="126" builtinId="5"/>
    <cellStyle name="Percent 2" xfId="32" xr:uid="{00000000-0005-0000-0000-00005D000000}"/>
    <cellStyle name="SN_241" xfId="107" xr:uid="{00000000-0005-0000-0000-00005E000000}"/>
    <cellStyle name="SN_b" xfId="122" xr:uid="{8AEE300F-B0F8-4121-97C3-180433AD3BEB}"/>
    <cellStyle name="SN_b 2" xfId="128" xr:uid="{933BD1D4-3A66-421E-83B2-346493AE6C4C}"/>
    <cellStyle name="SN_it" xfId="124" xr:uid="{558314BA-C64D-4D07-8617-D8F236E69BE6}"/>
    <cellStyle name="SN10_bold" xfId="129" xr:uid="{F1B8C0A6-76D9-400B-80CD-7C7801FF656F}"/>
    <cellStyle name="Style 1" xfId="33" xr:uid="{00000000-0005-0000-0000-00005F000000}"/>
    <cellStyle name="Title 2" xfId="102" xr:uid="{00000000-0005-0000-0000-000060000000}"/>
    <cellStyle name="Total 2" xfId="103" xr:uid="{00000000-0005-0000-0000-000061000000}"/>
    <cellStyle name="Warning Text 2" xfId="104" xr:uid="{00000000-0005-0000-0000-000062000000}"/>
    <cellStyle name="Акцент1" xfId="34" xr:uid="{00000000-0005-0000-0000-000063000000}"/>
    <cellStyle name="Акцент2" xfId="35" xr:uid="{00000000-0005-0000-0000-000064000000}"/>
    <cellStyle name="Акцент3" xfId="36" xr:uid="{00000000-0005-0000-0000-000065000000}"/>
    <cellStyle name="Акцент4" xfId="37" xr:uid="{00000000-0005-0000-0000-000066000000}"/>
    <cellStyle name="Акцент5" xfId="38" xr:uid="{00000000-0005-0000-0000-000067000000}"/>
    <cellStyle name="Акцент6" xfId="39" xr:uid="{00000000-0005-0000-0000-000068000000}"/>
    <cellStyle name="Ввод " xfId="40" xr:uid="{00000000-0005-0000-0000-000069000000}"/>
    <cellStyle name="Вывод" xfId="41" xr:uid="{00000000-0005-0000-0000-00006A000000}"/>
    <cellStyle name="Вычисление" xfId="42" xr:uid="{00000000-0005-0000-0000-00006B000000}"/>
    <cellStyle name="Заголовок 1" xfId="43" xr:uid="{00000000-0005-0000-0000-00006C000000}"/>
    <cellStyle name="Заголовок 2" xfId="44" xr:uid="{00000000-0005-0000-0000-00006D000000}"/>
    <cellStyle name="Заголовок 3" xfId="45" xr:uid="{00000000-0005-0000-0000-00006E000000}"/>
    <cellStyle name="Заголовок 4" xfId="46" xr:uid="{00000000-0005-0000-0000-00006F000000}"/>
    <cellStyle name="Итог" xfId="47" xr:uid="{00000000-0005-0000-0000-000070000000}"/>
    <cellStyle name="Контрольная ячейка" xfId="48" xr:uid="{00000000-0005-0000-0000-000071000000}"/>
    <cellStyle name="Название" xfId="49" xr:uid="{00000000-0005-0000-0000-000072000000}"/>
    <cellStyle name="Нейтральный" xfId="50" xr:uid="{00000000-0005-0000-0000-000073000000}"/>
    <cellStyle name="Плохой" xfId="51" xr:uid="{00000000-0005-0000-0000-000074000000}"/>
    <cellStyle name="Пояснение" xfId="52" xr:uid="{00000000-0005-0000-0000-000075000000}"/>
    <cellStyle name="Примечание" xfId="53" xr:uid="{00000000-0005-0000-0000-000076000000}"/>
    <cellStyle name="Связанная ячейка" xfId="54" xr:uid="{00000000-0005-0000-0000-000077000000}"/>
    <cellStyle name="Текст предупреждения" xfId="55" xr:uid="{00000000-0005-0000-0000-000078000000}"/>
    <cellStyle name="Хороший" xfId="56" xr:uid="{00000000-0005-0000-0000-00007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D31BD-45C0-4181-95AD-569BEE67BF8C}">
  <dimension ref="A1:G22"/>
  <sheetViews>
    <sheetView workbookViewId="0">
      <selection activeCell="D23" sqref="D23"/>
    </sheetView>
  </sheetViews>
  <sheetFormatPr defaultColWidth="38.85546875" defaultRowHeight="13.5" x14ac:dyDescent="0.2"/>
  <cols>
    <col min="1" max="1" width="38.85546875" style="96"/>
    <col min="2" max="2" width="44.42578125" style="96" customWidth="1"/>
    <col min="3" max="3" width="8.5703125" style="96" customWidth="1"/>
    <col min="4" max="4" width="9.140625" style="96" customWidth="1"/>
    <col min="5" max="5" width="9.28515625" style="96" customWidth="1"/>
    <col min="6" max="6" width="8.5703125" style="96" customWidth="1"/>
    <col min="7" max="7" width="9.42578125" style="96" customWidth="1"/>
    <col min="8" max="26" width="7.85546875" style="96" customWidth="1"/>
    <col min="27" max="29" width="38.85546875" style="96"/>
    <col min="30" max="30" width="10.5703125" style="96" customWidth="1"/>
    <col min="31" max="16384" width="38.85546875" style="96"/>
  </cols>
  <sheetData>
    <row r="1" spans="1:7" s="85" customFormat="1" x14ac:dyDescent="0.2">
      <c r="A1" s="328" t="s">
        <v>48</v>
      </c>
      <c r="B1" s="328"/>
      <c r="C1" s="84"/>
      <c r="D1" s="84"/>
    </row>
    <row r="2" spans="1:7" s="85" customFormat="1" x14ac:dyDescent="0.2">
      <c r="A2" s="328" t="s">
        <v>195</v>
      </c>
      <c r="B2" s="328"/>
      <c r="C2" s="84"/>
      <c r="D2" s="84"/>
      <c r="E2" s="86"/>
      <c r="F2" s="86"/>
    </row>
    <row r="3" spans="1:7" s="85" customFormat="1" x14ac:dyDescent="0.2">
      <c r="A3" s="328" t="s">
        <v>31</v>
      </c>
      <c r="B3" s="328"/>
      <c r="C3" s="84"/>
      <c r="D3" s="84"/>
      <c r="E3" s="86"/>
      <c r="F3" s="86"/>
    </row>
    <row r="4" spans="1:7" s="85" customFormat="1" x14ac:dyDescent="0.2">
      <c r="A4" s="328" t="s">
        <v>30</v>
      </c>
      <c r="B4" s="328"/>
      <c r="C4" s="84"/>
      <c r="D4" s="84"/>
      <c r="E4" s="86"/>
      <c r="F4" s="86"/>
    </row>
    <row r="5" spans="1:7" s="85" customFormat="1" ht="46.5" customHeight="1" x14ac:dyDescent="0.2">
      <c r="A5" s="329" t="s">
        <v>278</v>
      </c>
      <c r="B5" s="329"/>
      <c r="C5" s="84"/>
      <c r="D5" s="84"/>
      <c r="E5" s="86"/>
      <c r="F5" s="86"/>
    </row>
    <row r="6" spans="1:7" s="24" customFormat="1" ht="21" customHeight="1" x14ac:dyDescent="0.2">
      <c r="A6" s="87"/>
      <c r="B6" s="88" t="s">
        <v>57</v>
      </c>
      <c r="D6" s="28"/>
    </row>
    <row r="7" spans="1:7" s="13" customFormat="1" ht="33.75" customHeight="1" x14ac:dyDescent="0.2">
      <c r="A7" s="89"/>
      <c r="B7" s="90" t="s">
        <v>279</v>
      </c>
    </row>
    <row r="8" spans="1:7" s="24" customFormat="1" ht="22.5" customHeight="1" x14ac:dyDescent="0.2">
      <c r="A8" s="87" t="s">
        <v>157</v>
      </c>
      <c r="B8" s="91">
        <v>0</v>
      </c>
      <c r="C8" s="92"/>
      <c r="D8" s="28"/>
    </row>
    <row r="9" spans="1:7" s="24" customFormat="1" ht="22.5" customHeight="1" x14ac:dyDescent="0.2">
      <c r="A9" s="93" t="s">
        <v>158</v>
      </c>
      <c r="B9" s="91">
        <f>+B10</f>
        <v>-198420</v>
      </c>
      <c r="C9" s="92"/>
      <c r="D9" s="28"/>
    </row>
    <row r="10" spans="1:7" s="24" customFormat="1" ht="22.5" customHeight="1" x14ac:dyDescent="0.2">
      <c r="A10" s="93" t="s">
        <v>159</v>
      </c>
      <c r="B10" s="91">
        <f>+-('3'!J12+'3'!J13)</f>
        <v>-198420</v>
      </c>
      <c r="C10" s="92"/>
      <c r="E10" s="28"/>
      <c r="G10" s="94"/>
    </row>
    <row r="11" spans="1:7" s="24" customFormat="1" x14ac:dyDescent="0.2">
      <c r="D11" s="28"/>
    </row>
    <row r="12" spans="1:7" s="24" customFormat="1" x14ac:dyDescent="0.2">
      <c r="B12" s="95"/>
      <c r="D12" s="28"/>
    </row>
    <row r="13" spans="1:7" s="24" customFormat="1" x14ac:dyDescent="0.2">
      <c r="D13" s="28"/>
    </row>
    <row r="14" spans="1:7" s="24" customFormat="1" x14ac:dyDescent="0.2">
      <c r="D14" s="28"/>
    </row>
    <row r="15" spans="1:7" s="24" customFormat="1" x14ac:dyDescent="0.2">
      <c r="D15" s="28"/>
    </row>
    <row r="16" spans="1:7" s="24" customFormat="1" x14ac:dyDescent="0.2">
      <c r="D16" s="28"/>
    </row>
    <row r="17" spans="4:4" s="24" customFormat="1" x14ac:dyDescent="0.2">
      <c r="D17" s="28"/>
    </row>
    <row r="18" spans="4:4" s="24" customFormat="1" x14ac:dyDescent="0.2">
      <c r="D18" s="28"/>
    </row>
    <row r="19" spans="4:4" s="24" customFormat="1" x14ac:dyDescent="0.2">
      <c r="D19" s="28"/>
    </row>
    <row r="20" spans="4:4" s="24" customFormat="1" x14ac:dyDescent="0.2">
      <c r="D20" s="28"/>
    </row>
    <row r="21" spans="4:4" s="24" customFormat="1" x14ac:dyDescent="0.2">
      <c r="D21" s="28"/>
    </row>
    <row r="22" spans="4:4" s="24" customFormat="1" x14ac:dyDescent="0.2">
      <c r="D22" s="28"/>
    </row>
  </sheetData>
  <mergeCells count="5">
    <mergeCell ref="A1:B1"/>
    <mergeCell ref="A2:B2"/>
    <mergeCell ref="A5:B5"/>
    <mergeCell ref="A3:B3"/>
    <mergeCell ref="A4:B4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36587-9D1D-4200-B248-61B3F69305D4}">
  <dimension ref="A1:F56"/>
  <sheetViews>
    <sheetView workbookViewId="0">
      <selection activeCell="E19" sqref="E19"/>
    </sheetView>
  </sheetViews>
  <sheetFormatPr defaultColWidth="10" defaultRowHeight="13.5" x14ac:dyDescent="0.2"/>
  <cols>
    <col min="1" max="1" width="61.5703125" style="98" customWidth="1"/>
    <col min="2" max="5" width="13.7109375" style="98" customWidth="1"/>
    <col min="6" max="244" width="10" style="98"/>
    <col min="245" max="245" width="45" style="98" customWidth="1"/>
    <col min="246" max="246" width="17.42578125" style="98" customWidth="1"/>
    <col min="247" max="249" width="16.42578125" style="98" customWidth="1"/>
    <col min="250" max="250" width="10.85546875" style="98" customWidth="1"/>
    <col min="251" max="251" width="11.7109375" style="98" customWidth="1"/>
    <col min="252" max="500" width="10" style="98"/>
    <col min="501" max="501" width="45" style="98" customWidth="1"/>
    <col min="502" max="502" width="17.42578125" style="98" customWidth="1"/>
    <col min="503" max="505" width="16.42578125" style="98" customWidth="1"/>
    <col min="506" max="506" width="10.85546875" style="98" customWidth="1"/>
    <col min="507" max="507" width="11.7109375" style="98" customWidth="1"/>
    <col min="508" max="756" width="10" style="98"/>
    <col min="757" max="757" width="45" style="98" customWidth="1"/>
    <col min="758" max="758" width="17.42578125" style="98" customWidth="1"/>
    <col min="759" max="761" width="16.42578125" style="98" customWidth="1"/>
    <col min="762" max="762" width="10.85546875" style="98" customWidth="1"/>
    <col min="763" max="763" width="11.7109375" style="98" customWidth="1"/>
    <col min="764" max="1012" width="10" style="98"/>
    <col min="1013" max="1013" width="45" style="98" customWidth="1"/>
    <col min="1014" max="1014" width="17.42578125" style="98" customWidth="1"/>
    <col min="1015" max="1017" width="16.42578125" style="98" customWidth="1"/>
    <col min="1018" max="1018" width="10.85546875" style="98" customWidth="1"/>
    <col min="1019" max="1019" width="11.7109375" style="98" customWidth="1"/>
    <col min="1020" max="1268" width="10" style="98"/>
    <col min="1269" max="1269" width="45" style="98" customWidth="1"/>
    <col min="1270" max="1270" width="17.42578125" style="98" customWidth="1"/>
    <col min="1271" max="1273" width="16.42578125" style="98" customWidth="1"/>
    <col min="1274" max="1274" width="10.85546875" style="98" customWidth="1"/>
    <col min="1275" max="1275" width="11.7109375" style="98" customWidth="1"/>
    <col min="1276" max="1524" width="10" style="98"/>
    <col min="1525" max="1525" width="45" style="98" customWidth="1"/>
    <col min="1526" max="1526" width="17.42578125" style="98" customWidth="1"/>
    <col min="1527" max="1529" width="16.42578125" style="98" customWidth="1"/>
    <col min="1530" max="1530" width="10.85546875" style="98" customWidth="1"/>
    <col min="1531" max="1531" width="11.7109375" style="98" customWidth="1"/>
    <col min="1532" max="1780" width="10" style="98"/>
    <col min="1781" max="1781" width="45" style="98" customWidth="1"/>
    <col min="1782" max="1782" width="17.42578125" style="98" customWidth="1"/>
    <col min="1783" max="1785" width="16.42578125" style="98" customWidth="1"/>
    <col min="1786" max="1786" width="10.85546875" style="98" customWidth="1"/>
    <col min="1787" max="1787" width="11.7109375" style="98" customWidth="1"/>
    <col min="1788" max="2036" width="10" style="98"/>
    <col min="2037" max="2037" width="45" style="98" customWidth="1"/>
    <col min="2038" max="2038" width="17.42578125" style="98" customWidth="1"/>
    <col min="2039" max="2041" width="16.42578125" style="98" customWidth="1"/>
    <col min="2042" max="2042" width="10.85546875" style="98" customWidth="1"/>
    <col min="2043" max="2043" width="11.7109375" style="98" customWidth="1"/>
    <col min="2044" max="2292" width="10" style="98"/>
    <col min="2293" max="2293" width="45" style="98" customWidth="1"/>
    <col min="2294" max="2294" width="17.42578125" style="98" customWidth="1"/>
    <col min="2295" max="2297" width="16.42578125" style="98" customWidth="1"/>
    <col min="2298" max="2298" width="10.85546875" style="98" customWidth="1"/>
    <col min="2299" max="2299" width="11.7109375" style="98" customWidth="1"/>
    <col min="2300" max="2548" width="10" style="98"/>
    <col min="2549" max="2549" width="45" style="98" customWidth="1"/>
    <col min="2550" max="2550" width="17.42578125" style="98" customWidth="1"/>
    <col min="2551" max="2553" width="16.42578125" style="98" customWidth="1"/>
    <col min="2554" max="2554" width="10.85546875" style="98" customWidth="1"/>
    <col min="2555" max="2555" width="11.7109375" style="98" customWidth="1"/>
    <col min="2556" max="2804" width="10" style="98"/>
    <col min="2805" max="2805" width="45" style="98" customWidth="1"/>
    <col min="2806" max="2806" width="17.42578125" style="98" customWidth="1"/>
    <col min="2807" max="2809" width="16.42578125" style="98" customWidth="1"/>
    <col min="2810" max="2810" width="10.85546875" style="98" customWidth="1"/>
    <col min="2811" max="2811" width="11.7109375" style="98" customWidth="1"/>
    <col min="2812" max="3060" width="10" style="98"/>
    <col min="3061" max="3061" width="45" style="98" customWidth="1"/>
    <col min="3062" max="3062" width="17.42578125" style="98" customWidth="1"/>
    <col min="3063" max="3065" width="16.42578125" style="98" customWidth="1"/>
    <col min="3066" max="3066" width="10.85546875" style="98" customWidth="1"/>
    <col min="3067" max="3067" width="11.7109375" style="98" customWidth="1"/>
    <col min="3068" max="3316" width="10" style="98"/>
    <col min="3317" max="3317" width="45" style="98" customWidth="1"/>
    <col min="3318" max="3318" width="17.42578125" style="98" customWidth="1"/>
    <col min="3319" max="3321" width="16.42578125" style="98" customWidth="1"/>
    <col min="3322" max="3322" width="10.85546875" style="98" customWidth="1"/>
    <col min="3323" max="3323" width="11.7109375" style="98" customWidth="1"/>
    <col min="3324" max="3572" width="10" style="98"/>
    <col min="3573" max="3573" width="45" style="98" customWidth="1"/>
    <col min="3574" max="3574" width="17.42578125" style="98" customWidth="1"/>
    <col min="3575" max="3577" width="16.42578125" style="98" customWidth="1"/>
    <col min="3578" max="3578" width="10.85546875" style="98" customWidth="1"/>
    <col min="3579" max="3579" width="11.7109375" style="98" customWidth="1"/>
    <col min="3580" max="3828" width="10" style="98"/>
    <col min="3829" max="3829" width="45" style="98" customWidth="1"/>
    <col min="3830" max="3830" width="17.42578125" style="98" customWidth="1"/>
    <col min="3831" max="3833" width="16.42578125" style="98" customWidth="1"/>
    <col min="3834" max="3834" width="10.85546875" style="98" customWidth="1"/>
    <col min="3835" max="3835" width="11.7109375" style="98" customWidth="1"/>
    <col min="3836" max="4084" width="10" style="98"/>
    <col min="4085" max="4085" width="45" style="98" customWidth="1"/>
    <col min="4086" max="4086" width="17.42578125" style="98" customWidth="1"/>
    <col min="4087" max="4089" width="16.42578125" style="98" customWidth="1"/>
    <col min="4090" max="4090" width="10.85546875" style="98" customWidth="1"/>
    <col min="4091" max="4091" width="11.7109375" style="98" customWidth="1"/>
    <col min="4092" max="4340" width="10" style="98"/>
    <col min="4341" max="4341" width="45" style="98" customWidth="1"/>
    <col min="4342" max="4342" width="17.42578125" style="98" customWidth="1"/>
    <col min="4343" max="4345" width="16.42578125" style="98" customWidth="1"/>
    <col min="4346" max="4346" width="10.85546875" style="98" customWidth="1"/>
    <col min="4347" max="4347" width="11.7109375" style="98" customWidth="1"/>
    <col min="4348" max="4596" width="10" style="98"/>
    <col min="4597" max="4597" width="45" style="98" customWidth="1"/>
    <col min="4598" max="4598" width="17.42578125" style="98" customWidth="1"/>
    <col min="4599" max="4601" width="16.42578125" style="98" customWidth="1"/>
    <col min="4602" max="4602" width="10.85546875" style="98" customWidth="1"/>
    <col min="4603" max="4603" width="11.7109375" style="98" customWidth="1"/>
    <col min="4604" max="4852" width="10" style="98"/>
    <col min="4853" max="4853" width="45" style="98" customWidth="1"/>
    <col min="4854" max="4854" width="17.42578125" style="98" customWidth="1"/>
    <col min="4855" max="4857" width="16.42578125" style="98" customWidth="1"/>
    <col min="4858" max="4858" width="10.85546875" style="98" customWidth="1"/>
    <col min="4859" max="4859" width="11.7109375" style="98" customWidth="1"/>
    <col min="4860" max="5108" width="10" style="98"/>
    <col min="5109" max="5109" width="45" style="98" customWidth="1"/>
    <col min="5110" max="5110" width="17.42578125" style="98" customWidth="1"/>
    <col min="5111" max="5113" width="16.42578125" style="98" customWidth="1"/>
    <col min="5114" max="5114" width="10.85546875" style="98" customWidth="1"/>
    <col min="5115" max="5115" width="11.7109375" style="98" customWidth="1"/>
    <col min="5116" max="5364" width="10" style="98"/>
    <col min="5365" max="5365" width="45" style="98" customWidth="1"/>
    <col min="5366" max="5366" width="17.42578125" style="98" customWidth="1"/>
    <col min="5367" max="5369" width="16.42578125" style="98" customWidth="1"/>
    <col min="5370" max="5370" width="10.85546875" style="98" customWidth="1"/>
    <col min="5371" max="5371" width="11.7109375" style="98" customWidth="1"/>
    <col min="5372" max="5620" width="10" style="98"/>
    <col min="5621" max="5621" width="45" style="98" customWidth="1"/>
    <col min="5622" max="5622" width="17.42578125" style="98" customWidth="1"/>
    <col min="5623" max="5625" width="16.42578125" style="98" customWidth="1"/>
    <col min="5626" max="5626" width="10.85546875" style="98" customWidth="1"/>
    <col min="5627" max="5627" width="11.7109375" style="98" customWidth="1"/>
    <col min="5628" max="5876" width="10" style="98"/>
    <col min="5877" max="5877" width="45" style="98" customWidth="1"/>
    <col min="5878" max="5878" width="17.42578125" style="98" customWidth="1"/>
    <col min="5879" max="5881" width="16.42578125" style="98" customWidth="1"/>
    <col min="5882" max="5882" width="10.85546875" style="98" customWidth="1"/>
    <col min="5883" max="5883" width="11.7109375" style="98" customWidth="1"/>
    <col min="5884" max="6132" width="10" style="98"/>
    <col min="6133" max="6133" width="45" style="98" customWidth="1"/>
    <col min="6134" max="6134" width="17.42578125" style="98" customWidth="1"/>
    <col min="6135" max="6137" width="16.42578125" style="98" customWidth="1"/>
    <col min="6138" max="6138" width="10.85546875" style="98" customWidth="1"/>
    <col min="6139" max="6139" width="11.7109375" style="98" customWidth="1"/>
    <col min="6140" max="6388" width="10" style="98"/>
    <col min="6389" max="6389" width="45" style="98" customWidth="1"/>
    <col min="6390" max="6390" width="17.42578125" style="98" customWidth="1"/>
    <col min="6391" max="6393" width="16.42578125" style="98" customWidth="1"/>
    <col min="6394" max="6394" width="10.85546875" style="98" customWidth="1"/>
    <col min="6395" max="6395" width="11.7109375" style="98" customWidth="1"/>
    <col min="6396" max="6644" width="10" style="98"/>
    <col min="6645" max="6645" width="45" style="98" customWidth="1"/>
    <col min="6646" max="6646" width="17.42578125" style="98" customWidth="1"/>
    <col min="6647" max="6649" width="16.42578125" style="98" customWidth="1"/>
    <col min="6650" max="6650" width="10.85546875" style="98" customWidth="1"/>
    <col min="6651" max="6651" width="11.7109375" style="98" customWidth="1"/>
    <col min="6652" max="6900" width="10" style="98"/>
    <col min="6901" max="6901" width="45" style="98" customWidth="1"/>
    <col min="6902" max="6902" width="17.42578125" style="98" customWidth="1"/>
    <col min="6903" max="6905" width="16.42578125" style="98" customWidth="1"/>
    <col min="6906" max="6906" width="10.85546875" style="98" customWidth="1"/>
    <col min="6907" max="6907" width="11.7109375" style="98" customWidth="1"/>
    <col min="6908" max="7156" width="10" style="98"/>
    <col min="7157" max="7157" width="45" style="98" customWidth="1"/>
    <col min="7158" max="7158" width="17.42578125" style="98" customWidth="1"/>
    <col min="7159" max="7161" width="16.42578125" style="98" customWidth="1"/>
    <col min="7162" max="7162" width="10.85546875" style="98" customWidth="1"/>
    <col min="7163" max="7163" width="11.7109375" style="98" customWidth="1"/>
    <col min="7164" max="7412" width="10" style="98"/>
    <col min="7413" max="7413" width="45" style="98" customWidth="1"/>
    <col min="7414" max="7414" width="17.42578125" style="98" customWidth="1"/>
    <col min="7415" max="7417" width="16.42578125" style="98" customWidth="1"/>
    <col min="7418" max="7418" width="10.85546875" style="98" customWidth="1"/>
    <col min="7419" max="7419" width="11.7109375" style="98" customWidth="1"/>
    <col min="7420" max="7668" width="10" style="98"/>
    <col min="7669" max="7669" width="45" style="98" customWidth="1"/>
    <col min="7670" max="7670" width="17.42578125" style="98" customWidth="1"/>
    <col min="7671" max="7673" width="16.42578125" style="98" customWidth="1"/>
    <col min="7674" max="7674" width="10.85546875" style="98" customWidth="1"/>
    <col min="7675" max="7675" width="11.7109375" style="98" customWidth="1"/>
    <col min="7676" max="7924" width="10" style="98"/>
    <col min="7925" max="7925" width="45" style="98" customWidth="1"/>
    <col min="7926" max="7926" width="17.42578125" style="98" customWidth="1"/>
    <col min="7927" max="7929" width="16.42578125" style="98" customWidth="1"/>
    <col min="7930" max="7930" width="10.85546875" style="98" customWidth="1"/>
    <col min="7931" max="7931" width="11.7109375" style="98" customWidth="1"/>
    <col min="7932" max="8180" width="10" style="98"/>
    <col min="8181" max="8181" width="45" style="98" customWidth="1"/>
    <col min="8182" max="8182" width="17.42578125" style="98" customWidth="1"/>
    <col min="8183" max="8185" width="16.42578125" style="98" customWidth="1"/>
    <col min="8186" max="8186" width="10.85546875" style="98" customWidth="1"/>
    <col min="8187" max="8187" width="11.7109375" style="98" customWidth="1"/>
    <col min="8188" max="8436" width="10" style="98"/>
    <col min="8437" max="8437" width="45" style="98" customWidth="1"/>
    <col min="8438" max="8438" width="17.42578125" style="98" customWidth="1"/>
    <col min="8439" max="8441" width="16.42578125" style="98" customWidth="1"/>
    <col min="8442" max="8442" width="10.85546875" style="98" customWidth="1"/>
    <col min="8443" max="8443" width="11.7109375" style="98" customWidth="1"/>
    <col min="8444" max="8692" width="10" style="98"/>
    <col min="8693" max="8693" width="45" style="98" customWidth="1"/>
    <col min="8694" max="8694" width="17.42578125" style="98" customWidth="1"/>
    <col min="8695" max="8697" width="16.42578125" style="98" customWidth="1"/>
    <col min="8698" max="8698" width="10.85546875" style="98" customWidth="1"/>
    <col min="8699" max="8699" width="11.7109375" style="98" customWidth="1"/>
    <col min="8700" max="8948" width="10" style="98"/>
    <col min="8949" max="8949" width="45" style="98" customWidth="1"/>
    <col min="8950" max="8950" width="17.42578125" style="98" customWidth="1"/>
    <col min="8951" max="8953" width="16.42578125" style="98" customWidth="1"/>
    <col min="8954" max="8954" width="10.85546875" style="98" customWidth="1"/>
    <col min="8955" max="8955" width="11.7109375" style="98" customWidth="1"/>
    <col min="8956" max="9204" width="10" style="98"/>
    <col min="9205" max="9205" width="45" style="98" customWidth="1"/>
    <col min="9206" max="9206" width="17.42578125" style="98" customWidth="1"/>
    <col min="9207" max="9209" width="16.42578125" style="98" customWidth="1"/>
    <col min="9210" max="9210" width="10.85546875" style="98" customWidth="1"/>
    <col min="9211" max="9211" width="11.7109375" style="98" customWidth="1"/>
    <col min="9212" max="9460" width="10" style="98"/>
    <col min="9461" max="9461" width="45" style="98" customWidth="1"/>
    <col min="9462" max="9462" width="17.42578125" style="98" customWidth="1"/>
    <col min="9463" max="9465" width="16.42578125" style="98" customWidth="1"/>
    <col min="9466" max="9466" width="10.85546875" style="98" customWidth="1"/>
    <col min="9467" max="9467" width="11.7109375" style="98" customWidth="1"/>
    <col min="9468" max="9716" width="10" style="98"/>
    <col min="9717" max="9717" width="45" style="98" customWidth="1"/>
    <col min="9718" max="9718" width="17.42578125" style="98" customWidth="1"/>
    <col min="9719" max="9721" width="16.42578125" style="98" customWidth="1"/>
    <col min="9722" max="9722" width="10.85546875" style="98" customWidth="1"/>
    <col min="9723" max="9723" width="11.7109375" style="98" customWidth="1"/>
    <col min="9724" max="9972" width="10" style="98"/>
    <col min="9973" max="9973" width="45" style="98" customWidth="1"/>
    <col min="9974" max="9974" width="17.42578125" style="98" customWidth="1"/>
    <col min="9975" max="9977" width="16.42578125" style="98" customWidth="1"/>
    <col min="9978" max="9978" width="10.85546875" style="98" customWidth="1"/>
    <col min="9979" max="9979" width="11.7109375" style="98" customWidth="1"/>
    <col min="9980" max="10228" width="10" style="98"/>
    <col min="10229" max="10229" width="45" style="98" customWidth="1"/>
    <col min="10230" max="10230" width="17.42578125" style="98" customWidth="1"/>
    <col min="10231" max="10233" width="16.42578125" style="98" customWidth="1"/>
    <col min="10234" max="10234" width="10.85546875" style="98" customWidth="1"/>
    <col min="10235" max="10235" width="11.7109375" style="98" customWidth="1"/>
    <col min="10236" max="10484" width="10" style="98"/>
    <col min="10485" max="10485" width="45" style="98" customWidth="1"/>
    <col min="10486" max="10486" width="17.42578125" style="98" customWidth="1"/>
    <col min="10487" max="10489" width="16.42578125" style="98" customWidth="1"/>
    <col min="10490" max="10490" width="10.85546875" style="98" customWidth="1"/>
    <col min="10491" max="10491" width="11.7109375" style="98" customWidth="1"/>
    <col min="10492" max="10740" width="10" style="98"/>
    <col min="10741" max="10741" width="45" style="98" customWidth="1"/>
    <col min="10742" max="10742" width="17.42578125" style="98" customWidth="1"/>
    <col min="10743" max="10745" width="16.42578125" style="98" customWidth="1"/>
    <col min="10746" max="10746" width="10.85546875" style="98" customWidth="1"/>
    <col min="10747" max="10747" width="11.7109375" style="98" customWidth="1"/>
    <col min="10748" max="10996" width="10" style="98"/>
    <col min="10997" max="10997" width="45" style="98" customWidth="1"/>
    <col min="10998" max="10998" width="17.42578125" style="98" customWidth="1"/>
    <col min="10999" max="11001" width="16.42578125" style="98" customWidth="1"/>
    <col min="11002" max="11002" width="10.85546875" style="98" customWidth="1"/>
    <col min="11003" max="11003" width="11.7109375" style="98" customWidth="1"/>
    <col min="11004" max="11252" width="10" style="98"/>
    <col min="11253" max="11253" width="45" style="98" customWidth="1"/>
    <col min="11254" max="11254" width="17.42578125" style="98" customWidth="1"/>
    <col min="11255" max="11257" width="16.42578125" style="98" customWidth="1"/>
    <col min="11258" max="11258" width="10.85546875" style="98" customWidth="1"/>
    <col min="11259" max="11259" width="11.7109375" style="98" customWidth="1"/>
    <col min="11260" max="11508" width="10" style="98"/>
    <col min="11509" max="11509" width="45" style="98" customWidth="1"/>
    <col min="11510" max="11510" width="17.42578125" style="98" customWidth="1"/>
    <col min="11511" max="11513" width="16.42578125" style="98" customWidth="1"/>
    <col min="11514" max="11514" width="10.85546875" style="98" customWidth="1"/>
    <col min="11515" max="11515" width="11.7109375" style="98" customWidth="1"/>
    <col min="11516" max="11764" width="10" style="98"/>
    <col min="11765" max="11765" width="45" style="98" customWidth="1"/>
    <col min="11766" max="11766" width="17.42578125" style="98" customWidth="1"/>
    <col min="11767" max="11769" width="16.42578125" style="98" customWidth="1"/>
    <col min="11770" max="11770" width="10.85546875" style="98" customWidth="1"/>
    <col min="11771" max="11771" width="11.7109375" style="98" customWidth="1"/>
    <col min="11772" max="12020" width="10" style="98"/>
    <col min="12021" max="12021" width="45" style="98" customWidth="1"/>
    <col min="12022" max="12022" width="17.42578125" style="98" customWidth="1"/>
    <col min="12023" max="12025" width="16.42578125" style="98" customWidth="1"/>
    <col min="12026" max="12026" width="10.85546875" style="98" customWidth="1"/>
    <col min="12027" max="12027" width="11.7109375" style="98" customWidth="1"/>
    <col min="12028" max="12276" width="10" style="98"/>
    <col min="12277" max="12277" width="45" style="98" customWidth="1"/>
    <col min="12278" max="12278" width="17.42578125" style="98" customWidth="1"/>
    <col min="12279" max="12281" width="16.42578125" style="98" customWidth="1"/>
    <col min="12282" max="12282" width="10.85546875" style="98" customWidth="1"/>
    <col min="12283" max="12283" width="11.7109375" style="98" customWidth="1"/>
    <col min="12284" max="12532" width="10" style="98"/>
    <col min="12533" max="12533" width="45" style="98" customWidth="1"/>
    <col min="12534" max="12534" width="17.42578125" style="98" customWidth="1"/>
    <col min="12535" max="12537" width="16.42578125" style="98" customWidth="1"/>
    <col min="12538" max="12538" width="10.85546875" style="98" customWidth="1"/>
    <col min="12539" max="12539" width="11.7109375" style="98" customWidth="1"/>
    <col min="12540" max="12788" width="10" style="98"/>
    <col min="12789" max="12789" width="45" style="98" customWidth="1"/>
    <col min="12790" max="12790" width="17.42578125" style="98" customWidth="1"/>
    <col min="12791" max="12793" width="16.42578125" style="98" customWidth="1"/>
    <col min="12794" max="12794" width="10.85546875" style="98" customWidth="1"/>
    <col min="12795" max="12795" width="11.7109375" style="98" customWidth="1"/>
    <col min="12796" max="13044" width="10" style="98"/>
    <col min="13045" max="13045" width="45" style="98" customWidth="1"/>
    <col min="13046" max="13046" width="17.42578125" style="98" customWidth="1"/>
    <col min="13047" max="13049" width="16.42578125" style="98" customWidth="1"/>
    <col min="13050" max="13050" width="10.85546875" style="98" customWidth="1"/>
    <col min="13051" max="13051" width="11.7109375" style="98" customWidth="1"/>
    <col min="13052" max="13300" width="10" style="98"/>
    <col min="13301" max="13301" width="45" style="98" customWidth="1"/>
    <col min="13302" max="13302" width="17.42578125" style="98" customWidth="1"/>
    <col min="13303" max="13305" width="16.42578125" style="98" customWidth="1"/>
    <col min="13306" max="13306" width="10.85546875" style="98" customWidth="1"/>
    <col min="13307" max="13307" width="11.7109375" style="98" customWidth="1"/>
    <col min="13308" max="13556" width="10" style="98"/>
    <col min="13557" max="13557" width="45" style="98" customWidth="1"/>
    <col min="13558" max="13558" width="17.42578125" style="98" customWidth="1"/>
    <col min="13559" max="13561" width="16.42578125" style="98" customWidth="1"/>
    <col min="13562" max="13562" width="10.85546875" style="98" customWidth="1"/>
    <col min="13563" max="13563" width="11.7109375" style="98" customWidth="1"/>
    <col min="13564" max="13812" width="10" style="98"/>
    <col min="13813" max="13813" width="45" style="98" customWidth="1"/>
    <col min="13814" max="13814" width="17.42578125" style="98" customWidth="1"/>
    <col min="13815" max="13817" width="16.42578125" style="98" customWidth="1"/>
    <col min="13818" max="13818" width="10.85546875" style="98" customWidth="1"/>
    <col min="13819" max="13819" width="11.7109375" style="98" customWidth="1"/>
    <col min="13820" max="14068" width="10" style="98"/>
    <col min="14069" max="14069" width="45" style="98" customWidth="1"/>
    <col min="14070" max="14070" width="17.42578125" style="98" customWidth="1"/>
    <col min="14071" max="14073" width="16.42578125" style="98" customWidth="1"/>
    <col min="14074" max="14074" width="10.85546875" style="98" customWidth="1"/>
    <col min="14075" max="14075" width="11.7109375" style="98" customWidth="1"/>
    <col min="14076" max="14324" width="10" style="98"/>
    <col min="14325" max="14325" width="45" style="98" customWidth="1"/>
    <col min="14326" max="14326" width="17.42578125" style="98" customWidth="1"/>
    <col min="14327" max="14329" width="16.42578125" style="98" customWidth="1"/>
    <col min="14330" max="14330" width="10.85546875" style="98" customWidth="1"/>
    <col min="14331" max="14331" width="11.7109375" style="98" customWidth="1"/>
    <col min="14332" max="14580" width="10" style="98"/>
    <col min="14581" max="14581" width="45" style="98" customWidth="1"/>
    <col min="14582" max="14582" width="17.42578125" style="98" customWidth="1"/>
    <col min="14583" max="14585" width="16.42578125" style="98" customWidth="1"/>
    <col min="14586" max="14586" width="10.85546875" style="98" customWidth="1"/>
    <col min="14587" max="14587" width="11.7109375" style="98" customWidth="1"/>
    <col min="14588" max="14836" width="10" style="98"/>
    <col min="14837" max="14837" width="45" style="98" customWidth="1"/>
    <col min="14838" max="14838" width="17.42578125" style="98" customWidth="1"/>
    <col min="14839" max="14841" width="16.42578125" style="98" customWidth="1"/>
    <col min="14842" max="14842" width="10.85546875" style="98" customWidth="1"/>
    <col min="14843" max="14843" width="11.7109375" style="98" customWidth="1"/>
    <col min="14844" max="15092" width="10" style="98"/>
    <col min="15093" max="15093" width="45" style="98" customWidth="1"/>
    <col min="15094" max="15094" width="17.42578125" style="98" customWidth="1"/>
    <col min="15095" max="15097" width="16.42578125" style="98" customWidth="1"/>
    <col min="15098" max="15098" width="10.85546875" style="98" customWidth="1"/>
    <col min="15099" max="15099" width="11.7109375" style="98" customWidth="1"/>
    <col min="15100" max="15348" width="10" style="98"/>
    <col min="15349" max="15349" width="45" style="98" customWidth="1"/>
    <col min="15350" max="15350" width="17.42578125" style="98" customWidth="1"/>
    <col min="15351" max="15353" width="16.42578125" style="98" customWidth="1"/>
    <col min="15354" max="15354" width="10.85546875" style="98" customWidth="1"/>
    <col min="15355" max="15355" width="11.7109375" style="98" customWidth="1"/>
    <col min="15356" max="15604" width="10" style="98"/>
    <col min="15605" max="15605" width="45" style="98" customWidth="1"/>
    <col min="15606" max="15606" width="17.42578125" style="98" customWidth="1"/>
    <col min="15607" max="15609" width="16.42578125" style="98" customWidth="1"/>
    <col min="15610" max="15610" width="10.85546875" style="98" customWidth="1"/>
    <col min="15611" max="15611" width="11.7109375" style="98" customWidth="1"/>
    <col min="15612" max="15860" width="10" style="98"/>
    <col min="15861" max="15861" width="45" style="98" customWidth="1"/>
    <col min="15862" max="15862" width="17.42578125" style="98" customWidth="1"/>
    <col min="15863" max="15865" width="16.42578125" style="98" customWidth="1"/>
    <col min="15866" max="15866" width="10.85546875" style="98" customWidth="1"/>
    <col min="15867" max="15867" width="11.7109375" style="98" customWidth="1"/>
    <col min="15868" max="16116" width="10" style="98"/>
    <col min="16117" max="16117" width="45" style="98" customWidth="1"/>
    <col min="16118" max="16118" width="17.42578125" style="98" customWidth="1"/>
    <col min="16119" max="16121" width="16.42578125" style="98" customWidth="1"/>
    <col min="16122" max="16122" width="10.85546875" style="98" customWidth="1"/>
    <col min="16123" max="16123" width="11.7109375" style="98" customWidth="1"/>
    <col min="16124" max="16384" width="10" style="98"/>
  </cols>
  <sheetData>
    <row r="1" spans="1:6" s="85" customFormat="1" ht="15.95" customHeight="1" x14ac:dyDescent="0.2">
      <c r="A1" s="328" t="s">
        <v>49</v>
      </c>
      <c r="B1" s="328"/>
      <c r="C1" s="328"/>
      <c r="D1" s="328"/>
      <c r="E1" s="328"/>
    </row>
    <row r="2" spans="1:6" s="85" customFormat="1" x14ac:dyDescent="0.2">
      <c r="A2" s="328" t="s">
        <v>195</v>
      </c>
      <c r="B2" s="328"/>
      <c r="C2" s="328"/>
      <c r="D2" s="328"/>
      <c r="E2" s="328"/>
      <c r="F2" s="86"/>
    </row>
    <row r="3" spans="1:6" s="85" customFormat="1" x14ac:dyDescent="0.2">
      <c r="A3" s="328" t="s">
        <v>31</v>
      </c>
      <c r="B3" s="328"/>
      <c r="C3" s="328"/>
      <c r="D3" s="328"/>
      <c r="E3" s="328"/>
      <c r="F3" s="86"/>
    </row>
    <row r="4" spans="1:6" s="85" customFormat="1" x14ac:dyDescent="0.2">
      <c r="A4" s="328" t="s">
        <v>30</v>
      </c>
      <c r="B4" s="328"/>
      <c r="C4" s="328"/>
      <c r="D4" s="328"/>
      <c r="E4" s="328"/>
      <c r="F4" s="97"/>
    </row>
    <row r="5" spans="1:6" s="85" customFormat="1" ht="60.75" customHeight="1" x14ac:dyDescent="0.2">
      <c r="A5" s="329" t="s">
        <v>197</v>
      </c>
      <c r="B5" s="329"/>
      <c r="C5" s="329"/>
      <c r="D5" s="329"/>
      <c r="E5" s="329"/>
      <c r="F5" s="97"/>
    </row>
    <row r="6" spans="1:6" s="99" customFormat="1" ht="18" customHeight="1" x14ac:dyDescent="0.2">
      <c r="A6" s="334" t="s">
        <v>57</v>
      </c>
      <c r="B6" s="335"/>
      <c r="C6" s="335"/>
      <c r="D6" s="335"/>
      <c r="E6" s="336"/>
      <c r="F6" s="98"/>
    </row>
    <row r="7" spans="1:6" s="99" customFormat="1" ht="31.5" customHeight="1" x14ac:dyDescent="0.2">
      <c r="A7" s="333" t="s">
        <v>196</v>
      </c>
      <c r="B7" s="330" t="s">
        <v>280</v>
      </c>
      <c r="C7" s="331"/>
      <c r="D7" s="331"/>
      <c r="E7" s="332"/>
      <c r="F7" s="97"/>
    </row>
    <row r="8" spans="1:6" s="99" customFormat="1" ht="33" customHeight="1" x14ac:dyDescent="0.2">
      <c r="A8" s="333"/>
      <c r="B8" s="100" t="s">
        <v>198</v>
      </c>
      <c r="C8" s="100" t="s">
        <v>199</v>
      </c>
      <c r="D8" s="100" t="s">
        <v>200</v>
      </c>
      <c r="E8" s="90" t="s">
        <v>0</v>
      </c>
    </row>
    <row r="9" spans="1:6" s="97" customFormat="1" ht="17.25" customHeight="1" x14ac:dyDescent="0.2">
      <c r="A9" s="119" t="s">
        <v>160</v>
      </c>
      <c r="B9" s="101">
        <f>B11</f>
        <v>-198420</v>
      </c>
      <c r="C9" s="101">
        <f>C11</f>
        <v>-198420</v>
      </c>
      <c r="D9" s="101">
        <f>D11</f>
        <v>-198420</v>
      </c>
      <c r="E9" s="101">
        <f>E11</f>
        <v>-198420</v>
      </c>
    </row>
    <row r="10" spans="1:6" x14ac:dyDescent="0.2">
      <c r="A10" s="102" t="s">
        <v>161</v>
      </c>
      <c r="B10" s="103"/>
      <c r="C10" s="103"/>
      <c r="D10" s="103"/>
      <c r="E10" s="103"/>
    </row>
    <row r="11" spans="1:6" ht="18" customHeight="1" x14ac:dyDescent="0.2">
      <c r="A11" s="104" t="s">
        <v>162</v>
      </c>
      <c r="B11" s="103">
        <f>B13</f>
        <v>-198420</v>
      </c>
      <c r="C11" s="103">
        <f>C13</f>
        <v>-198420</v>
      </c>
      <c r="D11" s="103">
        <f>D13</f>
        <v>-198420</v>
      </c>
      <c r="E11" s="103">
        <f>E13</f>
        <v>-198420</v>
      </c>
    </row>
    <row r="12" spans="1:6" ht="18" customHeight="1" x14ac:dyDescent="0.2">
      <c r="A12" s="104" t="s">
        <v>163</v>
      </c>
      <c r="B12" s="103"/>
      <c r="C12" s="103"/>
      <c r="D12" s="103"/>
      <c r="E12" s="103"/>
    </row>
    <row r="13" spans="1:6" ht="18" customHeight="1" x14ac:dyDescent="0.2">
      <c r="A13" s="104" t="s">
        <v>164</v>
      </c>
      <c r="B13" s="103">
        <f>B16</f>
        <v>-198420</v>
      </c>
      <c r="C13" s="103">
        <f>C16</f>
        <v>-198420</v>
      </c>
      <c r="D13" s="103">
        <f>D16</f>
        <v>-198420</v>
      </c>
      <c r="E13" s="103">
        <f>E16</f>
        <v>-198420</v>
      </c>
    </row>
    <row r="14" spans="1:6" ht="18" customHeight="1" x14ac:dyDescent="0.2">
      <c r="A14" s="104" t="s">
        <v>163</v>
      </c>
      <c r="B14" s="103"/>
      <c r="C14" s="103"/>
      <c r="D14" s="103"/>
      <c r="E14" s="103"/>
    </row>
    <row r="15" spans="1:6" ht="18" customHeight="1" x14ac:dyDescent="0.2">
      <c r="A15" s="105" t="s">
        <v>165</v>
      </c>
      <c r="B15" s="103">
        <f>B16</f>
        <v>-198420</v>
      </c>
      <c r="C15" s="103">
        <f>C16</f>
        <v>-198420</v>
      </c>
      <c r="D15" s="103">
        <f>D16</f>
        <v>-198420</v>
      </c>
      <c r="E15" s="103">
        <f>E16</f>
        <v>-198420</v>
      </c>
      <c r="F15" s="99"/>
    </row>
    <row r="16" spans="1:6" s="97" customFormat="1" ht="23.25" customHeight="1" x14ac:dyDescent="0.2">
      <c r="A16" s="106" t="s">
        <v>11</v>
      </c>
      <c r="B16" s="101">
        <f>+B18+B19</f>
        <v>-198420</v>
      </c>
      <c r="C16" s="101">
        <f t="shared" ref="C16:E16" si="0">+C18+C19</f>
        <v>-198420</v>
      </c>
      <c r="D16" s="101">
        <f t="shared" si="0"/>
        <v>-198420</v>
      </c>
      <c r="E16" s="101">
        <f t="shared" si="0"/>
        <v>-198420</v>
      </c>
    </row>
    <row r="17" spans="1:5" s="313" customFormat="1" ht="17.25" customHeight="1" x14ac:dyDescent="0.2">
      <c r="A17" s="311" t="s">
        <v>166</v>
      </c>
      <c r="B17" s="311"/>
      <c r="C17" s="311"/>
      <c r="D17" s="311"/>
      <c r="E17" s="312"/>
    </row>
    <row r="18" spans="1:5" ht="24" customHeight="1" x14ac:dyDescent="0.2">
      <c r="A18" s="20" t="s">
        <v>180</v>
      </c>
      <c r="B18" s="103">
        <f>+-'3'!G12</f>
        <v>-101000</v>
      </c>
      <c r="C18" s="103">
        <f>+-'3'!H12</f>
        <v>-101000</v>
      </c>
      <c r="D18" s="103">
        <f>+-'3'!I12</f>
        <v>-101000</v>
      </c>
      <c r="E18" s="103">
        <f>+-'3'!J12</f>
        <v>-101000</v>
      </c>
    </row>
    <row r="19" spans="1:5" ht="29.25" customHeight="1" x14ac:dyDescent="0.2">
      <c r="A19" s="20" t="s">
        <v>181</v>
      </c>
      <c r="B19" s="103">
        <f>+-'3'!G13</f>
        <v>-97420</v>
      </c>
      <c r="C19" s="103">
        <f>+-'3'!H13</f>
        <v>-97420</v>
      </c>
      <c r="D19" s="103">
        <f>+-'3'!I13</f>
        <v>-97420</v>
      </c>
      <c r="E19" s="103">
        <f>+-'3'!J13</f>
        <v>-97420</v>
      </c>
    </row>
    <row r="20" spans="1:5" x14ac:dyDescent="0.2">
      <c r="A20" s="86"/>
      <c r="B20" s="86"/>
      <c r="C20" s="86"/>
      <c r="D20" s="86"/>
    </row>
    <row r="21" spans="1:5" x14ac:dyDescent="0.2">
      <c r="A21" s="86"/>
      <c r="B21" s="86"/>
      <c r="C21" s="86"/>
      <c r="D21" s="86"/>
    </row>
    <row r="22" spans="1:5" x14ac:dyDescent="0.2">
      <c r="A22" s="86"/>
      <c r="B22" s="86"/>
      <c r="C22" s="86"/>
      <c r="D22" s="86"/>
    </row>
    <row r="23" spans="1:5" x14ac:dyDescent="0.2">
      <c r="A23" s="86"/>
      <c r="B23" s="86"/>
      <c r="C23" s="86"/>
      <c r="D23" s="86"/>
    </row>
    <row r="24" spans="1:5" x14ac:dyDescent="0.2">
      <c r="A24" s="86"/>
      <c r="B24" s="86"/>
      <c r="C24" s="86"/>
      <c r="D24" s="86"/>
    </row>
    <row r="25" spans="1:5" x14ac:dyDescent="0.2">
      <c r="A25" s="86"/>
      <c r="B25" s="86"/>
      <c r="C25" s="86"/>
      <c r="D25" s="86"/>
    </row>
    <row r="26" spans="1:5" x14ac:dyDescent="0.2">
      <c r="A26" s="86"/>
      <c r="B26" s="86"/>
      <c r="C26" s="86"/>
      <c r="D26" s="86"/>
    </row>
    <row r="27" spans="1:5" x14ac:dyDescent="0.2">
      <c r="A27" s="86"/>
      <c r="B27" s="86"/>
      <c r="C27" s="86"/>
      <c r="D27" s="86"/>
    </row>
    <row r="28" spans="1:5" x14ac:dyDescent="0.2">
      <c r="A28" s="86"/>
      <c r="B28" s="86"/>
      <c r="C28" s="86"/>
      <c r="D28" s="86"/>
    </row>
    <row r="29" spans="1:5" x14ac:dyDescent="0.2">
      <c r="A29" s="86"/>
      <c r="B29" s="86"/>
      <c r="C29" s="86"/>
      <c r="D29" s="86"/>
    </row>
    <row r="30" spans="1:5" x14ac:dyDescent="0.2">
      <c r="A30" s="86"/>
      <c r="B30" s="86"/>
      <c r="C30" s="86"/>
      <c r="D30" s="86"/>
    </row>
    <row r="31" spans="1:5" x14ac:dyDescent="0.2">
      <c r="A31" s="86"/>
      <c r="B31" s="86"/>
      <c r="C31" s="86"/>
      <c r="D31" s="86"/>
    </row>
    <row r="32" spans="1:5" x14ac:dyDescent="0.2">
      <c r="A32" s="86"/>
      <c r="B32" s="86"/>
      <c r="C32" s="86"/>
      <c r="D32" s="86"/>
    </row>
    <row r="33" spans="1:4" x14ac:dyDescent="0.2">
      <c r="A33" s="86"/>
      <c r="B33" s="86"/>
      <c r="C33" s="86"/>
      <c r="D33" s="86"/>
    </row>
    <row r="34" spans="1:4" x14ac:dyDescent="0.2">
      <c r="A34" s="86"/>
      <c r="B34" s="86"/>
      <c r="C34" s="86"/>
      <c r="D34" s="86"/>
    </row>
    <row r="35" spans="1:4" x14ac:dyDescent="0.2">
      <c r="A35" s="86"/>
      <c r="B35" s="86"/>
      <c r="C35" s="86"/>
      <c r="D35" s="86"/>
    </row>
    <row r="36" spans="1:4" x14ac:dyDescent="0.2">
      <c r="A36" s="86"/>
      <c r="B36" s="86"/>
      <c r="C36" s="86"/>
      <c r="D36" s="86"/>
    </row>
    <row r="37" spans="1:4" x14ac:dyDescent="0.2">
      <c r="A37" s="86"/>
      <c r="B37" s="86"/>
      <c r="C37" s="86"/>
      <c r="D37" s="86"/>
    </row>
    <row r="38" spans="1:4" x14ac:dyDescent="0.2">
      <c r="A38" s="86"/>
      <c r="B38" s="86"/>
      <c r="C38" s="86"/>
      <c r="D38" s="86"/>
    </row>
    <row r="39" spans="1:4" x14ac:dyDescent="0.2">
      <c r="A39" s="86"/>
      <c r="B39" s="86"/>
      <c r="C39" s="86"/>
      <c r="D39" s="86"/>
    </row>
    <row r="40" spans="1:4" x14ac:dyDescent="0.2">
      <c r="A40" s="86"/>
      <c r="B40" s="86"/>
      <c r="C40" s="86"/>
      <c r="D40" s="86"/>
    </row>
    <row r="41" spans="1:4" x14ac:dyDescent="0.2">
      <c r="A41" s="86"/>
      <c r="B41" s="86"/>
      <c r="C41" s="86"/>
      <c r="D41" s="86"/>
    </row>
    <row r="42" spans="1:4" x14ac:dyDescent="0.2">
      <c r="A42" s="86"/>
      <c r="B42" s="86"/>
      <c r="C42" s="86"/>
      <c r="D42" s="86"/>
    </row>
    <row r="43" spans="1:4" x14ac:dyDescent="0.2">
      <c r="A43" s="86"/>
      <c r="B43" s="86"/>
      <c r="C43" s="86"/>
      <c r="D43" s="86"/>
    </row>
    <row r="44" spans="1:4" x14ac:dyDescent="0.2">
      <c r="A44" s="86"/>
      <c r="B44" s="86"/>
      <c r="C44" s="86"/>
      <c r="D44" s="86"/>
    </row>
    <row r="45" spans="1:4" x14ac:dyDescent="0.2">
      <c r="A45" s="86"/>
      <c r="B45" s="86"/>
      <c r="C45" s="86"/>
      <c r="D45" s="86"/>
    </row>
    <row r="46" spans="1:4" x14ac:dyDescent="0.2">
      <c r="A46" s="86"/>
      <c r="B46" s="86"/>
      <c r="C46" s="86"/>
      <c r="D46" s="86"/>
    </row>
    <row r="47" spans="1:4" x14ac:dyDescent="0.2">
      <c r="A47" s="86"/>
      <c r="B47" s="86"/>
      <c r="C47" s="86"/>
      <c r="D47" s="86"/>
    </row>
    <row r="48" spans="1:4" x14ac:dyDescent="0.2">
      <c r="A48" s="86"/>
      <c r="B48" s="86"/>
      <c r="C48" s="86"/>
      <c r="D48" s="86"/>
    </row>
    <row r="49" spans="1:4" x14ac:dyDescent="0.2">
      <c r="A49" s="86"/>
      <c r="B49" s="86"/>
      <c r="C49" s="86"/>
      <c r="D49" s="86"/>
    </row>
    <row r="50" spans="1:4" x14ac:dyDescent="0.2">
      <c r="A50" s="86"/>
      <c r="B50" s="86"/>
      <c r="C50" s="86"/>
      <c r="D50" s="86"/>
    </row>
    <row r="51" spans="1:4" x14ac:dyDescent="0.2">
      <c r="A51" s="86"/>
      <c r="B51" s="86"/>
      <c r="C51" s="86"/>
      <c r="D51" s="86"/>
    </row>
    <row r="52" spans="1:4" x14ac:dyDescent="0.2">
      <c r="A52" s="86"/>
      <c r="B52" s="86"/>
      <c r="C52" s="86"/>
      <c r="D52" s="86"/>
    </row>
    <row r="53" spans="1:4" x14ac:dyDescent="0.2">
      <c r="A53" s="86"/>
      <c r="B53" s="86"/>
      <c r="C53" s="86"/>
      <c r="D53" s="86"/>
    </row>
    <row r="54" spans="1:4" x14ac:dyDescent="0.2">
      <c r="A54" s="86"/>
      <c r="B54" s="86"/>
      <c r="C54" s="86"/>
      <c r="D54" s="86"/>
    </row>
    <row r="55" spans="1:4" x14ac:dyDescent="0.2">
      <c r="A55" s="86"/>
      <c r="B55" s="86"/>
      <c r="C55" s="86"/>
      <c r="D55" s="86"/>
    </row>
    <row r="56" spans="1:4" x14ac:dyDescent="0.2">
      <c r="A56" s="86"/>
      <c r="B56" s="86"/>
      <c r="C56" s="86"/>
      <c r="D56" s="86"/>
    </row>
  </sheetData>
  <mergeCells count="8">
    <mergeCell ref="B7:E7"/>
    <mergeCell ref="A7:A8"/>
    <mergeCell ref="A5:E5"/>
    <mergeCell ref="A1:E1"/>
    <mergeCell ref="A2:E2"/>
    <mergeCell ref="A3:E3"/>
    <mergeCell ref="A4:E4"/>
    <mergeCell ref="A6:E6"/>
  </mergeCells>
  <pageMargins left="0.7" right="0.7" top="0.75" bottom="0.75" header="0.3" footer="0.3"/>
  <pageSetup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0B7BA-EA8C-43E8-ABC6-41D70A615E09}">
  <dimension ref="A1:M13"/>
  <sheetViews>
    <sheetView workbookViewId="0">
      <selection activeCell="N11" sqref="N11"/>
    </sheetView>
  </sheetViews>
  <sheetFormatPr defaultColWidth="9.140625" defaultRowHeight="13.5" x14ac:dyDescent="0.2"/>
  <cols>
    <col min="1" max="1" width="6.85546875" style="79" customWidth="1"/>
    <col min="2" max="2" width="10.5703125" style="79" customWidth="1"/>
    <col min="3" max="3" width="13.85546875" style="79" customWidth="1"/>
    <col min="4" max="4" width="44.140625" style="79" customWidth="1"/>
    <col min="5" max="5" width="39.28515625" style="79" customWidth="1"/>
    <col min="6" max="6" width="33.140625" style="79" customWidth="1"/>
    <col min="7" max="10" width="12.7109375" style="79" customWidth="1"/>
    <col min="11" max="12" width="9.140625" style="79"/>
    <col min="13" max="13" width="10.42578125" style="79" bestFit="1" customWidth="1"/>
    <col min="14" max="16384" width="9.140625" style="79"/>
  </cols>
  <sheetData>
    <row r="1" spans="1:13" s="85" customFormat="1" ht="13.5" customHeight="1" x14ac:dyDescent="0.2">
      <c r="A1" s="328" t="s">
        <v>51</v>
      </c>
      <c r="B1" s="328"/>
      <c r="C1" s="328"/>
      <c r="D1" s="328"/>
      <c r="E1" s="328"/>
      <c r="F1" s="328"/>
      <c r="G1" s="328"/>
      <c r="H1" s="328"/>
      <c r="I1" s="328"/>
      <c r="J1" s="328"/>
    </row>
    <row r="2" spans="1:13" s="85" customFormat="1" ht="13.5" customHeight="1" x14ac:dyDescent="0.2">
      <c r="A2" s="328" t="s">
        <v>195</v>
      </c>
      <c r="B2" s="328"/>
      <c r="C2" s="328"/>
      <c r="D2" s="328"/>
      <c r="E2" s="328"/>
      <c r="F2" s="328"/>
      <c r="G2" s="328"/>
      <c r="H2" s="328"/>
      <c r="I2" s="328"/>
      <c r="J2" s="328"/>
    </row>
    <row r="3" spans="1:13" s="85" customFormat="1" ht="13.5" customHeight="1" x14ac:dyDescent="0.2">
      <c r="A3" s="328" t="s">
        <v>31</v>
      </c>
      <c r="B3" s="328"/>
      <c r="C3" s="328"/>
      <c r="D3" s="328"/>
      <c r="E3" s="328"/>
      <c r="F3" s="328"/>
      <c r="G3" s="328"/>
      <c r="H3" s="328"/>
      <c r="I3" s="328"/>
      <c r="J3" s="328"/>
    </row>
    <row r="4" spans="1:13" s="85" customFormat="1" ht="13.5" customHeight="1" x14ac:dyDescent="0.2">
      <c r="A4" s="328" t="s">
        <v>30</v>
      </c>
      <c r="B4" s="328"/>
      <c r="C4" s="328"/>
      <c r="D4" s="328"/>
      <c r="E4" s="328"/>
      <c r="F4" s="328"/>
      <c r="G4" s="328"/>
      <c r="H4" s="328"/>
      <c r="I4" s="328"/>
      <c r="J4" s="328"/>
    </row>
    <row r="5" spans="1:13" s="85" customFormat="1" ht="51" customHeight="1" x14ac:dyDescent="0.2">
      <c r="A5" s="329" t="s">
        <v>201</v>
      </c>
      <c r="B5" s="329"/>
      <c r="C5" s="329"/>
      <c r="D5" s="329"/>
      <c r="E5" s="329"/>
      <c r="F5" s="329"/>
      <c r="G5" s="329"/>
      <c r="H5" s="329"/>
      <c r="I5" s="329"/>
      <c r="J5" s="329"/>
    </row>
    <row r="6" spans="1:13" s="107" customFormat="1" ht="16.5" customHeight="1" x14ac:dyDescent="0.2">
      <c r="A6" s="345" t="s">
        <v>57</v>
      </c>
      <c r="B6" s="346"/>
      <c r="C6" s="346"/>
      <c r="D6" s="346"/>
      <c r="E6" s="346"/>
      <c r="F6" s="346"/>
      <c r="G6" s="346"/>
      <c r="H6" s="346"/>
      <c r="I6" s="346"/>
      <c r="J6" s="347"/>
    </row>
    <row r="7" spans="1:13" s="107" customFormat="1" ht="40.9" customHeight="1" x14ac:dyDescent="0.2">
      <c r="A7" s="338" t="s">
        <v>120</v>
      </c>
      <c r="B7" s="338" t="s">
        <v>121</v>
      </c>
      <c r="C7" s="338"/>
      <c r="D7" s="338" t="s">
        <v>122</v>
      </c>
      <c r="E7" s="338" t="s">
        <v>123</v>
      </c>
      <c r="F7" s="338" t="s">
        <v>124</v>
      </c>
      <c r="G7" s="339" t="s">
        <v>280</v>
      </c>
      <c r="H7" s="340"/>
      <c r="I7" s="340"/>
      <c r="J7" s="341"/>
    </row>
    <row r="8" spans="1:13" s="107" customFormat="1" ht="30.75" customHeight="1" x14ac:dyDescent="0.2">
      <c r="A8" s="338"/>
      <c r="B8" s="117" t="s">
        <v>167</v>
      </c>
      <c r="C8" s="117" t="s">
        <v>168</v>
      </c>
      <c r="D8" s="338"/>
      <c r="E8" s="338"/>
      <c r="F8" s="338"/>
      <c r="G8" s="117" t="s">
        <v>198</v>
      </c>
      <c r="H8" s="117" t="s">
        <v>199</v>
      </c>
      <c r="I8" s="117" t="s">
        <v>200</v>
      </c>
      <c r="J8" s="121" t="s">
        <v>0</v>
      </c>
    </row>
    <row r="9" spans="1:13" s="112" customFormat="1" ht="20.25" customHeight="1" x14ac:dyDescent="0.2">
      <c r="A9" s="342" t="s">
        <v>10</v>
      </c>
      <c r="B9" s="343"/>
      <c r="C9" s="344"/>
      <c r="D9" s="110"/>
      <c r="E9" s="110"/>
      <c r="F9" s="110"/>
      <c r="G9" s="111">
        <f>+G11</f>
        <v>198420</v>
      </c>
      <c r="H9" s="111">
        <f>+H11</f>
        <v>198420</v>
      </c>
      <c r="I9" s="111">
        <f>+I11</f>
        <v>198420</v>
      </c>
      <c r="J9" s="111">
        <f>+J11</f>
        <v>198420</v>
      </c>
    </row>
    <row r="10" spans="1:13" s="107" customFormat="1" ht="20.25" customHeight="1" x14ac:dyDescent="0.2">
      <c r="A10" s="337" t="s">
        <v>11</v>
      </c>
      <c r="B10" s="337"/>
      <c r="C10" s="337"/>
      <c r="D10" s="337"/>
      <c r="E10" s="337"/>
      <c r="F10" s="337"/>
      <c r="G10" s="113"/>
      <c r="H10" s="113"/>
      <c r="I10" s="113"/>
      <c r="J10" s="113"/>
    </row>
    <row r="11" spans="1:13" s="107" customFormat="1" ht="83.25" customHeight="1" x14ac:dyDescent="0.2">
      <c r="A11" s="114"/>
      <c r="B11" s="108">
        <v>1126</v>
      </c>
      <c r="C11" s="114"/>
      <c r="D11" s="19" t="s">
        <v>22</v>
      </c>
      <c r="E11" s="19" t="s">
        <v>128</v>
      </c>
      <c r="F11" s="19" t="s">
        <v>129</v>
      </c>
      <c r="G11" s="115">
        <f>+G12+G13</f>
        <v>198420</v>
      </c>
      <c r="H11" s="115">
        <f t="shared" ref="H11:J11" si="0">+H12+H13</f>
        <v>198420</v>
      </c>
      <c r="I11" s="115">
        <f t="shared" si="0"/>
        <v>198420</v>
      </c>
      <c r="J11" s="115">
        <f t="shared" si="0"/>
        <v>198420</v>
      </c>
    </row>
    <row r="12" spans="1:13" ht="48.75" customHeight="1" x14ac:dyDescent="0.2">
      <c r="A12" s="116"/>
      <c r="B12" s="116"/>
      <c r="C12" s="117" t="s">
        <v>178</v>
      </c>
      <c r="D12" s="20" t="s">
        <v>176</v>
      </c>
      <c r="E12" s="20" t="s">
        <v>169</v>
      </c>
      <c r="F12" s="20" t="s">
        <v>170</v>
      </c>
      <c r="G12" s="103">
        <v>101000</v>
      </c>
      <c r="H12" s="103">
        <v>101000</v>
      </c>
      <c r="I12" s="103">
        <v>101000</v>
      </c>
      <c r="J12" s="103">
        <v>101000</v>
      </c>
      <c r="M12" s="118"/>
    </row>
    <row r="13" spans="1:13" ht="63" customHeight="1" x14ac:dyDescent="0.2">
      <c r="A13" s="116"/>
      <c r="B13" s="116"/>
      <c r="C13" s="117" t="s">
        <v>179</v>
      </c>
      <c r="D13" s="20" t="s">
        <v>177</v>
      </c>
      <c r="E13" s="20" t="s">
        <v>169</v>
      </c>
      <c r="F13" s="20" t="s">
        <v>170</v>
      </c>
      <c r="G13" s="103">
        <v>97420</v>
      </c>
      <c r="H13" s="103">
        <v>97420</v>
      </c>
      <c r="I13" s="103">
        <v>97420</v>
      </c>
      <c r="J13" s="103">
        <v>97420</v>
      </c>
    </row>
  </sheetData>
  <mergeCells count="14">
    <mergeCell ref="A1:J1"/>
    <mergeCell ref="A2:J2"/>
    <mergeCell ref="A3:J3"/>
    <mergeCell ref="A4:J4"/>
    <mergeCell ref="A6:J6"/>
    <mergeCell ref="A10:F10"/>
    <mergeCell ref="A5:J5"/>
    <mergeCell ref="A7:A8"/>
    <mergeCell ref="B7:C7"/>
    <mergeCell ref="D7:D8"/>
    <mergeCell ref="E7:E8"/>
    <mergeCell ref="F7:F8"/>
    <mergeCell ref="G7:J7"/>
    <mergeCell ref="A9:C9"/>
  </mergeCells>
  <pageMargins left="0.28999999999999998" right="0.4" top="0.75" bottom="0.75" header="0.3" footer="0.3"/>
  <pageSetup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267A2-A433-4E53-9204-95AA59685DE1}">
  <dimension ref="A1:P21"/>
  <sheetViews>
    <sheetView workbookViewId="0">
      <selection activeCell="P17" sqref="P17"/>
    </sheetView>
  </sheetViews>
  <sheetFormatPr defaultColWidth="9.140625" defaultRowHeight="13.5" x14ac:dyDescent="0.2"/>
  <cols>
    <col min="1" max="1" width="6.28515625" style="79" customWidth="1"/>
    <col min="2" max="2" width="9.7109375" style="79" customWidth="1"/>
    <col min="3" max="3" width="10.7109375" style="79" customWidth="1"/>
    <col min="4" max="4" width="12.85546875" style="79" customWidth="1"/>
    <col min="5" max="5" width="12.42578125" style="79" customWidth="1"/>
    <col min="6" max="6" width="11.140625" style="79" customWidth="1"/>
    <col min="7" max="7" width="9.140625" style="79"/>
    <col min="8" max="8" width="20.42578125" style="79" customWidth="1"/>
    <col min="9" max="9" width="26.42578125" style="79" customWidth="1"/>
    <col min="10" max="13" width="13.28515625" style="79" customWidth="1"/>
    <col min="14" max="15" width="9.140625" style="79"/>
    <col min="16" max="16" width="10.5703125" style="79" customWidth="1"/>
    <col min="17" max="16384" width="9.140625" style="79"/>
  </cols>
  <sheetData>
    <row r="1" spans="1:16" s="85" customFormat="1" ht="13.5" customHeight="1" x14ac:dyDescent="0.2">
      <c r="A1" s="328" t="s">
        <v>81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</row>
    <row r="2" spans="1:16" s="85" customFormat="1" ht="13.5" customHeight="1" x14ac:dyDescent="0.2">
      <c r="A2" s="328" t="s">
        <v>195</v>
      </c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</row>
    <row r="3" spans="1:16" s="85" customFormat="1" ht="13.5" customHeight="1" x14ac:dyDescent="0.2">
      <c r="A3" s="328" t="s">
        <v>31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</row>
    <row r="4" spans="1:16" s="85" customFormat="1" ht="13.5" customHeight="1" x14ac:dyDescent="0.2">
      <c r="A4" s="328" t="s">
        <v>30</v>
      </c>
      <c r="B4" s="328"/>
      <c r="C4" s="328"/>
      <c r="D4" s="328"/>
      <c r="E4" s="328"/>
      <c r="F4" s="328"/>
      <c r="G4" s="328"/>
      <c r="H4" s="328"/>
      <c r="I4" s="328"/>
      <c r="J4" s="328"/>
      <c r="K4" s="328"/>
      <c r="L4" s="328"/>
      <c r="M4" s="328"/>
    </row>
    <row r="5" spans="1:16" s="1" customFormat="1" ht="30" customHeight="1" x14ac:dyDescent="0.2">
      <c r="A5" s="356" t="s">
        <v>202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6"/>
      <c r="M5" s="356"/>
      <c r="N5" s="96"/>
    </row>
    <row r="6" spans="1:16" s="120" customFormat="1" ht="14.25" customHeight="1" x14ac:dyDescent="0.2">
      <c r="A6" s="355" t="s">
        <v>57</v>
      </c>
      <c r="B6" s="355"/>
      <c r="C6" s="355"/>
      <c r="D6" s="355"/>
      <c r="E6" s="355"/>
      <c r="F6" s="355"/>
      <c r="G6" s="355"/>
      <c r="H6" s="355"/>
      <c r="I6" s="355"/>
      <c r="J6" s="355"/>
      <c r="K6" s="355"/>
      <c r="L6" s="355"/>
      <c r="M6" s="355"/>
    </row>
    <row r="7" spans="1:16" s="96" customFormat="1" ht="36.75" customHeight="1" x14ac:dyDescent="0.2">
      <c r="A7" s="350" t="s">
        <v>58</v>
      </c>
      <c r="B7" s="350" t="s">
        <v>59</v>
      </c>
      <c r="C7" s="350"/>
      <c r="D7" s="350" t="s">
        <v>60</v>
      </c>
      <c r="E7" s="350"/>
      <c r="F7" s="350"/>
      <c r="G7" s="350"/>
      <c r="H7" s="350" t="s">
        <v>61</v>
      </c>
      <c r="I7" s="350" t="s">
        <v>62</v>
      </c>
      <c r="J7" s="339" t="s">
        <v>280</v>
      </c>
      <c r="K7" s="340"/>
      <c r="L7" s="340"/>
      <c r="M7" s="341"/>
    </row>
    <row r="8" spans="1:16" s="96" customFormat="1" ht="34.5" customHeight="1" x14ac:dyDescent="0.2">
      <c r="A8" s="350"/>
      <c r="B8" s="121" t="s">
        <v>63</v>
      </c>
      <c r="C8" s="121" t="s">
        <v>66</v>
      </c>
      <c r="D8" s="121" t="s">
        <v>63</v>
      </c>
      <c r="E8" s="121" t="s">
        <v>66</v>
      </c>
      <c r="F8" s="121" t="s">
        <v>76</v>
      </c>
      <c r="G8" s="121" t="s">
        <v>64</v>
      </c>
      <c r="H8" s="350"/>
      <c r="I8" s="350"/>
      <c r="J8" s="117" t="s">
        <v>198</v>
      </c>
      <c r="K8" s="117" t="s">
        <v>199</v>
      </c>
      <c r="L8" s="117" t="s">
        <v>200</v>
      </c>
      <c r="M8" s="121" t="s">
        <v>0</v>
      </c>
    </row>
    <row r="9" spans="1:16" s="96" customFormat="1" ht="19.5" customHeight="1" x14ac:dyDescent="0.2">
      <c r="A9" s="352" t="s">
        <v>10</v>
      </c>
      <c r="B9" s="353"/>
      <c r="C9" s="353"/>
      <c r="D9" s="353"/>
      <c r="E9" s="353"/>
      <c r="F9" s="353"/>
      <c r="G9" s="353"/>
      <c r="H9" s="353"/>
      <c r="I9" s="354"/>
      <c r="J9" s="115">
        <f>+J10</f>
        <v>198420</v>
      </c>
      <c r="K9" s="115">
        <f t="shared" ref="K9:M9" si="0">+K10</f>
        <v>198420</v>
      </c>
      <c r="L9" s="115">
        <f t="shared" si="0"/>
        <v>198420</v>
      </c>
      <c r="M9" s="115">
        <f t="shared" si="0"/>
        <v>198420</v>
      </c>
    </row>
    <row r="10" spans="1:16" s="96" customFormat="1" ht="21" customHeight="1" x14ac:dyDescent="0.2">
      <c r="A10" s="351" t="s">
        <v>65</v>
      </c>
      <c r="B10" s="351"/>
      <c r="C10" s="351"/>
      <c r="D10" s="351"/>
      <c r="E10" s="351"/>
      <c r="F10" s="351"/>
      <c r="G10" s="351"/>
      <c r="H10" s="351"/>
      <c r="I10" s="351"/>
      <c r="J10" s="115">
        <f t="shared" ref="J10:L10" si="1">+J11</f>
        <v>198420</v>
      </c>
      <c r="K10" s="314">
        <f>+K11</f>
        <v>198420</v>
      </c>
      <c r="L10" s="314">
        <f t="shared" si="1"/>
        <v>198420</v>
      </c>
      <c r="M10" s="314">
        <f>+M11</f>
        <v>198420</v>
      </c>
    </row>
    <row r="11" spans="1:16" s="96" customFormat="1" ht="30" customHeight="1" x14ac:dyDescent="0.2">
      <c r="A11" s="121"/>
      <c r="B11" s="109" t="s">
        <v>68</v>
      </c>
      <c r="C11" s="348" t="s">
        <v>69</v>
      </c>
      <c r="D11" s="348"/>
      <c r="E11" s="348"/>
      <c r="F11" s="348"/>
      <c r="G11" s="348"/>
      <c r="H11" s="348"/>
      <c r="I11" s="348"/>
      <c r="J11" s="115">
        <f>+J12+J17</f>
        <v>198420</v>
      </c>
      <c r="K11" s="115">
        <f t="shared" ref="K11:M11" si="2">+K12+K17</f>
        <v>198420</v>
      </c>
      <c r="L11" s="115">
        <f t="shared" si="2"/>
        <v>198420</v>
      </c>
      <c r="M11" s="115">
        <f t="shared" si="2"/>
        <v>198420</v>
      </c>
      <c r="P11" s="123"/>
    </row>
    <row r="12" spans="1:16" s="96" customFormat="1" ht="33.75" customHeight="1" x14ac:dyDescent="0.2">
      <c r="A12" s="20"/>
      <c r="B12" s="121"/>
      <c r="C12" s="20"/>
      <c r="D12" s="109" t="s">
        <v>178</v>
      </c>
      <c r="E12" s="348" t="s">
        <v>176</v>
      </c>
      <c r="F12" s="348"/>
      <c r="G12" s="348"/>
      <c r="H12" s="348"/>
      <c r="I12" s="348"/>
      <c r="J12" s="115">
        <f>+'3'!G12</f>
        <v>101000</v>
      </c>
      <c r="K12" s="315">
        <f>+'3'!H12</f>
        <v>101000</v>
      </c>
      <c r="L12" s="315">
        <f>+'3'!I12</f>
        <v>101000</v>
      </c>
      <c r="M12" s="315">
        <f>+'3'!J12</f>
        <v>101000</v>
      </c>
    </row>
    <row r="13" spans="1:16" s="96" customFormat="1" ht="18" customHeight="1" x14ac:dyDescent="0.2">
      <c r="A13" s="20"/>
      <c r="B13" s="121"/>
      <c r="C13" s="20"/>
      <c r="D13" s="121"/>
      <c r="E13" s="20"/>
      <c r="F13" s="349" t="s">
        <v>169</v>
      </c>
      <c r="G13" s="349"/>
      <c r="H13" s="349"/>
      <c r="I13" s="349"/>
      <c r="J13" s="349"/>
      <c r="K13" s="349"/>
      <c r="L13" s="349"/>
      <c r="M13" s="349"/>
    </row>
    <row r="14" spans="1:16" s="96" customFormat="1" ht="18" customHeight="1" x14ac:dyDescent="0.2">
      <c r="A14" s="20"/>
      <c r="B14" s="121"/>
      <c r="C14" s="20"/>
      <c r="D14" s="121"/>
      <c r="E14" s="20"/>
      <c r="F14" s="20"/>
      <c r="G14" s="349" t="s">
        <v>170</v>
      </c>
      <c r="H14" s="349"/>
      <c r="I14" s="349"/>
      <c r="J14" s="349"/>
      <c r="K14" s="349"/>
      <c r="L14" s="349"/>
      <c r="M14" s="349"/>
    </row>
    <row r="15" spans="1:16" s="96" customFormat="1" ht="18" customHeight="1" x14ac:dyDescent="0.2">
      <c r="A15" s="20"/>
      <c r="B15" s="121"/>
      <c r="C15" s="20"/>
      <c r="D15" s="121"/>
      <c r="E15" s="20"/>
      <c r="F15" s="20"/>
      <c r="G15" s="20"/>
      <c r="H15" s="348" t="s">
        <v>180</v>
      </c>
      <c r="I15" s="348"/>
      <c r="J15" s="348"/>
      <c r="K15" s="348"/>
      <c r="L15" s="348"/>
      <c r="M15" s="348"/>
    </row>
    <row r="16" spans="1:16" s="96" customFormat="1" ht="42" customHeight="1" x14ac:dyDescent="0.2">
      <c r="A16" s="20"/>
      <c r="B16" s="121"/>
      <c r="C16" s="20"/>
      <c r="D16" s="121"/>
      <c r="E16" s="20"/>
      <c r="F16" s="20"/>
      <c r="G16" s="20"/>
      <c r="H16" s="20"/>
      <c r="I16" s="20" t="s">
        <v>171</v>
      </c>
      <c r="J16" s="20"/>
      <c r="K16" s="20"/>
      <c r="L16" s="20"/>
      <c r="M16" s="121">
        <v>1</v>
      </c>
    </row>
    <row r="17" spans="1:13" s="96" customFormat="1" ht="42" customHeight="1" x14ac:dyDescent="0.2">
      <c r="A17" s="20"/>
      <c r="B17" s="121"/>
      <c r="C17" s="20"/>
      <c r="D17" s="109" t="s">
        <v>179</v>
      </c>
      <c r="E17" s="348" t="s">
        <v>177</v>
      </c>
      <c r="F17" s="348"/>
      <c r="G17" s="348"/>
      <c r="H17" s="348"/>
      <c r="I17" s="348"/>
      <c r="J17" s="315">
        <f>+'3'!G13</f>
        <v>97420</v>
      </c>
      <c r="K17" s="315">
        <f>+'3'!H13</f>
        <v>97420</v>
      </c>
      <c r="L17" s="315">
        <f>+'3'!I13</f>
        <v>97420</v>
      </c>
      <c r="M17" s="315">
        <f>+'3'!J13</f>
        <v>97420</v>
      </c>
    </row>
    <row r="18" spans="1:13" s="96" customFormat="1" ht="21" customHeight="1" x14ac:dyDescent="0.2">
      <c r="A18" s="20"/>
      <c r="B18" s="121"/>
      <c r="C18" s="20"/>
      <c r="D18" s="121"/>
      <c r="E18" s="20"/>
      <c r="F18" s="349" t="s">
        <v>169</v>
      </c>
      <c r="G18" s="349"/>
      <c r="H18" s="349"/>
      <c r="I18" s="349"/>
      <c r="J18" s="349"/>
      <c r="K18" s="349"/>
      <c r="L18" s="349"/>
      <c r="M18" s="349"/>
    </row>
    <row r="19" spans="1:13" s="96" customFormat="1" ht="21" customHeight="1" x14ac:dyDescent="0.2">
      <c r="A19" s="20"/>
      <c r="B19" s="121"/>
      <c r="C19" s="20"/>
      <c r="D19" s="121"/>
      <c r="E19" s="20"/>
      <c r="F19" s="20"/>
      <c r="G19" s="349" t="s">
        <v>170</v>
      </c>
      <c r="H19" s="349"/>
      <c r="I19" s="349"/>
      <c r="J19" s="349"/>
      <c r="K19" s="349"/>
      <c r="L19" s="349"/>
      <c r="M19" s="349"/>
    </row>
    <row r="20" spans="1:13" s="96" customFormat="1" ht="19.5" customHeight="1" x14ac:dyDescent="0.2">
      <c r="A20" s="20"/>
      <c r="B20" s="121"/>
      <c r="C20" s="20"/>
      <c r="D20" s="121"/>
      <c r="E20" s="20"/>
      <c r="F20" s="20"/>
      <c r="G20" s="20"/>
      <c r="H20" s="348" t="s">
        <v>181</v>
      </c>
      <c r="I20" s="348"/>
      <c r="J20" s="348"/>
      <c r="K20" s="348"/>
      <c r="L20" s="348"/>
      <c r="M20" s="348"/>
    </row>
    <row r="21" spans="1:13" s="96" customFormat="1" ht="35.450000000000003" customHeight="1" x14ac:dyDescent="0.2">
      <c r="A21" s="20"/>
      <c r="B21" s="121"/>
      <c r="C21" s="20"/>
      <c r="D21" s="121"/>
      <c r="E21" s="20"/>
      <c r="F21" s="20"/>
      <c r="G21" s="20"/>
      <c r="H21" s="20"/>
      <c r="I21" s="20" t="s">
        <v>171</v>
      </c>
      <c r="J21" s="20"/>
      <c r="K21" s="20"/>
      <c r="L21" s="20"/>
      <c r="M21" s="121">
        <v>1</v>
      </c>
    </row>
  </sheetData>
  <mergeCells count="23">
    <mergeCell ref="J7:M7"/>
    <mergeCell ref="A9:I9"/>
    <mergeCell ref="A6:M6"/>
    <mergeCell ref="A1:M1"/>
    <mergeCell ref="A2:M2"/>
    <mergeCell ref="A3:M3"/>
    <mergeCell ref="A4:M4"/>
    <mergeCell ref="A5:M5"/>
    <mergeCell ref="A10:I10"/>
    <mergeCell ref="C11:I11"/>
    <mergeCell ref="E12:I12"/>
    <mergeCell ref="F13:M13"/>
    <mergeCell ref="G14:M14"/>
    <mergeCell ref="A7:A8"/>
    <mergeCell ref="B7:C7"/>
    <mergeCell ref="D7:G7"/>
    <mergeCell ref="H7:H8"/>
    <mergeCell ref="I7:I8"/>
    <mergeCell ref="E17:I17"/>
    <mergeCell ref="F18:M18"/>
    <mergeCell ref="G19:M19"/>
    <mergeCell ref="H20:M20"/>
    <mergeCell ref="H15:M15"/>
  </mergeCells>
  <pageMargins left="0.2" right="0.21" top="0.46" bottom="0.48" header="0.3" footer="0.3"/>
  <pageSetup scale="85" orientation="landscape" r:id="rId1"/>
  <ignoredErrors>
    <ignoredError sqref="B11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D1B76-0A6F-4CA4-92F6-D3A9D3513112}">
  <dimension ref="A1:HY10"/>
  <sheetViews>
    <sheetView zoomScaleNormal="100" zoomScaleSheetLayoutView="100" workbookViewId="0">
      <selection activeCell="C8" sqref="C8"/>
    </sheetView>
  </sheetViews>
  <sheetFormatPr defaultColWidth="9.140625" defaultRowHeight="13.5" x14ac:dyDescent="0.2"/>
  <cols>
    <col min="1" max="1" width="17.85546875" style="133" customWidth="1"/>
    <col min="2" max="2" width="77" style="129" customWidth="1"/>
    <col min="3" max="3" width="30" style="129" customWidth="1"/>
    <col min="4" max="16384" width="9.140625" style="129"/>
  </cols>
  <sheetData>
    <row r="1" spans="1:233" s="85" customFormat="1" ht="13.5" customHeight="1" x14ac:dyDescent="0.2">
      <c r="B1" s="328" t="s">
        <v>47</v>
      </c>
      <c r="C1" s="328"/>
    </row>
    <row r="2" spans="1:233" s="85" customFormat="1" ht="13.5" customHeight="1" x14ac:dyDescent="0.2">
      <c r="B2" s="328" t="s">
        <v>195</v>
      </c>
      <c r="C2" s="328"/>
    </row>
    <row r="3" spans="1:233" s="85" customFormat="1" ht="13.5" customHeight="1" x14ac:dyDescent="0.2">
      <c r="B3" s="328" t="s">
        <v>31</v>
      </c>
      <c r="C3" s="328"/>
    </row>
    <row r="4" spans="1:233" s="85" customFormat="1" ht="13.5" customHeight="1" x14ac:dyDescent="0.2">
      <c r="B4" s="328" t="s">
        <v>30</v>
      </c>
      <c r="C4" s="328"/>
    </row>
    <row r="5" spans="1:233" s="127" customFormat="1" ht="46.5" customHeight="1" x14ac:dyDescent="0.2">
      <c r="A5" s="358" t="s">
        <v>247</v>
      </c>
      <c r="B5" s="358"/>
      <c r="C5" s="358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125"/>
      <c r="Q5" s="126"/>
      <c r="R5" s="125"/>
      <c r="S5" s="125"/>
      <c r="T5" s="125"/>
      <c r="U5" s="125"/>
      <c r="V5" s="125"/>
      <c r="W5" s="125"/>
      <c r="X5" s="125"/>
      <c r="Y5" s="126"/>
      <c r="Z5" s="125"/>
      <c r="AA5" s="125"/>
      <c r="AB5" s="125"/>
      <c r="AC5" s="125"/>
      <c r="AD5" s="125"/>
      <c r="AE5" s="125"/>
      <c r="AF5" s="125"/>
      <c r="AG5" s="126"/>
      <c r="AH5" s="125"/>
      <c r="AI5" s="125"/>
      <c r="AJ5" s="125"/>
      <c r="AK5" s="125"/>
      <c r="AL5" s="125"/>
      <c r="AM5" s="125"/>
      <c r="AN5" s="125"/>
      <c r="AO5" s="126"/>
      <c r="AP5" s="125"/>
      <c r="AQ5" s="125"/>
      <c r="AR5" s="125"/>
      <c r="AS5" s="125"/>
      <c r="AT5" s="125"/>
      <c r="AU5" s="125"/>
      <c r="AV5" s="125"/>
      <c r="AW5" s="126"/>
      <c r="AX5" s="125"/>
      <c r="AY5" s="125"/>
      <c r="AZ5" s="125"/>
      <c r="BA5" s="125"/>
      <c r="BB5" s="125"/>
      <c r="BC5" s="125"/>
      <c r="BD5" s="125"/>
      <c r="BE5" s="126"/>
      <c r="BF5" s="125"/>
      <c r="BG5" s="125"/>
      <c r="BH5" s="125"/>
      <c r="BI5" s="125"/>
      <c r="BJ5" s="125"/>
      <c r="BK5" s="125"/>
      <c r="BL5" s="125"/>
      <c r="BM5" s="126"/>
      <c r="BN5" s="125"/>
      <c r="BO5" s="125"/>
      <c r="BP5" s="125"/>
      <c r="BQ5" s="125"/>
      <c r="BR5" s="125"/>
      <c r="BS5" s="125"/>
      <c r="BT5" s="125"/>
      <c r="BU5" s="126"/>
      <c r="BV5" s="125"/>
      <c r="BW5" s="125"/>
      <c r="BX5" s="125"/>
      <c r="BY5" s="125"/>
      <c r="BZ5" s="125"/>
      <c r="CA5" s="125"/>
      <c r="CB5" s="125"/>
      <c r="CC5" s="126"/>
      <c r="CD5" s="125"/>
      <c r="CE5" s="125"/>
      <c r="CF5" s="125"/>
      <c r="CG5" s="125"/>
      <c r="CH5" s="125"/>
      <c r="CI5" s="125"/>
      <c r="CJ5" s="125"/>
      <c r="CK5" s="126"/>
      <c r="CL5" s="125"/>
      <c r="CM5" s="125"/>
      <c r="CN5" s="125"/>
      <c r="CO5" s="125"/>
      <c r="CP5" s="125"/>
      <c r="CQ5" s="125"/>
      <c r="CR5" s="125"/>
      <c r="CS5" s="126"/>
      <c r="CT5" s="125"/>
      <c r="CU5" s="125"/>
      <c r="CV5" s="125"/>
      <c r="CW5" s="125"/>
      <c r="CX5" s="125"/>
      <c r="CY5" s="125"/>
      <c r="CZ5" s="125"/>
      <c r="DA5" s="126"/>
      <c r="DB5" s="125"/>
      <c r="DC5" s="125"/>
      <c r="DD5" s="125"/>
      <c r="DE5" s="125"/>
      <c r="DF5" s="125"/>
      <c r="DG5" s="125"/>
      <c r="DH5" s="125"/>
      <c r="DI5" s="126"/>
      <c r="DJ5" s="125"/>
      <c r="DK5" s="125"/>
      <c r="DL5" s="125"/>
      <c r="DM5" s="125"/>
      <c r="DN5" s="125"/>
      <c r="DO5" s="125"/>
      <c r="DP5" s="125"/>
      <c r="DQ5" s="126"/>
      <c r="DR5" s="125"/>
      <c r="DS5" s="125"/>
      <c r="DT5" s="125"/>
      <c r="DU5" s="125"/>
      <c r="DV5" s="125"/>
      <c r="DW5" s="125"/>
      <c r="DX5" s="125"/>
      <c r="DY5" s="126"/>
      <c r="DZ5" s="125"/>
      <c r="EA5" s="125"/>
      <c r="EB5" s="125"/>
      <c r="EC5" s="125"/>
      <c r="ED5" s="125"/>
      <c r="EE5" s="125"/>
      <c r="EF5" s="125"/>
      <c r="EG5" s="126"/>
      <c r="EH5" s="125"/>
      <c r="EI5" s="125"/>
      <c r="EJ5" s="125"/>
      <c r="EK5" s="125"/>
      <c r="EL5" s="125"/>
      <c r="EM5" s="125"/>
      <c r="EN5" s="125"/>
      <c r="EO5" s="126"/>
      <c r="EP5" s="125"/>
      <c r="EQ5" s="125"/>
      <c r="ER5" s="125"/>
      <c r="ES5" s="125"/>
      <c r="ET5" s="125"/>
      <c r="EU5" s="125"/>
      <c r="EV5" s="125"/>
      <c r="EW5" s="126"/>
      <c r="EX5" s="125"/>
      <c r="EY5" s="125"/>
      <c r="EZ5" s="125"/>
      <c r="FA5" s="125"/>
      <c r="FB5" s="125"/>
      <c r="FC5" s="125"/>
      <c r="FD5" s="125"/>
      <c r="FE5" s="126"/>
      <c r="FF5" s="125"/>
      <c r="FG5" s="125"/>
      <c r="FH5" s="125"/>
      <c r="FI5" s="125"/>
      <c r="FJ5" s="125"/>
      <c r="FK5" s="125"/>
      <c r="FL5" s="125"/>
      <c r="FM5" s="126"/>
      <c r="FN5" s="125"/>
      <c r="FO5" s="125"/>
      <c r="FP5" s="125"/>
      <c r="FQ5" s="125"/>
      <c r="FR5" s="125"/>
      <c r="FS5" s="125"/>
      <c r="FT5" s="125"/>
      <c r="FU5" s="126"/>
      <c r="FV5" s="125"/>
      <c r="FW5" s="125"/>
      <c r="FX5" s="125"/>
      <c r="FY5" s="125"/>
      <c r="FZ5" s="125"/>
      <c r="GA5" s="125"/>
      <c r="GB5" s="125"/>
      <c r="GC5" s="126"/>
      <c r="GD5" s="125"/>
      <c r="GE5" s="125"/>
      <c r="GF5" s="125"/>
      <c r="GG5" s="125"/>
      <c r="GH5" s="125"/>
      <c r="GI5" s="125"/>
      <c r="GJ5" s="125"/>
      <c r="GK5" s="126"/>
      <c r="GL5" s="125"/>
      <c r="GM5" s="125"/>
      <c r="GN5" s="125"/>
      <c r="GO5" s="125"/>
      <c r="GP5" s="125"/>
      <c r="GQ5" s="125"/>
      <c r="GR5" s="125"/>
      <c r="GS5" s="126"/>
      <c r="GT5" s="125"/>
      <c r="GU5" s="125"/>
      <c r="GV5" s="125"/>
      <c r="GW5" s="125"/>
      <c r="GX5" s="125"/>
      <c r="GY5" s="125"/>
      <c r="GZ5" s="125"/>
      <c r="HA5" s="126"/>
      <c r="HB5" s="125"/>
      <c r="HC5" s="125"/>
      <c r="HD5" s="125"/>
      <c r="HE5" s="125"/>
      <c r="HF5" s="125"/>
      <c r="HG5" s="125"/>
      <c r="HH5" s="125"/>
      <c r="HI5" s="126"/>
      <c r="HJ5" s="125"/>
      <c r="HK5" s="125"/>
      <c r="HL5" s="125"/>
      <c r="HM5" s="125"/>
      <c r="HN5" s="125"/>
      <c r="HO5" s="125"/>
      <c r="HP5" s="125"/>
      <c r="HQ5" s="126"/>
      <c r="HR5" s="125"/>
      <c r="HS5" s="125"/>
      <c r="HT5" s="125"/>
      <c r="HU5" s="125"/>
      <c r="HV5" s="125"/>
      <c r="HW5" s="125"/>
      <c r="HX5" s="125"/>
      <c r="HY5" s="126"/>
    </row>
    <row r="6" spans="1:233" s="127" customFormat="1" ht="17.25" customHeight="1" x14ac:dyDescent="0.2">
      <c r="A6" s="124"/>
      <c r="B6" s="124"/>
      <c r="C6" s="128" t="s">
        <v>57</v>
      </c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125"/>
      <c r="Q6" s="126"/>
      <c r="R6" s="125"/>
      <c r="S6" s="125"/>
      <c r="T6" s="125"/>
      <c r="U6" s="125"/>
      <c r="V6" s="125"/>
      <c r="W6" s="125"/>
      <c r="X6" s="125"/>
      <c r="Y6" s="126"/>
      <c r="Z6" s="125"/>
      <c r="AA6" s="125"/>
      <c r="AB6" s="125"/>
      <c r="AC6" s="125"/>
      <c r="AD6" s="125"/>
      <c r="AE6" s="125"/>
      <c r="AF6" s="125"/>
      <c r="AG6" s="126"/>
      <c r="AH6" s="125"/>
      <c r="AI6" s="125"/>
      <c r="AJ6" s="125"/>
      <c r="AK6" s="125"/>
      <c r="AL6" s="125"/>
      <c r="AM6" s="125"/>
      <c r="AN6" s="125"/>
      <c r="AO6" s="126"/>
      <c r="AP6" s="125"/>
      <c r="AQ6" s="125"/>
      <c r="AR6" s="125"/>
      <c r="AS6" s="125"/>
      <c r="AT6" s="125"/>
      <c r="AU6" s="125"/>
      <c r="AV6" s="125"/>
      <c r="AW6" s="126"/>
      <c r="AX6" s="125"/>
      <c r="AY6" s="125"/>
      <c r="AZ6" s="125"/>
      <c r="BA6" s="125"/>
      <c r="BB6" s="125"/>
      <c r="BC6" s="125"/>
      <c r="BD6" s="125"/>
      <c r="BE6" s="126"/>
      <c r="BF6" s="125"/>
      <c r="BG6" s="125"/>
      <c r="BH6" s="125"/>
      <c r="BI6" s="125"/>
      <c r="BJ6" s="125"/>
      <c r="BK6" s="125"/>
      <c r="BL6" s="125"/>
      <c r="BM6" s="126"/>
      <c r="BN6" s="125"/>
      <c r="BO6" s="125"/>
      <c r="BP6" s="125"/>
      <c r="BQ6" s="125"/>
      <c r="BR6" s="125"/>
      <c r="BS6" s="125"/>
      <c r="BT6" s="125"/>
      <c r="BU6" s="126"/>
      <c r="BV6" s="125"/>
      <c r="BW6" s="125"/>
      <c r="BX6" s="125"/>
      <c r="BY6" s="125"/>
      <c r="BZ6" s="125"/>
      <c r="CA6" s="125"/>
      <c r="CB6" s="125"/>
      <c r="CC6" s="126"/>
      <c r="CD6" s="125"/>
      <c r="CE6" s="125"/>
      <c r="CF6" s="125"/>
      <c r="CG6" s="125"/>
      <c r="CH6" s="125"/>
      <c r="CI6" s="125"/>
      <c r="CJ6" s="125"/>
      <c r="CK6" s="126"/>
      <c r="CL6" s="125"/>
      <c r="CM6" s="125"/>
      <c r="CN6" s="125"/>
      <c r="CO6" s="125"/>
      <c r="CP6" s="125"/>
      <c r="CQ6" s="125"/>
      <c r="CR6" s="125"/>
      <c r="CS6" s="126"/>
      <c r="CT6" s="125"/>
      <c r="CU6" s="125"/>
      <c r="CV6" s="125"/>
      <c r="CW6" s="125"/>
      <c r="CX6" s="125"/>
      <c r="CY6" s="125"/>
      <c r="CZ6" s="125"/>
      <c r="DA6" s="126"/>
      <c r="DB6" s="125"/>
      <c r="DC6" s="125"/>
      <c r="DD6" s="125"/>
      <c r="DE6" s="125"/>
      <c r="DF6" s="125"/>
      <c r="DG6" s="125"/>
      <c r="DH6" s="125"/>
      <c r="DI6" s="126"/>
      <c r="DJ6" s="125"/>
      <c r="DK6" s="125"/>
      <c r="DL6" s="125"/>
      <c r="DM6" s="125"/>
      <c r="DN6" s="125"/>
      <c r="DO6" s="125"/>
      <c r="DP6" s="125"/>
      <c r="DQ6" s="126"/>
      <c r="DR6" s="125"/>
      <c r="DS6" s="125"/>
      <c r="DT6" s="125"/>
      <c r="DU6" s="125"/>
      <c r="DV6" s="125"/>
      <c r="DW6" s="125"/>
      <c r="DX6" s="125"/>
      <c r="DY6" s="126"/>
      <c r="DZ6" s="125"/>
      <c r="EA6" s="125"/>
      <c r="EB6" s="125"/>
      <c r="EC6" s="125"/>
      <c r="ED6" s="125"/>
      <c r="EE6" s="125"/>
      <c r="EF6" s="125"/>
      <c r="EG6" s="126"/>
      <c r="EH6" s="125"/>
      <c r="EI6" s="125"/>
      <c r="EJ6" s="125"/>
      <c r="EK6" s="125"/>
      <c r="EL6" s="125"/>
      <c r="EM6" s="125"/>
      <c r="EN6" s="125"/>
      <c r="EO6" s="126"/>
      <c r="EP6" s="125"/>
      <c r="EQ6" s="125"/>
      <c r="ER6" s="125"/>
      <c r="ES6" s="125"/>
      <c r="ET6" s="125"/>
      <c r="EU6" s="125"/>
      <c r="EV6" s="125"/>
      <c r="EW6" s="126"/>
      <c r="EX6" s="125"/>
      <c r="EY6" s="125"/>
      <c r="EZ6" s="125"/>
      <c r="FA6" s="125"/>
      <c r="FB6" s="125"/>
      <c r="FC6" s="125"/>
      <c r="FD6" s="125"/>
      <c r="FE6" s="126"/>
      <c r="FF6" s="125"/>
      <c r="FG6" s="125"/>
      <c r="FH6" s="125"/>
      <c r="FI6" s="125"/>
      <c r="FJ6" s="125"/>
      <c r="FK6" s="125"/>
      <c r="FL6" s="125"/>
      <c r="FM6" s="126"/>
      <c r="FN6" s="125"/>
      <c r="FO6" s="125"/>
      <c r="FP6" s="125"/>
      <c r="FQ6" s="125"/>
      <c r="FR6" s="125"/>
      <c r="FS6" s="125"/>
      <c r="FT6" s="125"/>
      <c r="FU6" s="126"/>
      <c r="FV6" s="125"/>
      <c r="FW6" s="125"/>
      <c r="FX6" s="125"/>
      <c r="FY6" s="125"/>
      <c r="FZ6" s="125"/>
      <c r="GA6" s="125"/>
      <c r="GB6" s="125"/>
      <c r="GC6" s="126"/>
      <c r="GD6" s="125"/>
      <c r="GE6" s="125"/>
      <c r="GF6" s="125"/>
      <c r="GG6" s="125"/>
      <c r="GH6" s="125"/>
      <c r="GI6" s="125"/>
      <c r="GJ6" s="125"/>
      <c r="GK6" s="126"/>
      <c r="GL6" s="125"/>
      <c r="GM6" s="125"/>
      <c r="GN6" s="125"/>
      <c r="GO6" s="125"/>
      <c r="GP6" s="125"/>
      <c r="GQ6" s="125"/>
      <c r="GR6" s="125"/>
      <c r="GS6" s="126"/>
      <c r="GT6" s="125"/>
      <c r="GU6" s="125"/>
      <c r="GV6" s="125"/>
      <c r="GW6" s="125"/>
      <c r="GX6" s="125"/>
      <c r="GY6" s="125"/>
      <c r="GZ6" s="125"/>
      <c r="HA6" s="126"/>
      <c r="HB6" s="125"/>
      <c r="HC6" s="125"/>
      <c r="HD6" s="125"/>
      <c r="HE6" s="125"/>
      <c r="HF6" s="125"/>
      <c r="HG6" s="125"/>
      <c r="HH6" s="125"/>
      <c r="HI6" s="126"/>
      <c r="HJ6" s="125"/>
      <c r="HK6" s="125"/>
      <c r="HL6" s="125"/>
      <c r="HM6" s="125"/>
      <c r="HN6" s="125"/>
      <c r="HO6" s="125"/>
      <c r="HP6" s="125"/>
      <c r="HQ6" s="126"/>
      <c r="HR6" s="125"/>
      <c r="HS6" s="125"/>
      <c r="HT6" s="125"/>
      <c r="HU6" s="125"/>
      <c r="HV6" s="125"/>
      <c r="HW6" s="125"/>
      <c r="HX6" s="125"/>
      <c r="HY6" s="126"/>
    </row>
    <row r="7" spans="1:233" ht="64.5" customHeight="1" x14ac:dyDescent="0.2">
      <c r="A7" s="82" t="s">
        <v>243</v>
      </c>
      <c r="B7" s="82" t="s">
        <v>244</v>
      </c>
      <c r="C7" s="83" t="s">
        <v>316</v>
      </c>
    </row>
    <row r="8" spans="1:233" ht="23.25" customHeight="1" x14ac:dyDescent="0.2">
      <c r="A8" s="357" t="s">
        <v>10</v>
      </c>
      <c r="B8" s="357"/>
      <c r="C8" s="277">
        <f>SUM(C9:C10)</f>
        <v>-198419.96000000043</v>
      </c>
    </row>
    <row r="9" spans="1:233" ht="34.5" customHeight="1" x14ac:dyDescent="0.2">
      <c r="A9" s="82" t="s">
        <v>245</v>
      </c>
      <c r="B9" s="131" t="s">
        <v>246</v>
      </c>
      <c r="C9" s="132">
        <f>+'6'!J11</f>
        <v>92000</v>
      </c>
    </row>
    <row r="10" spans="1:233" ht="38.25" customHeight="1" x14ac:dyDescent="0.2">
      <c r="A10" s="82" t="s">
        <v>68</v>
      </c>
      <c r="B10" s="131" t="s">
        <v>69</v>
      </c>
      <c r="C10" s="132">
        <f>+'6'!J13</f>
        <v>-290419.96000000043</v>
      </c>
    </row>
  </sheetData>
  <mergeCells count="6">
    <mergeCell ref="A8:B8"/>
    <mergeCell ref="A5:C5"/>
    <mergeCell ref="B1:C1"/>
    <mergeCell ref="B2:C2"/>
    <mergeCell ref="B3:C3"/>
    <mergeCell ref="B4:C4"/>
  </mergeCells>
  <pageMargins left="0.23622047244094499" right="0.23622047244094499" top="0.27559055118110198" bottom="0.44" header="0.196850393700787" footer="0.196850393700787"/>
  <pageSetup paperSize="9" firstPageNumber="26" orientation="portrait" useFirstPageNumber="1" r:id="rId1"/>
  <headerFooter>
    <oddFooter>&amp;R&amp;P</oddFooter>
  </headerFooter>
  <ignoredErrors>
    <ignoredError sqref="A9 A10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5CD37-1CBD-45F6-9814-D280AC81CDEE}">
  <dimension ref="A1:ID28"/>
  <sheetViews>
    <sheetView topLeftCell="A22" zoomScale="90" zoomScaleNormal="90" workbookViewId="0">
      <selection activeCell="O14" sqref="O14"/>
    </sheetView>
  </sheetViews>
  <sheetFormatPr defaultColWidth="9.140625" defaultRowHeight="13.5" x14ac:dyDescent="0.2"/>
  <cols>
    <col min="1" max="1" width="6.140625" style="79" customWidth="1"/>
    <col min="2" max="2" width="11.140625" style="79" customWidth="1"/>
    <col min="3" max="3" width="13.42578125" style="79" customWidth="1"/>
    <col min="4" max="5" width="52.5703125" style="79" customWidth="1"/>
    <col min="6" max="6" width="40.42578125" style="79" customWidth="1"/>
    <col min="7" max="8" width="12.28515625" style="144" customWidth="1"/>
    <col min="9" max="9" width="13.7109375" style="144" customWidth="1"/>
    <col min="10" max="10" width="12.28515625" style="144" customWidth="1"/>
    <col min="11" max="11" width="9.140625" style="79"/>
    <col min="12" max="15" width="12" style="79" customWidth="1"/>
    <col min="16" max="16384" width="9.140625" style="79"/>
  </cols>
  <sheetData>
    <row r="1" spans="1:238" s="127" customFormat="1" x14ac:dyDescent="0.2">
      <c r="A1" s="360" t="s">
        <v>50</v>
      </c>
      <c r="B1" s="360"/>
      <c r="C1" s="360"/>
      <c r="D1" s="360"/>
      <c r="E1" s="360"/>
      <c r="F1" s="360"/>
      <c r="G1" s="360"/>
      <c r="H1" s="360"/>
      <c r="I1" s="360"/>
      <c r="J1" s="360"/>
      <c r="K1" s="125"/>
      <c r="L1" s="125"/>
      <c r="M1" s="125"/>
      <c r="N1" s="126"/>
      <c r="O1" s="125"/>
      <c r="P1" s="125"/>
      <c r="Q1" s="125"/>
      <c r="R1" s="125"/>
      <c r="S1" s="125"/>
      <c r="T1" s="125"/>
      <c r="U1" s="125"/>
      <c r="V1" s="126"/>
      <c r="W1" s="125"/>
      <c r="X1" s="125"/>
      <c r="Y1" s="125"/>
      <c r="Z1" s="125"/>
      <c r="AA1" s="125"/>
      <c r="AB1" s="125"/>
      <c r="AC1" s="125"/>
      <c r="AD1" s="126"/>
      <c r="AE1" s="125"/>
      <c r="AF1" s="125"/>
      <c r="AG1" s="125"/>
      <c r="AH1" s="125"/>
      <c r="AI1" s="125"/>
      <c r="AJ1" s="125"/>
      <c r="AK1" s="125"/>
      <c r="AL1" s="126"/>
      <c r="AM1" s="125"/>
      <c r="AN1" s="125"/>
      <c r="AO1" s="125"/>
      <c r="AP1" s="125"/>
      <c r="AQ1" s="125"/>
      <c r="AR1" s="125"/>
      <c r="AS1" s="125"/>
      <c r="AT1" s="126"/>
      <c r="AU1" s="125"/>
      <c r="AV1" s="125"/>
      <c r="AW1" s="125"/>
      <c r="AX1" s="125"/>
      <c r="AY1" s="125"/>
      <c r="AZ1" s="125"/>
      <c r="BA1" s="125"/>
      <c r="BB1" s="126"/>
      <c r="BC1" s="125"/>
      <c r="BD1" s="125"/>
      <c r="BE1" s="125"/>
      <c r="BF1" s="125"/>
      <c r="BG1" s="125"/>
      <c r="BH1" s="125"/>
      <c r="BI1" s="125"/>
      <c r="BJ1" s="126"/>
      <c r="BK1" s="125"/>
      <c r="BL1" s="125"/>
      <c r="BM1" s="125"/>
      <c r="BN1" s="125"/>
      <c r="BO1" s="125"/>
      <c r="BP1" s="125"/>
      <c r="BQ1" s="125"/>
      <c r="BR1" s="126"/>
      <c r="BS1" s="125"/>
      <c r="BT1" s="125"/>
      <c r="BU1" s="125"/>
      <c r="BV1" s="125"/>
      <c r="BW1" s="125"/>
      <c r="BX1" s="125"/>
      <c r="BY1" s="125"/>
      <c r="BZ1" s="126"/>
      <c r="CA1" s="125"/>
      <c r="CB1" s="125"/>
      <c r="CC1" s="125"/>
      <c r="CD1" s="125"/>
      <c r="CE1" s="125"/>
      <c r="CF1" s="125"/>
      <c r="CG1" s="125"/>
      <c r="CH1" s="126"/>
      <c r="CI1" s="125"/>
      <c r="CJ1" s="125"/>
      <c r="CK1" s="125"/>
      <c r="CL1" s="125"/>
      <c r="CM1" s="125"/>
      <c r="CN1" s="125"/>
      <c r="CO1" s="125"/>
      <c r="CP1" s="126"/>
      <c r="CQ1" s="125"/>
      <c r="CR1" s="125"/>
      <c r="CS1" s="125"/>
      <c r="CT1" s="125"/>
      <c r="CU1" s="125"/>
      <c r="CV1" s="125"/>
      <c r="CW1" s="125"/>
      <c r="CX1" s="126"/>
      <c r="CY1" s="125"/>
      <c r="CZ1" s="125"/>
      <c r="DA1" s="125"/>
      <c r="DB1" s="125"/>
      <c r="DC1" s="125"/>
      <c r="DD1" s="125"/>
      <c r="DE1" s="125"/>
      <c r="DF1" s="126"/>
      <c r="DG1" s="125"/>
      <c r="DH1" s="125"/>
      <c r="DI1" s="125"/>
      <c r="DJ1" s="125"/>
      <c r="DK1" s="125"/>
      <c r="DL1" s="125"/>
      <c r="DM1" s="125"/>
      <c r="DN1" s="126"/>
      <c r="DO1" s="125"/>
      <c r="DP1" s="125"/>
      <c r="DQ1" s="125"/>
      <c r="DR1" s="125"/>
      <c r="DS1" s="125"/>
      <c r="DT1" s="125"/>
      <c r="DU1" s="125"/>
      <c r="DV1" s="126"/>
      <c r="DW1" s="125"/>
      <c r="DX1" s="125"/>
      <c r="DY1" s="125"/>
      <c r="DZ1" s="125"/>
      <c r="EA1" s="125"/>
      <c r="EB1" s="125"/>
      <c r="EC1" s="125"/>
      <c r="ED1" s="126"/>
      <c r="EE1" s="125"/>
      <c r="EF1" s="125"/>
      <c r="EG1" s="125"/>
      <c r="EH1" s="125"/>
      <c r="EI1" s="125"/>
      <c r="EJ1" s="125"/>
      <c r="EK1" s="125"/>
      <c r="EL1" s="126"/>
      <c r="EM1" s="125"/>
      <c r="EN1" s="125"/>
      <c r="EO1" s="125"/>
      <c r="EP1" s="125"/>
      <c r="EQ1" s="125"/>
      <c r="ER1" s="125"/>
      <c r="ES1" s="125"/>
      <c r="ET1" s="126"/>
      <c r="EU1" s="125"/>
      <c r="EV1" s="125"/>
      <c r="EW1" s="125"/>
      <c r="EX1" s="125"/>
      <c r="EY1" s="125"/>
      <c r="EZ1" s="125"/>
      <c r="FA1" s="125"/>
      <c r="FB1" s="126"/>
      <c r="FC1" s="125"/>
      <c r="FD1" s="125"/>
      <c r="FE1" s="125"/>
      <c r="FF1" s="125"/>
      <c r="FG1" s="125"/>
      <c r="FH1" s="125"/>
      <c r="FI1" s="125"/>
      <c r="FJ1" s="126"/>
      <c r="FK1" s="125"/>
      <c r="FL1" s="125"/>
      <c r="FM1" s="125"/>
      <c r="FN1" s="125"/>
      <c r="FO1" s="125"/>
      <c r="FP1" s="125"/>
      <c r="FQ1" s="125"/>
      <c r="FR1" s="126"/>
      <c r="FS1" s="125"/>
      <c r="FT1" s="125"/>
      <c r="FU1" s="125"/>
      <c r="FV1" s="125"/>
      <c r="FW1" s="125"/>
      <c r="FX1" s="125"/>
      <c r="FY1" s="125"/>
      <c r="FZ1" s="126"/>
      <c r="GA1" s="125"/>
      <c r="GB1" s="125"/>
      <c r="GC1" s="125"/>
      <c r="GD1" s="125"/>
      <c r="GE1" s="125"/>
      <c r="GF1" s="125"/>
      <c r="GG1" s="125"/>
      <c r="GH1" s="126"/>
      <c r="GI1" s="125"/>
      <c r="GJ1" s="125"/>
      <c r="GK1" s="125"/>
      <c r="GL1" s="125"/>
      <c r="GM1" s="125"/>
      <c r="GN1" s="125"/>
      <c r="GO1" s="125"/>
      <c r="GP1" s="126"/>
      <c r="GQ1" s="125"/>
      <c r="GR1" s="125"/>
      <c r="GS1" s="125"/>
      <c r="GT1" s="125"/>
      <c r="GU1" s="125"/>
      <c r="GV1" s="125"/>
      <c r="GW1" s="125"/>
      <c r="GX1" s="126"/>
      <c r="GY1" s="125"/>
      <c r="GZ1" s="125"/>
      <c r="HA1" s="125"/>
      <c r="HB1" s="125"/>
      <c r="HC1" s="125"/>
      <c r="HD1" s="125"/>
      <c r="HE1" s="125"/>
      <c r="HF1" s="126"/>
      <c r="HG1" s="125"/>
      <c r="HH1" s="125"/>
      <c r="HI1" s="125"/>
      <c r="HJ1" s="125"/>
      <c r="HK1" s="125"/>
      <c r="HL1" s="125"/>
      <c r="HM1" s="125"/>
      <c r="HN1" s="126"/>
      <c r="HO1" s="125"/>
      <c r="HP1" s="125"/>
      <c r="HQ1" s="125"/>
      <c r="HR1" s="125"/>
      <c r="HS1" s="125"/>
      <c r="HT1" s="125"/>
      <c r="HU1" s="125"/>
      <c r="HV1" s="126"/>
      <c r="HW1" s="125"/>
      <c r="HX1" s="125"/>
      <c r="HY1" s="125"/>
      <c r="HZ1" s="125"/>
      <c r="IA1" s="125"/>
      <c r="IB1" s="125"/>
      <c r="IC1" s="125"/>
      <c r="ID1" s="126"/>
    </row>
    <row r="2" spans="1:238" s="127" customFormat="1" x14ac:dyDescent="0.2">
      <c r="A2" s="360" t="s">
        <v>203</v>
      </c>
      <c r="B2" s="360"/>
      <c r="C2" s="360"/>
      <c r="D2" s="360"/>
      <c r="E2" s="360"/>
      <c r="F2" s="360"/>
      <c r="G2" s="360"/>
      <c r="H2" s="360"/>
      <c r="I2" s="360"/>
      <c r="J2" s="360"/>
      <c r="K2" s="125"/>
      <c r="L2" s="125"/>
      <c r="M2" s="125"/>
      <c r="N2" s="126"/>
      <c r="O2" s="125"/>
      <c r="P2" s="125"/>
      <c r="Q2" s="125"/>
      <c r="R2" s="125"/>
      <c r="S2" s="125"/>
      <c r="T2" s="125"/>
      <c r="U2" s="125"/>
      <c r="V2" s="126"/>
      <c r="W2" s="125"/>
      <c r="X2" s="125"/>
      <c r="Y2" s="125"/>
      <c r="Z2" s="125"/>
      <c r="AA2" s="125"/>
      <c r="AB2" s="125"/>
      <c r="AC2" s="125"/>
      <c r="AD2" s="126"/>
      <c r="AE2" s="125"/>
      <c r="AF2" s="125"/>
      <c r="AG2" s="125"/>
      <c r="AH2" s="125"/>
      <c r="AI2" s="125"/>
      <c r="AJ2" s="125"/>
      <c r="AK2" s="125"/>
      <c r="AL2" s="126"/>
      <c r="AM2" s="125"/>
      <c r="AN2" s="125"/>
      <c r="AO2" s="125"/>
      <c r="AP2" s="125"/>
      <c r="AQ2" s="125"/>
      <c r="AR2" s="125"/>
      <c r="AS2" s="125"/>
      <c r="AT2" s="126"/>
      <c r="AU2" s="125"/>
      <c r="AV2" s="125"/>
      <c r="AW2" s="125"/>
      <c r="AX2" s="125"/>
      <c r="AY2" s="125"/>
      <c r="AZ2" s="125"/>
      <c r="BA2" s="125"/>
      <c r="BB2" s="126"/>
      <c r="BC2" s="125"/>
      <c r="BD2" s="125"/>
      <c r="BE2" s="125"/>
      <c r="BF2" s="125"/>
      <c r="BG2" s="125"/>
      <c r="BH2" s="125"/>
      <c r="BI2" s="125"/>
      <c r="BJ2" s="126"/>
      <c r="BK2" s="125"/>
      <c r="BL2" s="125"/>
      <c r="BM2" s="125"/>
      <c r="BN2" s="125"/>
      <c r="BO2" s="125"/>
      <c r="BP2" s="125"/>
      <c r="BQ2" s="125"/>
      <c r="BR2" s="126"/>
      <c r="BS2" s="125"/>
      <c r="BT2" s="125"/>
      <c r="BU2" s="125"/>
      <c r="BV2" s="125"/>
      <c r="BW2" s="125"/>
      <c r="BX2" s="125"/>
      <c r="BY2" s="125"/>
      <c r="BZ2" s="126"/>
      <c r="CA2" s="125"/>
      <c r="CB2" s="125"/>
      <c r="CC2" s="125"/>
      <c r="CD2" s="125"/>
      <c r="CE2" s="125"/>
      <c r="CF2" s="125"/>
      <c r="CG2" s="125"/>
      <c r="CH2" s="126"/>
      <c r="CI2" s="125"/>
      <c r="CJ2" s="125"/>
      <c r="CK2" s="125"/>
      <c r="CL2" s="125"/>
      <c r="CM2" s="125"/>
      <c r="CN2" s="125"/>
      <c r="CO2" s="125"/>
      <c r="CP2" s="126"/>
      <c r="CQ2" s="125"/>
      <c r="CR2" s="125"/>
      <c r="CS2" s="125"/>
      <c r="CT2" s="125"/>
      <c r="CU2" s="125"/>
      <c r="CV2" s="125"/>
      <c r="CW2" s="125"/>
      <c r="CX2" s="126"/>
      <c r="CY2" s="125"/>
      <c r="CZ2" s="125"/>
      <c r="DA2" s="125"/>
      <c r="DB2" s="125"/>
      <c r="DC2" s="125"/>
      <c r="DD2" s="125"/>
      <c r="DE2" s="125"/>
      <c r="DF2" s="126"/>
      <c r="DG2" s="125"/>
      <c r="DH2" s="125"/>
      <c r="DI2" s="125"/>
      <c r="DJ2" s="125"/>
      <c r="DK2" s="125"/>
      <c r="DL2" s="125"/>
      <c r="DM2" s="125"/>
      <c r="DN2" s="126"/>
      <c r="DO2" s="125"/>
      <c r="DP2" s="125"/>
      <c r="DQ2" s="125"/>
      <c r="DR2" s="125"/>
      <c r="DS2" s="125"/>
      <c r="DT2" s="125"/>
      <c r="DU2" s="125"/>
      <c r="DV2" s="126"/>
      <c r="DW2" s="125"/>
      <c r="DX2" s="125"/>
      <c r="DY2" s="125"/>
      <c r="DZ2" s="125"/>
      <c r="EA2" s="125"/>
      <c r="EB2" s="125"/>
      <c r="EC2" s="125"/>
      <c r="ED2" s="126"/>
      <c r="EE2" s="125"/>
      <c r="EF2" s="125"/>
      <c r="EG2" s="125"/>
      <c r="EH2" s="125"/>
      <c r="EI2" s="125"/>
      <c r="EJ2" s="125"/>
      <c r="EK2" s="125"/>
      <c r="EL2" s="126"/>
      <c r="EM2" s="125"/>
      <c r="EN2" s="125"/>
      <c r="EO2" s="125"/>
      <c r="EP2" s="125"/>
      <c r="EQ2" s="125"/>
      <c r="ER2" s="125"/>
      <c r="ES2" s="125"/>
      <c r="ET2" s="126"/>
      <c r="EU2" s="125"/>
      <c r="EV2" s="125"/>
      <c r="EW2" s="125"/>
      <c r="EX2" s="125"/>
      <c r="EY2" s="125"/>
      <c r="EZ2" s="125"/>
      <c r="FA2" s="125"/>
      <c r="FB2" s="126"/>
      <c r="FC2" s="125"/>
      <c r="FD2" s="125"/>
      <c r="FE2" s="125"/>
      <c r="FF2" s="125"/>
      <c r="FG2" s="125"/>
      <c r="FH2" s="125"/>
      <c r="FI2" s="125"/>
      <c r="FJ2" s="126"/>
      <c r="FK2" s="125"/>
      <c r="FL2" s="125"/>
      <c r="FM2" s="125"/>
      <c r="FN2" s="125"/>
      <c r="FO2" s="125"/>
      <c r="FP2" s="125"/>
      <c r="FQ2" s="125"/>
      <c r="FR2" s="126"/>
      <c r="FS2" s="125"/>
      <c r="FT2" s="125"/>
      <c r="FU2" s="125"/>
      <c r="FV2" s="125"/>
      <c r="FW2" s="125"/>
      <c r="FX2" s="125"/>
      <c r="FY2" s="125"/>
      <c r="FZ2" s="126"/>
      <c r="GA2" s="125"/>
      <c r="GB2" s="125"/>
      <c r="GC2" s="125"/>
      <c r="GD2" s="125"/>
      <c r="GE2" s="125"/>
      <c r="GF2" s="125"/>
      <c r="GG2" s="125"/>
      <c r="GH2" s="126"/>
      <c r="GI2" s="125"/>
      <c r="GJ2" s="125"/>
      <c r="GK2" s="125"/>
      <c r="GL2" s="125"/>
      <c r="GM2" s="125"/>
      <c r="GN2" s="125"/>
      <c r="GO2" s="125"/>
      <c r="GP2" s="126"/>
      <c r="GQ2" s="125"/>
      <c r="GR2" s="125"/>
      <c r="GS2" s="125"/>
      <c r="GT2" s="125"/>
      <c r="GU2" s="125"/>
      <c r="GV2" s="125"/>
      <c r="GW2" s="125"/>
      <c r="GX2" s="126"/>
      <c r="GY2" s="125"/>
      <c r="GZ2" s="125"/>
      <c r="HA2" s="125"/>
      <c r="HB2" s="125"/>
      <c r="HC2" s="125"/>
      <c r="HD2" s="125"/>
      <c r="HE2" s="125"/>
      <c r="HF2" s="126"/>
      <c r="HG2" s="125"/>
      <c r="HH2" s="125"/>
      <c r="HI2" s="125"/>
      <c r="HJ2" s="125"/>
      <c r="HK2" s="125"/>
      <c r="HL2" s="125"/>
      <c r="HM2" s="125"/>
      <c r="HN2" s="126"/>
      <c r="HO2" s="125"/>
      <c r="HP2" s="125"/>
      <c r="HQ2" s="125"/>
      <c r="HR2" s="125"/>
      <c r="HS2" s="125"/>
      <c r="HT2" s="125"/>
      <c r="HU2" s="125"/>
      <c r="HV2" s="126"/>
      <c r="HW2" s="125"/>
      <c r="HX2" s="125"/>
      <c r="HY2" s="125"/>
      <c r="HZ2" s="125"/>
      <c r="IA2" s="125"/>
      <c r="IB2" s="125"/>
      <c r="IC2" s="125"/>
      <c r="ID2" s="126"/>
    </row>
    <row r="3" spans="1:238" s="127" customFormat="1" x14ac:dyDescent="0.2">
      <c r="A3" s="360" t="s">
        <v>31</v>
      </c>
      <c r="B3" s="360"/>
      <c r="C3" s="360"/>
      <c r="D3" s="360"/>
      <c r="E3" s="360"/>
      <c r="F3" s="360"/>
      <c r="G3" s="360"/>
      <c r="H3" s="360"/>
      <c r="I3" s="360"/>
      <c r="J3" s="360"/>
      <c r="K3" s="79"/>
      <c r="L3" s="79"/>
      <c r="M3" s="79"/>
      <c r="N3" s="79"/>
      <c r="O3" s="79"/>
      <c r="P3" s="79"/>
      <c r="Q3" s="79"/>
      <c r="R3" s="79"/>
      <c r="S3" s="79"/>
      <c r="T3" s="79"/>
      <c r="U3" s="125"/>
      <c r="V3" s="126"/>
      <c r="W3" s="125"/>
      <c r="X3" s="125"/>
      <c r="Y3" s="125"/>
      <c r="Z3" s="125"/>
      <c r="AA3" s="125"/>
      <c r="AB3" s="125"/>
      <c r="AC3" s="125"/>
      <c r="AD3" s="126"/>
      <c r="AE3" s="125"/>
      <c r="AF3" s="125"/>
      <c r="AG3" s="125"/>
      <c r="AH3" s="125"/>
      <c r="AI3" s="125"/>
      <c r="AJ3" s="125"/>
      <c r="AK3" s="125"/>
      <c r="AL3" s="126"/>
      <c r="AM3" s="125"/>
      <c r="AN3" s="125"/>
      <c r="AO3" s="125"/>
      <c r="AP3" s="125"/>
      <c r="AQ3" s="125"/>
      <c r="AR3" s="125"/>
      <c r="AS3" s="125"/>
      <c r="AT3" s="126"/>
      <c r="AU3" s="125"/>
      <c r="AV3" s="125"/>
      <c r="AW3" s="125"/>
      <c r="AX3" s="125"/>
      <c r="AY3" s="125"/>
      <c r="AZ3" s="125"/>
      <c r="BA3" s="125"/>
      <c r="BB3" s="126"/>
      <c r="BC3" s="125"/>
      <c r="BD3" s="125"/>
      <c r="BE3" s="125"/>
      <c r="BF3" s="125"/>
      <c r="BG3" s="125"/>
      <c r="BH3" s="125"/>
      <c r="BI3" s="125"/>
      <c r="BJ3" s="126"/>
      <c r="BK3" s="125"/>
      <c r="BL3" s="125"/>
      <c r="BM3" s="125"/>
      <c r="BN3" s="125"/>
      <c r="BO3" s="125"/>
      <c r="BP3" s="125"/>
      <c r="BQ3" s="125"/>
      <c r="BR3" s="126"/>
      <c r="BS3" s="125"/>
      <c r="BT3" s="125"/>
      <c r="BU3" s="125"/>
      <c r="BV3" s="125"/>
      <c r="BW3" s="125"/>
      <c r="BX3" s="125"/>
      <c r="BY3" s="125"/>
      <c r="BZ3" s="126"/>
      <c r="CA3" s="125"/>
      <c r="CB3" s="125"/>
      <c r="CC3" s="125"/>
      <c r="CD3" s="125"/>
      <c r="CE3" s="125"/>
      <c r="CF3" s="125"/>
      <c r="CG3" s="125"/>
      <c r="CH3" s="126"/>
      <c r="CI3" s="125"/>
      <c r="CJ3" s="125"/>
      <c r="CK3" s="125"/>
      <c r="CL3" s="125"/>
      <c r="CM3" s="125"/>
      <c r="CN3" s="125"/>
      <c r="CO3" s="125"/>
      <c r="CP3" s="126"/>
      <c r="CQ3" s="125"/>
      <c r="CR3" s="125"/>
      <c r="CS3" s="125"/>
      <c r="CT3" s="125"/>
      <c r="CU3" s="125"/>
      <c r="CV3" s="125"/>
      <c r="CW3" s="125"/>
      <c r="CX3" s="126"/>
      <c r="CY3" s="125"/>
      <c r="CZ3" s="125"/>
      <c r="DA3" s="125"/>
      <c r="DB3" s="125"/>
      <c r="DC3" s="125"/>
      <c r="DD3" s="125"/>
      <c r="DE3" s="125"/>
      <c r="DF3" s="126"/>
      <c r="DG3" s="125"/>
      <c r="DH3" s="125"/>
      <c r="DI3" s="125"/>
      <c r="DJ3" s="125"/>
      <c r="DK3" s="125"/>
      <c r="DL3" s="125"/>
      <c r="DM3" s="125"/>
      <c r="DN3" s="126"/>
      <c r="DO3" s="125"/>
      <c r="DP3" s="125"/>
      <c r="DQ3" s="125"/>
      <c r="DR3" s="125"/>
      <c r="DS3" s="125"/>
      <c r="DT3" s="125"/>
      <c r="DU3" s="125"/>
      <c r="DV3" s="126"/>
      <c r="DW3" s="125"/>
      <c r="DX3" s="125"/>
      <c r="DY3" s="125"/>
      <c r="DZ3" s="125"/>
      <c r="EA3" s="125"/>
      <c r="EB3" s="125"/>
      <c r="EC3" s="125"/>
      <c r="ED3" s="126"/>
      <c r="EE3" s="125"/>
      <c r="EF3" s="125"/>
      <c r="EG3" s="125"/>
      <c r="EH3" s="125"/>
      <c r="EI3" s="125"/>
      <c r="EJ3" s="125"/>
      <c r="EK3" s="125"/>
      <c r="EL3" s="126"/>
      <c r="EM3" s="125"/>
      <c r="EN3" s="125"/>
      <c r="EO3" s="125"/>
      <c r="EP3" s="125"/>
      <c r="EQ3" s="125"/>
      <c r="ER3" s="125"/>
      <c r="ES3" s="125"/>
      <c r="ET3" s="126"/>
      <c r="EU3" s="125"/>
      <c r="EV3" s="125"/>
      <c r="EW3" s="125"/>
      <c r="EX3" s="125"/>
      <c r="EY3" s="125"/>
      <c r="EZ3" s="125"/>
      <c r="FA3" s="125"/>
      <c r="FB3" s="126"/>
      <c r="FC3" s="125"/>
      <c r="FD3" s="125"/>
      <c r="FE3" s="125"/>
      <c r="FF3" s="125"/>
      <c r="FG3" s="125"/>
      <c r="FH3" s="125"/>
      <c r="FI3" s="125"/>
      <c r="FJ3" s="126"/>
      <c r="FK3" s="125"/>
      <c r="FL3" s="125"/>
      <c r="FM3" s="125"/>
      <c r="FN3" s="125"/>
      <c r="FO3" s="125"/>
      <c r="FP3" s="125"/>
      <c r="FQ3" s="125"/>
      <c r="FR3" s="126"/>
      <c r="FS3" s="125"/>
      <c r="FT3" s="125"/>
      <c r="FU3" s="125"/>
      <c r="FV3" s="125"/>
      <c r="FW3" s="125"/>
      <c r="FX3" s="125"/>
      <c r="FY3" s="125"/>
      <c r="FZ3" s="126"/>
      <c r="GA3" s="125"/>
      <c r="GB3" s="125"/>
      <c r="GC3" s="125"/>
      <c r="GD3" s="125"/>
      <c r="GE3" s="125"/>
      <c r="GF3" s="125"/>
      <c r="GG3" s="125"/>
      <c r="GH3" s="126"/>
      <c r="GI3" s="125"/>
      <c r="GJ3" s="125"/>
      <c r="GK3" s="125"/>
      <c r="GL3" s="125"/>
      <c r="GM3" s="125"/>
      <c r="GN3" s="125"/>
      <c r="GO3" s="125"/>
      <c r="GP3" s="126"/>
      <c r="GQ3" s="125"/>
      <c r="GR3" s="125"/>
      <c r="GS3" s="125"/>
      <c r="GT3" s="125"/>
      <c r="GU3" s="125"/>
      <c r="GV3" s="125"/>
      <c r="GW3" s="125"/>
      <c r="GX3" s="126"/>
      <c r="GY3" s="125"/>
      <c r="GZ3" s="125"/>
      <c r="HA3" s="125"/>
      <c r="HB3" s="125"/>
      <c r="HC3" s="125"/>
      <c r="HD3" s="125"/>
      <c r="HE3" s="125"/>
      <c r="HF3" s="126"/>
      <c r="HG3" s="125"/>
      <c r="HH3" s="125"/>
      <c r="HI3" s="125"/>
      <c r="HJ3" s="125"/>
      <c r="HK3" s="125"/>
      <c r="HL3" s="125"/>
      <c r="HM3" s="125"/>
      <c r="HN3" s="126"/>
      <c r="HO3" s="125"/>
      <c r="HP3" s="125"/>
      <c r="HQ3" s="125"/>
      <c r="HR3" s="125"/>
      <c r="HS3" s="125"/>
      <c r="HT3" s="125"/>
      <c r="HU3" s="125"/>
      <c r="HV3" s="126"/>
      <c r="HW3" s="125"/>
      <c r="HX3" s="125"/>
      <c r="HY3" s="125"/>
      <c r="HZ3" s="125"/>
      <c r="IA3" s="125"/>
      <c r="IB3" s="125"/>
      <c r="IC3" s="125"/>
      <c r="ID3" s="126"/>
    </row>
    <row r="4" spans="1:238" s="127" customFormat="1" x14ac:dyDescent="0.2">
      <c r="A4" s="360" t="s">
        <v>30</v>
      </c>
      <c r="B4" s="360"/>
      <c r="C4" s="360"/>
      <c r="D4" s="360"/>
      <c r="E4" s="360"/>
      <c r="F4" s="360"/>
      <c r="G4" s="360"/>
      <c r="H4" s="360"/>
      <c r="I4" s="360"/>
      <c r="J4" s="360"/>
      <c r="K4" s="79"/>
      <c r="L4" s="79"/>
      <c r="M4" s="79"/>
      <c r="N4" s="79"/>
      <c r="O4" s="79"/>
      <c r="P4" s="79"/>
      <c r="Q4" s="79"/>
      <c r="R4" s="79"/>
      <c r="S4" s="79"/>
      <c r="T4" s="79"/>
      <c r="U4" s="125"/>
      <c r="V4" s="126"/>
      <c r="W4" s="125"/>
      <c r="X4" s="125"/>
      <c r="Y4" s="125"/>
      <c r="Z4" s="125"/>
      <c r="AA4" s="125"/>
      <c r="AB4" s="125"/>
      <c r="AC4" s="125"/>
      <c r="AD4" s="126"/>
      <c r="AE4" s="125"/>
      <c r="AF4" s="125"/>
      <c r="AG4" s="125"/>
      <c r="AH4" s="125"/>
      <c r="AI4" s="125"/>
      <c r="AJ4" s="125"/>
      <c r="AK4" s="125"/>
      <c r="AL4" s="126"/>
      <c r="AM4" s="125"/>
      <c r="AN4" s="125"/>
      <c r="AO4" s="125"/>
      <c r="AP4" s="125"/>
      <c r="AQ4" s="125"/>
      <c r="AR4" s="125"/>
      <c r="AS4" s="125"/>
      <c r="AT4" s="126"/>
      <c r="AU4" s="125"/>
      <c r="AV4" s="125"/>
      <c r="AW4" s="125"/>
      <c r="AX4" s="125"/>
      <c r="AY4" s="125"/>
      <c r="AZ4" s="125"/>
      <c r="BA4" s="125"/>
      <c r="BB4" s="126"/>
      <c r="BC4" s="125"/>
      <c r="BD4" s="125"/>
      <c r="BE4" s="125"/>
      <c r="BF4" s="125"/>
      <c r="BG4" s="125"/>
      <c r="BH4" s="125"/>
      <c r="BI4" s="125"/>
      <c r="BJ4" s="126"/>
      <c r="BK4" s="125"/>
      <c r="BL4" s="125"/>
      <c r="BM4" s="125"/>
      <c r="BN4" s="125"/>
      <c r="BO4" s="125"/>
      <c r="BP4" s="125"/>
      <c r="BQ4" s="125"/>
      <c r="BR4" s="126"/>
      <c r="BS4" s="125"/>
      <c r="BT4" s="125"/>
      <c r="BU4" s="125"/>
      <c r="BV4" s="125"/>
      <c r="BW4" s="125"/>
      <c r="BX4" s="125"/>
      <c r="BY4" s="125"/>
      <c r="BZ4" s="126"/>
      <c r="CA4" s="125"/>
      <c r="CB4" s="125"/>
      <c r="CC4" s="125"/>
      <c r="CD4" s="125"/>
      <c r="CE4" s="125"/>
      <c r="CF4" s="125"/>
      <c r="CG4" s="125"/>
      <c r="CH4" s="126"/>
      <c r="CI4" s="125"/>
      <c r="CJ4" s="125"/>
      <c r="CK4" s="125"/>
      <c r="CL4" s="125"/>
      <c r="CM4" s="125"/>
      <c r="CN4" s="125"/>
      <c r="CO4" s="125"/>
      <c r="CP4" s="126"/>
      <c r="CQ4" s="125"/>
      <c r="CR4" s="125"/>
      <c r="CS4" s="125"/>
      <c r="CT4" s="125"/>
      <c r="CU4" s="125"/>
      <c r="CV4" s="125"/>
      <c r="CW4" s="125"/>
      <c r="CX4" s="126"/>
      <c r="CY4" s="125"/>
      <c r="CZ4" s="125"/>
      <c r="DA4" s="125"/>
      <c r="DB4" s="125"/>
      <c r="DC4" s="125"/>
      <c r="DD4" s="125"/>
      <c r="DE4" s="125"/>
      <c r="DF4" s="126"/>
      <c r="DG4" s="125"/>
      <c r="DH4" s="125"/>
      <c r="DI4" s="125"/>
      <c r="DJ4" s="125"/>
      <c r="DK4" s="125"/>
      <c r="DL4" s="125"/>
      <c r="DM4" s="125"/>
      <c r="DN4" s="126"/>
      <c r="DO4" s="125"/>
      <c r="DP4" s="125"/>
      <c r="DQ4" s="125"/>
      <c r="DR4" s="125"/>
      <c r="DS4" s="125"/>
      <c r="DT4" s="125"/>
      <c r="DU4" s="125"/>
      <c r="DV4" s="126"/>
      <c r="DW4" s="125"/>
      <c r="DX4" s="125"/>
      <c r="DY4" s="125"/>
      <c r="DZ4" s="125"/>
      <c r="EA4" s="125"/>
      <c r="EB4" s="125"/>
      <c r="EC4" s="125"/>
      <c r="ED4" s="126"/>
      <c r="EE4" s="125"/>
      <c r="EF4" s="125"/>
      <c r="EG4" s="125"/>
      <c r="EH4" s="125"/>
      <c r="EI4" s="125"/>
      <c r="EJ4" s="125"/>
      <c r="EK4" s="125"/>
      <c r="EL4" s="126"/>
      <c r="EM4" s="125"/>
      <c r="EN4" s="125"/>
      <c r="EO4" s="125"/>
      <c r="EP4" s="125"/>
      <c r="EQ4" s="125"/>
      <c r="ER4" s="125"/>
      <c r="ES4" s="125"/>
      <c r="ET4" s="126"/>
      <c r="EU4" s="125"/>
      <c r="EV4" s="125"/>
      <c r="EW4" s="125"/>
      <c r="EX4" s="125"/>
      <c r="EY4" s="125"/>
      <c r="EZ4" s="125"/>
      <c r="FA4" s="125"/>
      <c r="FB4" s="126"/>
      <c r="FC4" s="125"/>
      <c r="FD4" s="125"/>
      <c r="FE4" s="125"/>
      <c r="FF4" s="125"/>
      <c r="FG4" s="125"/>
      <c r="FH4" s="125"/>
      <c r="FI4" s="125"/>
      <c r="FJ4" s="126"/>
      <c r="FK4" s="125"/>
      <c r="FL4" s="125"/>
      <c r="FM4" s="125"/>
      <c r="FN4" s="125"/>
      <c r="FO4" s="125"/>
      <c r="FP4" s="125"/>
      <c r="FQ4" s="125"/>
      <c r="FR4" s="126"/>
      <c r="FS4" s="125"/>
      <c r="FT4" s="125"/>
      <c r="FU4" s="125"/>
      <c r="FV4" s="125"/>
      <c r="FW4" s="125"/>
      <c r="FX4" s="125"/>
      <c r="FY4" s="125"/>
      <c r="FZ4" s="126"/>
      <c r="GA4" s="125"/>
      <c r="GB4" s="125"/>
      <c r="GC4" s="125"/>
      <c r="GD4" s="125"/>
      <c r="GE4" s="125"/>
      <c r="GF4" s="125"/>
      <c r="GG4" s="125"/>
      <c r="GH4" s="126"/>
      <c r="GI4" s="125"/>
      <c r="GJ4" s="125"/>
      <c r="GK4" s="125"/>
      <c r="GL4" s="125"/>
      <c r="GM4" s="125"/>
      <c r="GN4" s="125"/>
      <c r="GO4" s="125"/>
      <c r="GP4" s="126"/>
      <c r="GQ4" s="125"/>
      <c r="GR4" s="125"/>
      <c r="GS4" s="125"/>
      <c r="GT4" s="125"/>
      <c r="GU4" s="125"/>
      <c r="GV4" s="125"/>
      <c r="GW4" s="125"/>
      <c r="GX4" s="126"/>
      <c r="GY4" s="125"/>
      <c r="GZ4" s="125"/>
      <c r="HA4" s="125"/>
      <c r="HB4" s="125"/>
      <c r="HC4" s="125"/>
      <c r="HD4" s="125"/>
      <c r="HE4" s="125"/>
      <c r="HF4" s="126"/>
      <c r="HG4" s="125"/>
      <c r="HH4" s="125"/>
      <c r="HI4" s="125"/>
      <c r="HJ4" s="125"/>
      <c r="HK4" s="125"/>
      <c r="HL4" s="125"/>
      <c r="HM4" s="125"/>
      <c r="HN4" s="126"/>
      <c r="HO4" s="125"/>
      <c r="HP4" s="125"/>
      <c r="HQ4" s="125"/>
      <c r="HR4" s="125"/>
      <c r="HS4" s="125"/>
      <c r="HT4" s="125"/>
      <c r="HU4" s="125"/>
      <c r="HV4" s="126"/>
      <c r="HW4" s="125"/>
      <c r="HX4" s="125"/>
      <c r="HY4" s="125"/>
      <c r="HZ4" s="125"/>
      <c r="IA4" s="125"/>
      <c r="IB4" s="125"/>
      <c r="IC4" s="125"/>
      <c r="ID4" s="126"/>
    </row>
    <row r="5" spans="1:238" s="127" customFormat="1" ht="37.5" customHeight="1" x14ac:dyDescent="0.2">
      <c r="A5" s="358" t="s">
        <v>370</v>
      </c>
      <c r="B5" s="358"/>
      <c r="C5" s="358"/>
      <c r="D5" s="358"/>
      <c r="E5" s="358"/>
      <c r="F5" s="358"/>
      <c r="G5" s="358"/>
      <c r="H5" s="358"/>
      <c r="I5" s="358"/>
      <c r="J5" s="358"/>
      <c r="K5" s="79"/>
      <c r="L5" s="79"/>
      <c r="M5" s="79"/>
      <c r="N5" s="79"/>
      <c r="O5" s="79"/>
      <c r="P5" s="79"/>
      <c r="Q5" s="79"/>
      <c r="R5" s="79"/>
      <c r="S5" s="79"/>
      <c r="T5" s="79"/>
      <c r="U5" s="125"/>
      <c r="V5" s="126"/>
      <c r="W5" s="125"/>
      <c r="X5" s="125"/>
      <c r="Y5" s="125"/>
      <c r="Z5" s="125"/>
      <c r="AA5" s="125"/>
      <c r="AB5" s="125"/>
      <c r="AC5" s="125"/>
      <c r="AD5" s="126"/>
      <c r="AE5" s="125"/>
      <c r="AF5" s="125"/>
      <c r="AG5" s="125"/>
      <c r="AH5" s="125"/>
      <c r="AI5" s="125"/>
      <c r="AJ5" s="125"/>
      <c r="AK5" s="125"/>
      <c r="AL5" s="126"/>
      <c r="AM5" s="125"/>
      <c r="AN5" s="125"/>
      <c r="AO5" s="125"/>
      <c r="AP5" s="125"/>
      <c r="AQ5" s="125"/>
      <c r="AR5" s="125"/>
      <c r="AS5" s="125"/>
      <c r="AT5" s="126"/>
      <c r="AU5" s="125"/>
      <c r="AV5" s="125"/>
      <c r="AW5" s="125"/>
      <c r="AX5" s="125"/>
      <c r="AY5" s="125"/>
      <c r="AZ5" s="125"/>
      <c r="BA5" s="125"/>
      <c r="BB5" s="126"/>
      <c r="BC5" s="125"/>
      <c r="BD5" s="125"/>
      <c r="BE5" s="125"/>
      <c r="BF5" s="125"/>
      <c r="BG5" s="125"/>
      <c r="BH5" s="125"/>
      <c r="BI5" s="125"/>
      <c r="BJ5" s="126"/>
      <c r="BK5" s="125"/>
      <c r="BL5" s="125"/>
      <c r="BM5" s="125"/>
      <c r="BN5" s="125"/>
      <c r="BO5" s="125"/>
      <c r="BP5" s="125"/>
      <c r="BQ5" s="125"/>
      <c r="BR5" s="126"/>
      <c r="BS5" s="125"/>
      <c r="BT5" s="125"/>
      <c r="BU5" s="125"/>
      <c r="BV5" s="125"/>
      <c r="BW5" s="125"/>
      <c r="BX5" s="125"/>
      <c r="BY5" s="125"/>
      <c r="BZ5" s="126"/>
      <c r="CA5" s="125"/>
      <c r="CB5" s="125"/>
      <c r="CC5" s="125"/>
      <c r="CD5" s="125"/>
      <c r="CE5" s="125"/>
      <c r="CF5" s="125"/>
      <c r="CG5" s="125"/>
      <c r="CH5" s="126"/>
      <c r="CI5" s="125"/>
      <c r="CJ5" s="125"/>
      <c r="CK5" s="125"/>
      <c r="CL5" s="125"/>
      <c r="CM5" s="125"/>
      <c r="CN5" s="125"/>
      <c r="CO5" s="125"/>
      <c r="CP5" s="126"/>
      <c r="CQ5" s="125"/>
      <c r="CR5" s="125"/>
      <c r="CS5" s="125"/>
      <c r="CT5" s="125"/>
      <c r="CU5" s="125"/>
      <c r="CV5" s="125"/>
      <c r="CW5" s="125"/>
      <c r="CX5" s="126"/>
      <c r="CY5" s="125"/>
      <c r="CZ5" s="125"/>
      <c r="DA5" s="125"/>
      <c r="DB5" s="125"/>
      <c r="DC5" s="125"/>
      <c r="DD5" s="125"/>
      <c r="DE5" s="125"/>
      <c r="DF5" s="126"/>
      <c r="DG5" s="125"/>
      <c r="DH5" s="125"/>
      <c r="DI5" s="125"/>
      <c r="DJ5" s="125"/>
      <c r="DK5" s="125"/>
      <c r="DL5" s="125"/>
      <c r="DM5" s="125"/>
      <c r="DN5" s="126"/>
      <c r="DO5" s="125"/>
      <c r="DP5" s="125"/>
      <c r="DQ5" s="125"/>
      <c r="DR5" s="125"/>
      <c r="DS5" s="125"/>
      <c r="DT5" s="125"/>
      <c r="DU5" s="125"/>
      <c r="DV5" s="126"/>
      <c r="DW5" s="125"/>
      <c r="DX5" s="125"/>
      <c r="DY5" s="125"/>
      <c r="DZ5" s="125"/>
      <c r="EA5" s="125"/>
      <c r="EB5" s="125"/>
      <c r="EC5" s="125"/>
      <c r="ED5" s="126"/>
      <c r="EE5" s="125"/>
      <c r="EF5" s="125"/>
      <c r="EG5" s="125"/>
      <c r="EH5" s="125"/>
      <c r="EI5" s="125"/>
      <c r="EJ5" s="125"/>
      <c r="EK5" s="125"/>
      <c r="EL5" s="126"/>
      <c r="EM5" s="125"/>
      <c r="EN5" s="125"/>
      <c r="EO5" s="125"/>
      <c r="EP5" s="125"/>
      <c r="EQ5" s="125"/>
      <c r="ER5" s="125"/>
      <c r="ES5" s="125"/>
      <c r="ET5" s="126"/>
      <c r="EU5" s="125"/>
      <c r="EV5" s="125"/>
      <c r="EW5" s="125"/>
      <c r="EX5" s="125"/>
      <c r="EY5" s="125"/>
      <c r="EZ5" s="125"/>
      <c r="FA5" s="125"/>
      <c r="FB5" s="126"/>
      <c r="FC5" s="125"/>
      <c r="FD5" s="125"/>
      <c r="FE5" s="125"/>
      <c r="FF5" s="125"/>
      <c r="FG5" s="125"/>
      <c r="FH5" s="125"/>
      <c r="FI5" s="125"/>
      <c r="FJ5" s="126"/>
      <c r="FK5" s="125"/>
      <c r="FL5" s="125"/>
      <c r="FM5" s="125"/>
      <c r="FN5" s="125"/>
      <c r="FO5" s="125"/>
      <c r="FP5" s="125"/>
      <c r="FQ5" s="125"/>
      <c r="FR5" s="126"/>
      <c r="FS5" s="125"/>
      <c r="FT5" s="125"/>
      <c r="FU5" s="125"/>
      <c r="FV5" s="125"/>
      <c r="FW5" s="125"/>
      <c r="FX5" s="125"/>
      <c r="FY5" s="125"/>
      <c r="FZ5" s="126"/>
      <c r="GA5" s="125"/>
      <c r="GB5" s="125"/>
      <c r="GC5" s="125"/>
      <c r="GD5" s="125"/>
      <c r="GE5" s="125"/>
      <c r="GF5" s="125"/>
      <c r="GG5" s="125"/>
      <c r="GH5" s="126"/>
      <c r="GI5" s="125"/>
      <c r="GJ5" s="125"/>
      <c r="GK5" s="125"/>
      <c r="GL5" s="125"/>
      <c r="GM5" s="125"/>
      <c r="GN5" s="125"/>
      <c r="GO5" s="125"/>
      <c r="GP5" s="126"/>
      <c r="GQ5" s="125"/>
      <c r="GR5" s="125"/>
      <c r="GS5" s="125"/>
      <c r="GT5" s="125"/>
      <c r="GU5" s="125"/>
      <c r="GV5" s="125"/>
      <c r="GW5" s="125"/>
      <c r="GX5" s="126"/>
      <c r="GY5" s="125"/>
      <c r="GZ5" s="125"/>
      <c r="HA5" s="125"/>
      <c r="HB5" s="125"/>
      <c r="HC5" s="125"/>
      <c r="HD5" s="125"/>
      <c r="HE5" s="125"/>
      <c r="HF5" s="126"/>
      <c r="HG5" s="125"/>
      <c r="HH5" s="125"/>
      <c r="HI5" s="125"/>
      <c r="HJ5" s="125"/>
      <c r="HK5" s="125"/>
      <c r="HL5" s="125"/>
      <c r="HM5" s="125"/>
      <c r="HN5" s="126"/>
      <c r="HO5" s="125"/>
      <c r="HP5" s="125"/>
      <c r="HQ5" s="125"/>
      <c r="HR5" s="125"/>
      <c r="HS5" s="125"/>
      <c r="HT5" s="125"/>
      <c r="HU5" s="125"/>
      <c r="HV5" s="126"/>
      <c r="HW5" s="125"/>
      <c r="HX5" s="125"/>
      <c r="HY5" s="125"/>
      <c r="HZ5" s="125"/>
      <c r="IA5" s="125"/>
      <c r="IB5" s="125"/>
      <c r="IC5" s="125"/>
      <c r="ID5" s="126"/>
    </row>
    <row r="6" spans="1:238" ht="17.25" customHeight="1" x14ac:dyDescent="0.2">
      <c r="A6" s="361" t="s">
        <v>57</v>
      </c>
      <c r="B6" s="361"/>
      <c r="C6" s="361"/>
      <c r="D6" s="361"/>
      <c r="E6" s="361"/>
      <c r="F6" s="361"/>
      <c r="G6" s="361"/>
      <c r="H6" s="361"/>
      <c r="I6" s="361"/>
      <c r="J6" s="361"/>
    </row>
    <row r="7" spans="1:238" s="96" customFormat="1" ht="48.75" customHeight="1" x14ac:dyDescent="0.2">
      <c r="A7" s="350" t="s">
        <v>120</v>
      </c>
      <c r="B7" s="350" t="s">
        <v>121</v>
      </c>
      <c r="C7" s="350"/>
      <c r="D7" s="350" t="s">
        <v>122</v>
      </c>
      <c r="E7" s="350" t="s">
        <v>123</v>
      </c>
      <c r="F7" s="350" t="s">
        <v>124</v>
      </c>
      <c r="G7" s="339" t="s">
        <v>317</v>
      </c>
      <c r="H7" s="340"/>
      <c r="I7" s="340"/>
      <c r="J7" s="341"/>
    </row>
    <row r="8" spans="1:238" s="96" customFormat="1" ht="34.5" customHeight="1" x14ac:dyDescent="0.2">
      <c r="A8" s="350"/>
      <c r="B8" s="121" t="s">
        <v>8</v>
      </c>
      <c r="C8" s="121" t="s">
        <v>9</v>
      </c>
      <c r="D8" s="350"/>
      <c r="E8" s="350"/>
      <c r="F8" s="350"/>
      <c r="G8" s="121" t="s">
        <v>198</v>
      </c>
      <c r="H8" s="121" t="s">
        <v>199</v>
      </c>
      <c r="I8" s="121" t="s">
        <v>200</v>
      </c>
      <c r="J8" s="121" t="s">
        <v>125</v>
      </c>
    </row>
    <row r="9" spans="1:238" s="96" customFormat="1" ht="18" customHeight="1" x14ac:dyDescent="0.2">
      <c r="A9" s="352" t="s">
        <v>10</v>
      </c>
      <c r="B9" s="353"/>
      <c r="C9" s="353"/>
      <c r="D9" s="354"/>
      <c r="E9" s="109"/>
      <c r="F9" s="109"/>
      <c r="G9" s="278">
        <f>+G10+G18</f>
        <v>-198420</v>
      </c>
      <c r="H9" s="135">
        <f>+H10+H18</f>
        <v>-198420</v>
      </c>
      <c r="I9" s="135">
        <f>+I10+I18</f>
        <v>-198419.95999999996</v>
      </c>
      <c r="J9" s="135">
        <f t="shared" ref="J9" si="0">+J10+J18</f>
        <v>-198419.96000000043</v>
      </c>
    </row>
    <row r="10" spans="1:238" s="96" customFormat="1" ht="18" customHeight="1" x14ac:dyDescent="0.2">
      <c r="A10" s="348" t="s">
        <v>126</v>
      </c>
      <c r="B10" s="348"/>
      <c r="C10" s="348"/>
      <c r="D10" s="348"/>
      <c r="E10" s="348"/>
      <c r="F10" s="348"/>
      <c r="G10" s="278">
        <f>+G11+G13</f>
        <v>-198420</v>
      </c>
      <c r="H10" s="122">
        <f t="shared" ref="H10:J10" si="1">+H11+H13</f>
        <v>-198420</v>
      </c>
      <c r="I10" s="122">
        <f>+I11+I13</f>
        <v>-198419.95999999996</v>
      </c>
      <c r="J10" s="122">
        <f t="shared" si="1"/>
        <v>-198419.96000000043</v>
      </c>
      <c r="L10" s="136"/>
      <c r="M10" s="136"/>
      <c r="N10" s="136"/>
      <c r="O10" s="136"/>
    </row>
    <row r="11" spans="1:238" s="140" customFormat="1" ht="54.75" customHeight="1" x14ac:dyDescent="0.2">
      <c r="A11" s="137"/>
      <c r="B11" s="138" t="s">
        <v>281</v>
      </c>
      <c r="C11" s="137"/>
      <c r="D11" s="139" t="s">
        <v>282</v>
      </c>
      <c r="E11" s="139" t="s">
        <v>283</v>
      </c>
      <c r="F11" s="139" t="s">
        <v>284</v>
      </c>
      <c r="G11" s="211">
        <f>+G12</f>
        <v>55000</v>
      </c>
      <c r="H11" s="211">
        <f>+H12</f>
        <v>92000</v>
      </c>
      <c r="I11" s="211">
        <f>+I12</f>
        <v>92000</v>
      </c>
      <c r="J11" s="211">
        <f t="shared" ref="J11" si="2">+J12</f>
        <v>92000</v>
      </c>
    </row>
    <row r="12" spans="1:238" s="140" customFormat="1" ht="81" x14ac:dyDescent="0.2">
      <c r="A12" s="137"/>
      <c r="B12" s="137"/>
      <c r="C12" s="141" t="s">
        <v>285</v>
      </c>
      <c r="D12" s="137" t="s">
        <v>286</v>
      </c>
      <c r="E12" s="137" t="s">
        <v>362</v>
      </c>
      <c r="F12" s="137" t="s">
        <v>287</v>
      </c>
      <c r="G12" s="142">
        <v>55000</v>
      </c>
      <c r="H12" s="142">
        <v>92000</v>
      </c>
      <c r="I12" s="142">
        <v>92000</v>
      </c>
      <c r="J12" s="142">
        <v>92000</v>
      </c>
    </row>
    <row r="13" spans="1:238" s="96" customFormat="1" ht="81" customHeight="1" x14ac:dyDescent="0.2">
      <c r="A13" s="20"/>
      <c r="B13" s="109" t="s">
        <v>127</v>
      </c>
      <c r="C13" s="20"/>
      <c r="D13" s="19" t="s">
        <v>22</v>
      </c>
      <c r="E13" s="19" t="s">
        <v>128</v>
      </c>
      <c r="F13" s="19" t="s">
        <v>129</v>
      </c>
      <c r="G13" s="122">
        <f>SUM(G14:G17)</f>
        <v>-253420</v>
      </c>
      <c r="H13" s="122">
        <f t="shared" ref="H13:J13" si="3">SUM(H14:H17)</f>
        <v>-290420</v>
      </c>
      <c r="I13" s="122">
        <f t="shared" si="3"/>
        <v>-290419.95999999996</v>
      </c>
      <c r="J13" s="122">
        <f t="shared" si="3"/>
        <v>-290419.96000000043</v>
      </c>
    </row>
    <row r="14" spans="1:238" s="140" customFormat="1" ht="69.75" customHeight="1" x14ac:dyDescent="0.2">
      <c r="A14" s="137"/>
      <c r="B14" s="137"/>
      <c r="C14" s="141" t="s">
        <v>262</v>
      </c>
      <c r="D14" s="137" t="s">
        <v>263</v>
      </c>
      <c r="E14" s="137" t="s">
        <v>128</v>
      </c>
      <c r="F14" s="137" t="s">
        <v>261</v>
      </c>
      <c r="G14" s="279">
        <v>68784</v>
      </c>
      <c r="H14" s="142">
        <v>68784</v>
      </c>
      <c r="I14" s="142">
        <v>68784</v>
      </c>
      <c r="J14" s="142">
        <v>68784</v>
      </c>
    </row>
    <row r="15" spans="1:238" s="96" customFormat="1" ht="73.5" customHeight="1" x14ac:dyDescent="0.2">
      <c r="A15" s="20"/>
      <c r="B15" s="20"/>
      <c r="C15" s="121" t="s">
        <v>130</v>
      </c>
      <c r="D15" s="20" t="s">
        <v>131</v>
      </c>
      <c r="E15" s="20" t="s">
        <v>141</v>
      </c>
      <c r="F15" s="20" t="s">
        <v>142</v>
      </c>
      <c r="G15" s="279">
        <v>113266.65999999996</v>
      </c>
      <c r="H15" s="142">
        <v>348554</v>
      </c>
      <c r="I15" s="142">
        <v>413636.65</v>
      </c>
      <c r="J15" s="142">
        <f>+'12'!E10</f>
        <v>413636.65</v>
      </c>
    </row>
    <row r="16" spans="1:238" s="96" customFormat="1" ht="73.5" customHeight="1" x14ac:dyDescent="0.2">
      <c r="A16" s="20"/>
      <c r="B16" s="20"/>
      <c r="C16" s="121" t="s">
        <v>204</v>
      </c>
      <c r="D16" s="20" t="s">
        <v>132</v>
      </c>
      <c r="E16" s="20" t="s">
        <v>205</v>
      </c>
      <c r="F16" s="20" t="s">
        <v>133</v>
      </c>
      <c r="G16" s="143">
        <f>+'10'!D11</f>
        <v>-55000</v>
      </c>
      <c r="H16" s="143">
        <f>+'10'!E11</f>
        <v>-440000</v>
      </c>
      <c r="I16" s="142">
        <f>+'10'!F11</f>
        <v>135917.39000000001</v>
      </c>
      <c r="J16" s="143">
        <f>+'10'!G11</f>
        <v>670513.1799999997</v>
      </c>
    </row>
    <row r="17" spans="1:10" s="96" customFormat="1" ht="65.25" customHeight="1" x14ac:dyDescent="0.2">
      <c r="A17" s="20"/>
      <c r="B17" s="20"/>
      <c r="C17" s="121" t="s">
        <v>134</v>
      </c>
      <c r="D17" s="20" t="s">
        <v>24</v>
      </c>
      <c r="E17" s="20" t="s">
        <v>135</v>
      </c>
      <c r="F17" s="20" t="s">
        <v>133</v>
      </c>
      <c r="G17" s="143">
        <f>+'10'!D31</f>
        <v>-380470.66</v>
      </c>
      <c r="H17" s="143">
        <f>+'10'!E31</f>
        <v>-267758</v>
      </c>
      <c r="I17" s="143">
        <f>+'10'!F31</f>
        <v>-908758</v>
      </c>
      <c r="J17" s="143">
        <f>+'10'!G31</f>
        <v>-1443353.79</v>
      </c>
    </row>
    <row r="18" spans="1:10" s="140" customFormat="1" ht="22.5" customHeight="1" x14ac:dyDescent="0.2">
      <c r="A18" s="359" t="s">
        <v>254</v>
      </c>
      <c r="B18" s="359"/>
      <c r="C18" s="359"/>
      <c r="D18" s="359"/>
      <c r="E18" s="359"/>
      <c r="F18" s="359"/>
      <c r="G18" s="280">
        <f>+G19</f>
        <v>0</v>
      </c>
      <c r="H18" s="280">
        <f t="shared" ref="H18:J18" si="4">+H19</f>
        <v>0</v>
      </c>
      <c r="I18" s="280">
        <f>+I19</f>
        <v>0</v>
      </c>
      <c r="J18" s="280">
        <f t="shared" si="4"/>
        <v>0</v>
      </c>
    </row>
    <row r="19" spans="1:10" s="140" customFormat="1" ht="49.5" customHeight="1" x14ac:dyDescent="0.2">
      <c r="A19" s="137"/>
      <c r="B19" s="138" t="s">
        <v>255</v>
      </c>
      <c r="C19" s="137"/>
      <c r="D19" s="139" t="s">
        <v>256</v>
      </c>
      <c r="E19" s="139" t="s">
        <v>257</v>
      </c>
      <c r="F19" s="139" t="s">
        <v>258</v>
      </c>
      <c r="G19" s="280">
        <f>+G20+G21</f>
        <v>0</v>
      </c>
      <c r="H19" s="280">
        <f t="shared" ref="H19:I19" si="5">+H20+H21</f>
        <v>0</v>
      </c>
      <c r="I19" s="280">
        <f t="shared" si="5"/>
        <v>0</v>
      </c>
      <c r="J19" s="280">
        <f>+J20+J21</f>
        <v>0</v>
      </c>
    </row>
    <row r="20" spans="1:10" s="140" customFormat="1" ht="71.25" customHeight="1" x14ac:dyDescent="0.2">
      <c r="A20" s="137"/>
      <c r="B20" s="137"/>
      <c r="C20" s="141" t="s">
        <v>259</v>
      </c>
      <c r="D20" s="137" t="s">
        <v>256</v>
      </c>
      <c r="E20" s="137" t="s">
        <v>260</v>
      </c>
      <c r="F20" s="137" t="s">
        <v>261</v>
      </c>
      <c r="G20" s="303">
        <f>+-G21</f>
        <v>-168266.65999999997</v>
      </c>
      <c r="H20" s="303">
        <f t="shared" ref="H20:J20" si="6">+-H21</f>
        <v>-440554</v>
      </c>
      <c r="I20" s="303">
        <f t="shared" si="6"/>
        <v>-505636.65</v>
      </c>
      <c r="J20" s="303">
        <f t="shared" si="6"/>
        <v>-505636.65</v>
      </c>
    </row>
    <row r="21" spans="1:10" s="140" customFormat="1" ht="71.25" customHeight="1" x14ac:dyDescent="0.2">
      <c r="A21" s="137"/>
      <c r="B21" s="137"/>
      <c r="C21" s="141" t="s">
        <v>259</v>
      </c>
      <c r="D21" s="137" t="s">
        <v>256</v>
      </c>
      <c r="E21" s="137" t="s">
        <v>260</v>
      </c>
      <c r="F21" s="137" t="s">
        <v>261</v>
      </c>
      <c r="G21" s="303">
        <f>+'9'!G108</f>
        <v>168266.65999999997</v>
      </c>
      <c r="H21" s="303">
        <f>+'9'!H108</f>
        <v>440554</v>
      </c>
      <c r="I21" s="303">
        <f>+'9'!I108</f>
        <v>505636.65</v>
      </c>
      <c r="J21" s="303">
        <f>+'9'!J108</f>
        <v>505636.65</v>
      </c>
    </row>
    <row r="22" spans="1:10" x14ac:dyDescent="0.2">
      <c r="H22" s="79"/>
      <c r="I22" s="79"/>
      <c r="J22" s="79"/>
    </row>
    <row r="23" spans="1:10" x14ac:dyDescent="0.2">
      <c r="H23" s="79"/>
      <c r="I23" s="79"/>
      <c r="J23" s="79"/>
    </row>
    <row r="28" spans="1:10" x14ac:dyDescent="0.2">
      <c r="H28" s="257"/>
    </row>
  </sheetData>
  <mergeCells count="15">
    <mergeCell ref="A18:F18"/>
    <mergeCell ref="A1:J1"/>
    <mergeCell ref="A2:J2"/>
    <mergeCell ref="A3:J3"/>
    <mergeCell ref="A4:J4"/>
    <mergeCell ref="A6:J6"/>
    <mergeCell ref="A10:F10"/>
    <mergeCell ref="A5:J5"/>
    <mergeCell ref="A7:A8"/>
    <mergeCell ref="B7:C7"/>
    <mergeCell ref="D7:D8"/>
    <mergeCell ref="E7:E8"/>
    <mergeCell ref="F7:F8"/>
    <mergeCell ref="G7:J7"/>
    <mergeCell ref="A9:D9"/>
  </mergeCells>
  <pageMargins left="0.17" right="0.17" top="0.45" bottom="0.75" header="0.3" footer="0.3"/>
  <pageSetup scale="75" orientation="landscape" r:id="rId1"/>
  <ignoredErrors>
    <ignoredError sqref="B13 B11 B19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ACC22-8B7F-444F-A216-FEF7B07B4B93}">
  <dimension ref="A1:HX59"/>
  <sheetViews>
    <sheetView zoomScaleNormal="100" zoomScaleSheetLayoutView="100" workbookViewId="0">
      <selection activeCell="N21" sqref="N21"/>
    </sheetView>
  </sheetViews>
  <sheetFormatPr defaultColWidth="9.140625" defaultRowHeight="13.5" x14ac:dyDescent="0.2"/>
  <cols>
    <col min="1" max="1" width="9.5703125" style="145" customWidth="1"/>
    <col min="2" max="2" width="10.85546875" style="145" customWidth="1"/>
    <col min="3" max="3" width="76.140625" style="145" customWidth="1"/>
    <col min="4" max="4" width="15.5703125" style="146" customWidth="1"/>
    <col min="5" max="5" width="13.7109375" style="146" customWidth="1"/>
    <col min="6" max="6" width="17" style="146" customWidth="1"/>
    <col min="7" max="8" width="16.42578125" style="146" customWidth="1"/>
    <col min="9" max="16384" width="9.140625" style="145"/>
  </cols>
  <sheetData>
    <row r="1" spans="1:232" s="127" customFormat="1" ht="14.25" customHeight="1" x14ac:dyDescent="0.2">
      <c r="A1" s="360" t="s">
        <v>118</v>
      </c>
      <c r="B1" s="360"/>
      <c r="C1" s="360"/>
      <c r="D1" s="360"/>
      <c r="E1" s="360"/>
      <c r="F1" s="360"/>
      <c r="G1" s="360"/>
      <c r="H1" s="360"/>
      <c r="I1" s="125"/>
      <c r="J1" s="125"/>
      <c r="K1" s="125"/>
      <c r="L1" s="125"/>
      <c r="M1" s="125"/>
      <c r="N1" s="125"/>
      <c r="O1" s="125"/>
      <c r="P1" s="126"/>
      <c r="Q1" s="125"/>
      <c r="R1" s="125"/>
      <c r="S1" s="125"/>
      <c r="T1" s="125"/>
      <c r="U1" s="125"/>
      <c r="V1" s="125"/>
      <c r="W1" s="125"/>
      <c r="X1" s="126"/>
      <c r="Y1" s="125"/>
      <c r="Z1" s="125"/>
      <c r="AA1" s="125"/>
      <c r="AB1" s="125"/>
      <c r="AC1" s="125"/>
      <c r="AD1" s="125"/>
      <c r="AE1" s="125"/>
      <c r="AF1" s="126"/>
      <c r="AG1" s="125"/>
      <c r="AH1" s="125"/>
      <c r="AI1" s="125"/>
      <c r="AJ1" s="125"/>
      <c r="AK1" s="125"/>
      <c r="AL1" s="125"/>
      <c r="AM1" s="125"/>
      <c r="AN1" s="126"/>
      <c r="AO1" s="125"/>
      <c r="AP1" s="125"/>
      <c r="AQ1" s="125"/>
      <c r="AR1" s="125"/>
      <c r="AS1" s="125"/>
      <c r="AT1" s="125"/>
      <c r="AU1" s="125"/>
      <c r="AV1" s="126"/>
      <c r="AW1" s="125"/>
      <c r="AX1" s="125"/>
      <c r="AY1" s="125"/>
      <c r="AZ1" s="125"/>
      <c r="BA1" s="125"/>
      <c r="BB1" s="125"/>
      <c r="BC1" s="125"/>
      <c r="BD1" s="126"/>
      <c r="BE1" s="125"/>
      <c r="BF1" s="125"/>
      <c r="BG1" s="125"/>
      <c r="BH1" s="125"/>
      <c r="BI1" s="125"/>
      <c r="BJ1" s="125"/>
      <c r="BK1" s="125"/>
      <c r="BL1" s="126"/>
      <c r="BM1" s="125"/>
      <c r="BN1" s="125"/>
      <c r="BO1" s="125"/>
      <c r="BP1" s="125"/>
      <c r="BQ1" s="125"/>
      <c r="BR1" s="125"/>
      <c r="BS1" s="125"/>
      <c r="BT1" s="126"/>
      <c r="BU1" s="125"/>
      <c r="BV1" s="125"/>
      <c r="BW1" s="125"/>
      <c r="BX1" s="125"/>
      <c r="BY1" s="125"/>
      <c r="BZ1" s="125"/>
      <c r="CA1" s="125"/>
      <c r="CB1" s="126"/>
      <c r="CC1" s="125"/>
      <c r="CD1" s="125"/>
      <c r="CE1" s="125"/>
      <c r="CF1" s="125"/>
      <c r="CG1" s="125"/>
      <c r="CH1" s="125"/>
      <c r="CI1" s="125"/>
      <c r="CJ1" s="126"/>
      <c r="CK1" s="125"/>
      <c r="CL1" s="125"/>
      <c r="CM1" s="125"/>
      <c r="CN1" s="125"/>
      <c r="CO1" s="125"/>
      <c r="CP1" s="125"/>
      <c r="CQ1" s="125"/>
      <c r="CR1" s="126"/>
      <c r="CS1" s="125"/>
      <c r="CT1" s="125"/>
      <c r="CU1" s="125"/>
      <c r="CV1" s="125"/>
      <c r="CW1" s="125"/>
      <c r="CX1" s="125"/>
      <c r="CY1" s="125"/>
      <c r="CZ1" s="126"/>
      <c r="DA1" s="125"/>
      <c r="DB1" s="125"/>
      <c r="DC1" s="125"/>
      <c r="DD1" s="125"/>
      <c r="DE1" s="125"/>
      <c r="DF1" s="125"/>
      <c r="DG1" s="125"/>
      <c r="DH1" s="126"/>
      <c r="DI1" s="125"/>
      <c r="DJ1" s="125"/>
      <c r="DK1" s="125"/>
      <c r="DL1" s="125"/>
      <c r="DM1" s="125"/>
      <c r="DN1" s="125"/>
      <c r="DO1" s="125"/>
      <c r="DP1" s="126"/>
      <c r="DQ1" s="125"/>
      <c r="DR1" s="125"/>
      <c r="DS1" s="125"/>
      <c r="DT1" s="125"/>
      <c r="DU1" s="125"/>
      <c r="DV1" s="125"/>
      <c r="DW1" s="125"/>
      <c r="DX1" s="126"/>
      <c r="DY1" s="125"/>
      <c r="DZ1" s="125"/>
      <c r="EA1" s="125"/>
      <c r="EB1" s="125"/>
      <c r="EC1" s="125"/>
      <c r="ED1" s="125"/>
      <c r="EE1" s="125"/>
      <c r="EF1" s="126"/>
      <c r="EG1" s="125"/>
      <c r="EH1" s="125"/>
      <c r="EI1" s="125"/>
      <c r="EJ1" s="125"/>
      <c r="EK1" s="125"/>
      <c r="EL1" s="125"/>
      <c r="EM1" s="125"/>
      <c r="EN1" s="126"/>
      <c r="EO1" s="125"/>
      <c r="EP1" s="125"/>
      <c r="EQ1" s="125"/>
      <c r="ER1" s="125"/>
      <c r="ES1" s="125"/>
      <c r="ET1" s="125"/>
      <c r="EU1" s="125"/>
      <c r="EV1" s="126"/>
      <c r="EW1" s="125"/>
      <c r="EX1" s="125"/>
      <c r="EY1" s="125"/>
      <c r="EZ1" s="125"/>
      <c r="FA1" s="125"/>
      <c r="FB1" s="125"/>
      <c r="FC1" s="125"/>
      <c r="FD1" s="126"/>
      <c r="FE1" s="125"/>
      <c r="FF1" s="125"/>
      <c r="FG1" s="125"/>
      <c r="FH1" s="125"/>
      <c r="FI1" s="125"/>
      <c r="FJ1" s="125"/>
      <c r="FK1" s="125"/>
      <c r="FL1" s="126"/>
      <c r="FM1" s="125"/>
      <c r="FN1" s="125"/>
      <c r="FO1" s="125"/>
      <c r="FP1" s="125"/>
      <c r="FQ1" s="125"/>
      <c r="FR1" s="125"/>
      <c r="FS1" s="125"/>
      <c r="FT1" s="126"/>
      <c r="FU1" s="125"/>
      <c r="FV1" s="125"/>
      <c r="FW1" s="125"/>
      <c r="FX1" s="125"/>
      <c r="FY1" s="125"/>
      <c r="FZ1" s="125"/>
      <c r="GA1" s="125"/>
      <c r="GB1" s="126"/>
      <c r="GC1" s="125"/>
      <c r="GD1" s="125"/>
      <c r="GE1" s="125"/>
      <c r="GF1" s="125"/>
      <c r="GG1" s="125"/>
      <c r="GH1" s="125"/>
      <c r="GI1" s="125"/>
      <c r="GJ1" s="126"/>
      <c r="GK1" s="125"/>
      <c r="GL1" s="125"/>
      <c r="GM1" s="125"/>
      <c r="GN1" s="125"/>
      <c r="GO1" s="125"/>
      <c r="GP1" s="125"/>
      <c r="GQ1" s="125"/>
      <c r="GR1" s="126"/>
      <c r="GS1" s="125"/>
      <c r="GT1" s="125"/>
      <c r="GU1" s="125"/>
      <c r="GV1" s="125"/>
      <c r="GW1" s="125"/>
      <c r="GX1" s="125"/>
      <c r="GY1" s="125"/>
      <c r="GZ1" s="126"/>
      <c r="HA1" s="125"/>
      <c r="HB1" s="125"/>
      <c r="HC1" s="125"/>
      <c r="HD1" s="125"/>
      <c r="HE1" s="125"/>
      <c r="HF1" s="125"/>
      <c r="HG1" s="125"/>
      <c r="HH1" s="126"/>
      <c r="HI1" s="125"/>
      <c r="HJ1" s="125"/>
      <c r="HK1" s="125"/>
      <c r="HL1" s="125"/>
      <c r="HM1" s="125"/>
      <c r="HN1" s="125"/>
      <c r="HO1" s="125"/>
      <c r="HP1" s="126"/>
      <c r="HQ1" s="125"/>
      <c r="HR1" s="125"/>
      <c r="HS1" s="125"/>
      <c r="HT1" s="125"/>
      <c r="HU1" s="125"/>
      <c r="HV1" s="125"/>
      <c r="HW1" s="125"/>
      <c r="HX1" s="126"/>
    </row>
    <row r="2" spans="1:232" s="127" customFormat="1" ht="14.25" customHeight="1" x14ac:dyDescent="0.2">
      <c r="A2" s="360" t="s">
        <v>203</v>
      </c>
      <c r="B2" s="360"/>
      <c r="C2" s="360"/>
      <c r="D2" s="360"/>
      <c r="E2" s="360"/>
      <c r="F2" s="360"/>
      <c r="G2" s="360"/>
      <c r="H2" s="360"/>
      <c r="I2" s="125"/>
      <c r="J2" s="125"/>
      <c r="K2" s="125"/>
      <c r="L2" s="125"/>
      <c r="M2" s="125"/>
      <c r="N2" s="125"/>
      <c r="O2" s="125"/>
      <c r="P2" s="126"/>
      <c r="Q2" s="125"/>
      <c r="R2" s="125"/>
      <c r="S2" s="125"/>
      <c r="T2" s="125"/>
      <c r="U2" s="125"/>
      <c r="V2" s="125"/>
      <c r="W2" s="125"/>
      <c r="X2" s="126"/>
      <c r="Y2" s="125"/>
      <c r="Z2" s="125"/>
      <c r="AA2" s="125"/>
      <c r="AB2" s="125"/>
      <c r="AC2" s="125"/>
      <c r="AD2" s="125"/>
      <c r="AE2" s="125"/>
      <c r="AF2" s="126"/>
      <c r="AG2" s="125"/>
      <c r="AH2" s="125"/>
      <c r="AI2" s="125"/>
      <c r="AJ2" s="125"/>
      <c r="AK2" s="125"/>
      <c r="AL2" s="125"/>
      <c r="AM2" s="125"/>
      <c r="AN2" s="126"/>
      <c r="AO2" s="125"/>
      <c r="AP2" s="125"/>
      <c r="AQ2" s="125"/>
      <c r="AR2" s="125"/>
      <c r="AS2" s="125"/>
      <c r="AT2" s="125"/>
      <c r="AU2" s="125"/>
      <c r="AV2" s="126"/>
      <c r="AW2" s="125"/>
      <c r="AX2" s="125"/>
      <c r="AY2" s="125"/>
      <c r="AZ2" s="125"/>
      <c r="BA2" s="125"/>
      <c r="BB2" s="125"/>
      <c r="BC2" s="125"/>
      <c r="BD2" s="126"/>
      <c r="BE2" s="125"/>
      <c r="BF2" s="125"/>
      <c r="BG2" s="125"/>
      <c r="BH2" s="125"/>
      <c r="BI2" s="125"/>
      <c r="BJ2" s="125"/>
      <c r="BK2" s="125"/>
      <c r="BL2" s="126"/>
      <c r="BM2" s="125"/>
      <c r="BN2" s="125"/>
      <c r="BO2" s="125"/>
      <c r="BP2" s="125"/>
      <c r="BQ2" s="125"/>
      <c r="BR2" s="125"/>
      <c r="BS2" s="125"/>
      <c r="BT2" s="126"/>
      <c r="BU2" s="125"/>
      <c r="BV2" s="125"/>
      <c r="BW2" s="125"/>
      <c r="BX2" s="125"/>
      <c r="BY2" s="125"/>
      <c r="BZ2" s="125"/>
      <c r="CA2" s="125"/>
      <c r="CB2" s="126"/>
      <c r="CC2" s="125"/>
      <c r="CD2" s="125"/>
      <c r="CE2" s="125"/>
      <c r="CF2" s="125"/>
      <c r="CG2" s="125"/>
      <c r="CH2" s="125"/>
      <c r="CI2" s="125"/>
      <c r="CJ2" s="126"/>
      <c r="CK2" s="125"/>
      <c r="CL2" s="125"/>
      <c r="CM2" s="125"/>
      <c r="CN2" s="125"/>
      <c r="CO2" s="125"/>
      <c r="CP2" s="125"/>
      <c r="CQ2" s="125"/>
      <c r="CR2" s="126"/>
      <c r="CS2" s="125"/>
      <c r="CT2" s="125"/>
      <c r="CU2" s="125"/>
      <c r="CV2" s="125"/>
      <c r="CW2" s="125"/>
      <c r="CX2" s="125"/>
      <c r="CY2" s="125"/>
      <c r="CZ2" s="126"/>
      <c r="DA2" s="125"/>
      <c r="DB2" s="125"/>
      <c r="DC2" s="125"/>
      <c r="DD2" s="125"/>
      <c r="DE2" s="125"/>
      <c r="DF2" s="125"/>
      <c r="DG2" s="125"/>
      <c r="DH2" s="126"/>
      <c r="DI2" s="125"/>
      <c r="DJ2" s="125"/>
      <c r="DK2" s="125"/>
      <c r="DL2" s="125"/>
      <c r="DM2" s="125"/>
      <c r="DN2" s="125"/>
      <c r="DO2" s="125"/>
      <c r="DP2" s="126"/>
      <c r="DQ2" s="125"/>
      <c r="DR2" s="125"/>
      <c r="DS2" s="125"/>
      <c r="DT2" s="125"/>
      <c r="DU2" s="125"/>
      <c r="DV2" s="125"/>
      <c r="DW2" s="125"/>
      <c r="DX2" s="126"/>
      <c r="DY2" s="125"/>
      <c r="DZ2" s="125"/>
      <c r="EA2" s="125"/>
      <c r="EB2" s="125"/>
      <c r="EC2" s="125"/>
      <c r="ED2" s="125"/>
      <c r="EE2" s="125"/>
      <c r="EF2" s="126"/>
      <c r="EG2" s="125"/>
      <c r="EH2" s="125"/>
      <c r="EI2" s="125"/>
      <c r="EJ2" s="125"/>
      <c r="EK2" s="125"/>
      <c r="EL2" s="125"/>
      <c r="EM2" s="125"/>
      <c r="EN2" s="126"/>
      <c r="EO2" s="125"/>
      <c r="EP2" s="125"/>
      <c r="EQ2" s="125"/>
      <c r="ER2" s="125"/>
      <c r="ES2" s="125"/>
      <c r="ET2" s="125"/>
      <c r="EU2" s="125"/>
      <c r="EV2" s="126"/>
      <c r="EW2" s="125"/>
      <c r="EX2" s="125"/>
      <c r="EY2" s="125"/>
      <c r="EZ2" s="125"/>
      <c r="FA2" s="125"/>
      <c r="FB2" s="125"/>
      <c r="FC2" s="125"/>
      <c r="FD2" s="126"/>
      <c r="FE2" s="125"/>
      <c r="FF2" s="125"/>
      <c r="FG2" s="125"/>
      <c r="FH2" s="125"/>
      <c r="FI2" s="125"/>
      <c r="FJ2" s="125"/>
      <c r="FK2" s="125"/>
      <c r="FL2" s="126"/>
      <c r="FM2" s="125"/>
      <c r="FN2" s="125"/>
      <c r="FO2" s="125"/>
      <c r="FP2" s="125"/>
      <c r="FQ2" s="125"/>
      <c r="FR2" s="125"/>
      <c r="FS2" s="125"/>
      <c r="FT2" s="126"/>
      <c r="FU2" s="125"/>
      <c r="FV2" s="125"/>
      <c r="FW2" s="125"/>
      <c r="FX2" s="125"/>
      <c r="FY2" s="125"/>
      <c r="FZ2" s="125"/>
      <c r="GA2" s="125"/>
      <c r="GB2" s="126"/>
      <c r="GC2" s="125"/>
      <c r="GD2" s="125"/>
      <c r="GE2" s="125"/>
      <c r="GF2" s="125"/>
      <c r="GG2" s="125"/>
      <c r="GH2" s="125"/>
      <c r="GI2" s="125"/>
      <c r="GJ2" s="126"/>
      <c r="GK2" s="125"/>
      <c r="GL2" s="125"/>
      <c r="GM2" s="125"/>
      <c r="GN2" s="125"/>
      <c r="GO2" s="125"/>
      <c r="GP2" s="125"/>
      <c r="GQ2" s="125"/>
      <c r="GR2" s="126"/>
      <c r="GS2" s="125"/>
      <c r="GT2" s="125"/>
      <c r="GU2" s="125"/>
      <c r="GV2" s="125"/>
      <c r="GW2" s="125"/>
      <c r="GX2" s="125"/>
      <c r="GY2" s="125"/>
      <c r="GZ2" s="126"/>
      <c r="HA2" s="125"/>
      <c r="HB2" s="125"/>
      <c r="HC2" s="125"/>
      <c r="HD2" s="125"/>
      <c r="HE2" s="125"/>
      <c r="HF2" s="125"/>
      <c r="HG2" s="125"/>
      <c r="HH2" s="126"/>
      <c r="HI2" s="125"/>
      <c r="HJ2" s="125"/>
      <c r="HK2" s="125"/>
      <c r="HL2" s="125"/>
      <c r="HM2" s="125"/>
      <c r="HN2" s="125"/>
      <c r="HO2" s="125"/>
      <c r="HP2" s="126"/>
      <c r="HQ2" s="125"/>
      <c r="HR2" s="125"/>
      <c r="HS2" s="125"/>
      <c r="HT2" s="125"/>
      <c r="HU2" s="125"/>
      <c r="HV2" s="125"/>
      <c r="HW2" s="125"/>
      <c r="HX2" s="126"/>
    </row>
    <row r="3" spans="1:232" s="127" customFormat="1" ht="14.25" customHeight="1" x14ac:dyDescent="0.2">
      <c r="A3" s="360" t="s">
        <v>31</v>
      </c>
      <c r="B3" s="360"/>
      <c r="C3" s="360"/>
      <c r="D3" s="360"/>
      <c r="E3" s="360"/>
      <c r="F3" s="360"/>
      <c r="G3" s="360"/>
      <c r="H3" s="360"/>
      <c r="I3" s="79"/>
      <c r="J3" s="79"/>
      <c r="K3" s="79"/>
      <c r="L3" s="79"/>
      <c r="M3" s="79"/>
      <c r="N3" s="79"/>
      <c r="O3" s="125"/>
      <c r="P3" s="126"/>
      <c r="Q3" s="125"/>
      <c r="R3" s="125"/>
      <c r="S3" s="125"/>
      <c r="T3" s="125"/>
      <c r="U3" s="125"/>
      <c r="V3" s="125"/>
      <c r="W3" s="125"/>
      <c r="X3" s="126"/>
      <c r="Y3" s="125"/>
      <c r="Z3" s="125"/>
      <c r="AA3" s="125"/>
      <c r="AB3" s="125"/>
      <c r="AC3" s="125"/>
      <c r="AD3" s="125"/>
      <c r="AE3" s="125"/>
      <c r="AF3" s="126"/>
      <c r="AG3" s="125"/>
      <c r="AH3" s="125"/>
      <c r="AI3" s="125"/>
      <c r="AJ3" s="125"/>
      <c r="AK3" s="125"/>
      <c r="AL3" s="125"/>
      <c r="AM3" s="125"/>
      <c r="AN3" s="126"/>
      <c r="AO3" s="125"/>
      <c r="AP3" s="125"/>
      <c r="AQ3" s="125"/>
      <c r="AR3" s="125"/>
      <c r="AS3" s="125"/>
      <c r="AT3" s="125"/>
      <c r="AU3" s="125"/>
      <c r="AV3" s="126"/>
      <c r="AW3" s="125"/>
      <c r="AX3" s="125"/>
      <c r="AY3" s="125"/>
      <c r="AZ3" s="125"/>
      <c r="BA3" s="125"/>
      <c r="BB3" s="125"/>
      <c r="BC3" s="125"/>
      <c r="BD3" s="126"/>
      <c r="BE3" s="125"/>
      <c r="BF3" s="125"/>
      <c r="BG3" s="125"/>
      <c r="BH3" s="125"/>
      <c r="BI3" s="125"/>
      <c r="BJ3" s="125"/>
      <c r="BK3" s="125"/>
      <c r="BL3" s="126"/>
      <c r="BM3" s="125"/>
      <c r="BN3" s="125"/>
      <c r="BO3" s="125"/>
      <c r="BP3" s="125"/>
      <c r="BQ3" s="125"/>
      <c r="BR3" s="125"/>
      <c r="BS3" s="125"/>
      <c r="BT3" s="126"/>
      <c r="BU3" s="125"/>
      <c r="BV3" s="125"/>
      <c r="BW3" s="125"/>
      <c r="BX3" s="125"/>
      <c r="BY3" s="125"/>
      <c r="BZ3" s="125"/>
      <c r="CA3" s="125"/>
      <c r="CB3" s="126"/>
      <c r="CC3" s="125"/>
      <c r="CD3" s="125"/>
      <c r="CE3" s="125"/>
      <c r="CF3" s="125"/>
      <c r="CG3" s="125"/>
      <c r="CH3" s="125"/>
      <c r="CI3" s="125"/>
      <c r="CJ3" s="126"/>
      <c r="CK3" s="125"/>
      <c r="CL3" s="125"/>
      <c r="CM3" s="125"/>
      <c r="CN3" s="125"/>
      <c r="CO3" s="125"/>
      <c r="CP3" s="125"/>
      <c r="CQ3" s="125"/>
      <c r="CR3" s="126"/>
      <c r="CS3" s="125"/>
      <c r="CT3" s="125"/>
      <c r="CU3" s="125"/>
      <c r="CV3" s="125"/>
      <c r="CW3" s="125"/>
      <c r="CX3" s="125"/>
      <c r="CY3" s="125"/>
      <c r="CZ3" s="126"/>
      <c r="DA3" s="125"/>
      <c r="DB3" s="125"/>
      <c r="DC3" s="125"/>
      <c r="DD3" s="125"/>
      <c r="DE3" s="125"/>
      <c r="DF3" s="125"/>
      <c r="DG3" s="125"/>
      <c r="DH3" s="126"/>
      <c r="DI3" s="125"/>
      <c r="DJ3" s="125"/>
      <c r="DK3" s="125"/>
      <c r="DL3" s="125"/>
      <c r="DM3" s="125"/>
      <c r="DN3" s="125"/>
      <c r="DO3" s="125"/>
      <c r="DP3" s="126"/>
      <c r="DQ3" s="125"/>
      <c r="DR3" s="125"/>
      <c r="DS3" s="125"/>
      <c r="DT3" s="125"/>
      <c r="DU3" s="125"/>
      <c r="DV3" s="125"/>
      <c r="DW3" s="125"/>
      <c r="DX3" s="126"/>
      <c r="DY3" s="125"/>
      <c r="DZ3" s="125"/>
      <c r="EA3" s="125"/>
      <c r="EB3" s="125"/>
      <c r="EC3" s="125"/>
      <c r="ED3" s="125"/>
      <c r="EE3" s="125"/>
      <c r="EF3" s="126"/>
      <c r="EG3" s="125"/>
      <c r="EH3" s="125"/>
      <c r="EI3" s="125"/>
      <c r="EJ3" s="125"/>
      <c r="EK3" s="125"/>
      <c r="EL3" s="125"/>
      <c r="EM3" s="125"/>
      <c r="EN3" s="126"/>
      <c r="EO3" s="125"/>
      <c r="EP3" s="125"/>
      <c r="EQ3" s="125"/>
      <c r="ER3" s="125"/>
      <c r="ES3" s="125"/>
      <c r="ET3" s="125"/>
      <c r="EU3" s="125"/>
      <c r="EV3" s="126"/>
      <c r="EW3" s="125"/>
      <c r="EX3" s="125"/>
      <c r="EY3" s="125"/>
      <c r="EZ3" s="125"/>
      <c r="FA3" s="125"/>
      <c r="FB3" s="125"/>
      <c r="FC3" s="125"/>
      <c r="FD3" s="126"/>
      <c r="FE3" s="125"/>
      <c r="FF3" s="125"/>
      <c r="FG3" s="125"/>
      <c r="FH3" s="125"/>
      <c r="FI3" s="125"/>
      <c r="FJ3" s="125"/>
      <c r="FK3" s="125"/>
      <c r="FL3" s="126"/>
      <c r="FM3" s="125"/>
      <c r="FN3" s="125"/>
      <c r="FO3" s="125"/>
      <c r="FP3" s="125"/>
      <c r="FQ3" s="125"/>
      <c r="FR3" s="125"/>
      <c r="FS3" s="125"/>
      <c r="FT3" s="126"/>
      <c r="FU3" s="125"/>
      <c r="FV3" s="125"/>
      <c r="FW3" s="125"/>
      <c r="FX3" s="125"/>
      <c r="FY3" s="125"/>
      <c r="FZ3" s="125"/>
      <c r="GA3" s="125"/>
      <c r="GB3" s="126"/>
      <c r="GC3" s="125"/>
      <c r="GD3" s="125"/>
      <c r="GE3" s="125"/>
      <c r="GF3" s="125"/>
      <c r="GG3" s="125"/>
      <c r="GH3" s="125"/>
      <c r="GI3" s="125"/>
      <c r="GJ3" s="126"/>
      <c r="GK3" s="125"/>
      <c r="GL3" s="125"/>
      <c r="GM3" s="125"/>
      <c r="GN3" s="125"/>
      <c r="GO3" s="125"/>
      <c r="GP3" s="125"/>
      <c r="GQ3" s="125"/>
      <c r="GR3" s="126"/>
      <c r="GS3" s="125"/>
      <c r="GT3" s="125"/>
      <c r="GU3" s="125"/>
      <c r="GV3" s="125"/>
      <c r="GW3" s="125"/>
      <c r="GX3" s="125"/>
      <c r="GY3" s="125"/>
      <c r="GZ3" s="126"/>
      <c r="HA3" s="125"/>
      <c r="HB3" s="125"/>
      <c r="HC3" s="125"/>
      <c r="HD3" s="125"/>
      <c r="HE3" s="125"/>
      <c r="HF3" s="125"/>
      <c r="HG3" s="125"/>
      <c r="HH3" s="126"/>
      <c r="HI3" s="125"/>
      <c r="HJ3" s="125"/>
      <c r="HK3" s="125"/>
      <c r="HL3" s="125"/>
      <c r="HM3" s="125"/>
      <c r="HN3" s="125"/>
      <c r="HO3" s="125"/>
      <c r="HP3" s="126"/>
      <c r="HQ3" s="125"/>
      <c r="HR3" s="125"/>
      <c r="HS3" s="125"/>
      <c r="HT3" s="125"/>
      <c r="HU3" s="125"/>
      <c r="HV3" s="125"/>
      <c r="HW3" s="125"/>
      <c r="HX3" s="126"/>
    </row>
    <row r="4" spans="1:232" s="127" customFormat="1" ht="14.25" customHeight="1" x14ac:dyDescent="0.2">
      <c r="A4" s="360" t="s">
        <v>30</v>
      </c>
      <c r="B4" s="360"/>
      <c r="C4" s="360"/>
      <c r="D4" s="360"/>
      <c r="E4" s="360"/>
      <c r="F4" s="360"/>
      <c r="G4" s="360"/>
      <c r="H4" s="360"/>
      <c r="I4" s="79"/>
      <c r="J4" s="79"/>
      <c r="K4" s="79"/>
      <c r="L4" s="79"/>
      <c r="M4" s="79"/>
      <c r="N4" s="79"/>
      <c r="O4" s="125"/>
      <c r="P4" s="126"/>
      <c r="Q4" s="125"/>
      <c r="R4" s="125"/>
      <c r="S4" s="125"/>
      <c r="T4" s="125"/>
      <c r="U4" s="125"/>
      <c r="V4" s="125"/>
      <c r="W4" s="125"/>
      <c r="X4" s="126"/>
      <c r="Y4" s="125"/>
      <c r="Z4" s="125"/>
      <c r="AA4" s="125"/>
      <c r="AB4" s="125"/>
      <c r="AC4" s="125"/>
      <c r="AD4" s="125"/>
      <c r="AE4" s="125"/>
      <c r="AF4" s="126"/>
      <c r="AG4" s="125"/>
      <c r="AH4" s="125"/>
      <c r="AI4" s="125"/>
      <c r="AJ4" s="125"/>
      <c r="AK4" s="125"/>
      <c r="AL4" s="125"/>
      <c r="AM4" s="125"/>
      <c r="AN4" s="126"/>
      <c r="AO4" s="125"/>
      <c r="AP4" s="125"/>
      <c r="AQ4" s="125"/>
      <c r="AR4" s="125"/>
      <c r="AS4" s="125"/>
      <c r="AT4" s="125"/>
      <c r="AU4" s="125"/>
      <c r="AV4" s="126"/>
      <c r="AW4" s="125"/>
      <c r="AX4" s="125"/>
      <c r="AY4" s="125"/>
      <c r="AZ4" s="125"/>
      <c r="BA4" s="125"/>
      <c r="BB4" s="125"/>
      <c r="BC4" s="125"/>
      <c r="BD4" s="126"/>
      <c r="BE4" s="125"/>
      <c r="BF4" s="125"/>
      <c r="BG4" s="125"/>
      <c r="BH4" s="125"/>
      <c r="BI4" s="125"/>
      <c r="BJ4" s="125"/>
      <c r="BK4" s="125"/>
      <c r="BL4" s="126"/>
      <c r="BM4" s="125"/>
      <c r="BN4" s="125"/>
      <c r="BO4" s="125"/>
      <c r="BP4" s="125"/>
      <c r="BQ4" s="125"/>
      <c r="BR4" s="125"/>
      <c r="BS4" s="125"/>
      <c r="BT4" s="126"/>
      <c r="BU4" s="125"/>
      <c r="BV4" s="125"/>
      <c r="BW4" s="125"/>
      <c r="BX4" s="125"/>
      <c r="BY4" s="125"/>
      <c r="BZ4" s="125"/>
      <c r="CA4" s="125"/>
      <c r="CB4" s="126"/>
      <c r="CC4" s="125"/>
      <c r="CD4" s="125"/>
      <c r="CE4" s="125"/>
      <c r="CF4" s="125"/>
      <c r="CG4" s="125"/>
      <c r="CH4" s="125"/>
      <c r="CI4" s="125"/>
      <c r="CJ4" s="126"/>
      <c r="CK4" s="125"/>
      <c r="CL4" s="125"/>
      <c r="CM4" s="125"/>
      <c r="CN4" s="125"/>
      <c r="CO4" s="125"/>
      <c r="CP4" s="125"/>
      <c r="CQ4" s="125"/>
      <c r="CR4" s="126"/>
      <c r="CS4" s="125"/>
      <c r="CT4" s="125"/>
      <c r="CU4" s="125"/>
      <c r="CV4" s="125"/>
      <c r="CW4" s="125"/>
      <c r="CX4" s="125"/>
      <c r="CY4" s="125"/>
      <c r="CZ4" s="126"/>
      <c r="DA4" s="125"/>
      <c r="DB4" s="125"/>
      <c r="DC4" s="125"/>
      <c r="DD4" s="125"/>
      <c r="DE4" s="125"/>
      <c r="DF4" s="125"/>
      <c r="DG4" s="125"/>
      <c r="DH4" s="126"/>
      <c r="DI4" s="125"/>
      <c r="DJ4" s="125"/>
      <c r="DK4" s="125"/>
      <c r="DL4" s="125"/>
      <c r="DM4" s="125"/>
      <c r="DN4" s="125"/>
      <c r="DO4" s="125"/>
      <c r="DP4" s="126"/>
      <c r="DQ4" s="125"/>
      <c r="DR4" s="125"/>
      <c r="DS4" s="125"/>
      <c r="DT4" s="125"/>
      <c r="DU4" s="125"/>
      <c r="DV4" s="125"/>
      <c r="DW4" s="125"/>
      <c r="DX4" s="126"/>
      <c r="DY4" s="125"/>
      <c r="DZ4" s="125"/>
      <c r="EA4" s="125"/>
      <c r="EB4" s="125"/>
      <c r="EC4" s="125"/>
      <c r="ED4" s="125"/>
      <c r="EE4" s="125"/>
      <c r="EF4" s="126"/>
      <c r="EG4" s="125"/>
      <c r="EH4" s="125"/>
      <c r="EI4" s="125"/>
      <c r="EJ4" s="125"/>
      <c r="EK4" s="125"/>
      <c r="EL4" s="125"/>
      <c r="EM4" s="125"/>
      <c r="EN4" s="126"/>
      <c r="EO4" s="125"/>
      <c r="EP4" s="125"/>
      <c r="EQ4" s="125"/>
      <c r="ER4" s="125"/>
      <c r="ES4" s="125"/>
      <c r="ET4" s="125"/>
      <c r="EU4" s="125"/>
      <c r="EV4" s="126"/>
      <c r="EW4" s="125"/>
      <c r="EX4" s="125"/>
      <c r="EY4" s="125"/>
      <c r="EZ4" s="125"/>
      <c r="FA4" s="125"/>
      <c r="FB4" s="125"/>
      <c r="FC4" s="125"/>
      <c r="FD4" s="126"/>
      <c r="FE4" s="125"/>
      <c r="FF4" s="125"/>
      <c r="FG4" s="125"/>
      <c r="FH4" s="125"/>
      <c r="FI4" s="125"/>
      <c r="FJ4" s="125"/>
      <c r="FK4" s="125"/>
      <c r="FL4" s="126"/>
      <c r="FM4" s="125"/>
      <c r="FN4" s="125"/>
      <c r="FO4" s="125"/>
      <c r="FP4" s="125"/>
      <c r="FQ4" s="125"/>
      <c r="FR4" s="125"/>
      <c r="FS4" s="125"/>
      <c r="FT4" s="126"/>
      <c r="FU4" s="125"/>
      <c r="FV4" s="125"/>
      <c r="FW4" s="125"/>
      <c r="FX4" s="125"/>
      <c r="FY4" s="125"/>
      <c r="FZ4" s="125"/>
      <c r="GA4" s="125"/>
      <c r="GB4" s="126"/>
      <c r="GC4" s="125"/>
      <c r="GD4" s="125"/>
      <c r="GE4" s="125"/>
      <c r="GF4" s="125"/>
      <c r="GG4" s="125"/>
      <c r="GH4" s="125"/>
      <c r="GI4" s="125"/>
      <c r="GJ4" s="126"/>
      <c r="GK4" s="125"/>
      <c r="GL4" s="125"/>
      <c r="GM4" s="125"/>
      <c r="GN4" s="125"/>
      <c r="GO4" s="125"/>
      <c r="GP4" s="125"/>
      <c r="GQ4" s="125"/>
      <c r="GR4" s="126"/>
      <c r="GS4" s="125"/>
      <c r="GT4" s="125"/>
      <c r="GU4" s="125"/>
      <c r="GV4" s="125"/>
      <c r="GW4" s="125"/>
      <c r="GX4" s="125"/>
      <c r="GY4" s="125"/>
      <c r="GZ4" s="126"/>
      <c r="HA4" s="125"/>
      <c r="HB4" s="125"/>
      <c r="HC4" s="125"/>
      <c r="HD4" s="125"/>
      <c r="HE4" s="125"/>
      <c r="HF4" s="125"/>
      <c r="HG4" s="125"/>
      <c r="HH4" s="126"/>
      <c r="HI4" s="125"/>
      <c r="HJ4" s="125"/>
      <c r="HK4" s="125"/>
      <c r="HL4" s="125"/>
      <c r="HM4" s="125"/>
      <c r="HN4" s="125"/>
      <c r="HO4" s="125"/>
      <c r="HP4" s="126"/>
      <c r="HQ4" s="125"/>
      <c r="HR4" s="125"/>
      <c r="HS4" s="125"/>
      <c r="HT4" s="125"/>
      <c r="HU4" s="125"/>
      <c r="HV4" s="125"/>
      <c r="HW4" s="125"/>
      <c r="HX4" s="126"/>
    </row>
    <row r="5" spans="1:232" s="127" customFormat="1" ht="35.25" customHeight="1" x14ac:dyDescent="0.2">
      <c r="A5" s="329" t="s">
        <v>206</v>
      </c>
      <c r="B5" s="329"/>
      <c r="C5" s="329"/>
      <c r="D5" s="329"/>
      <c r="E5" s="329"/>
      <c r="F5" s="329"/>
      <c r="G5" s="329"/>
      <c r="H5" s="329"/>
      <c r="O5" s="125"/>
      <c r="P5" s="126"/>
      <c r="Q5" s="125"/>
      <c r="R5" s="125"/>
      <c r="S5" s="125"/>
      <c r="T5" s="125"/>
      <c r="U5" s="125"/>
      <c r="V5" s="125"/>
      <c r="W5" s="125"/>
      <c r="X5" s="126"/>
      <c r="Y5" s="125"/>
      <c r="Z5" s="125"/>
      <c r="AA5" s="125"/>
      <c r="AB5" s="125"/>
      <c r="AC5" s="125"/>
      <c r="AD5" s="125"/>
      <c r="AE5" s="125"/>
      <c r="AF5" s="126"/>
      <c r="AG5" s="125"/>
      <c r="AH5" s="125"/>
      <c r="AI5" s="125"/>
      <c r="AJ5" s="125"/>
      <c r="AK5" s="125"/>
      <c r="AL5" s="125"/>
      <c r="AM5" s="125"/>
      <c r="AN5" s="126"/>
      <c r="AO5" s="125"/>
      <c r="AP5" s="125"/>
      <c r="AQ5" s="125"/>
      <c r="AR5" s="125"/>
      <c r="AS5" s="125"/>
      <c r="AT5" s="125"/>
      <c r="AU5" s="125"/>
      <c r="AV5" s="126"/>
      <c r="AW5" s="125"/>
      <c r="AX5" s="125"/>
      <c r="AY5" s="125"/>
      <c r="AZ5" s="125"/>
      <c r="BA5" s="125"/>
      <c r="BB5" s="125"/>
      <c r="BC5" s="125"/>
      <c r="BD5" s="126"/>
      <c r="BE5" s="125"/>
      <c r="BF5" s="125"/>
      <c r="BG5" s="125"/>
      <c r="BH5" s="125"/>
      <c r="BI5" s="125"/>
      <c r="BJ5" s="125"/>
      <c r="BK5" s="125"/>
      <c r="BL5" s="126"/>
      <c r="BM5" s="125"/>
      <c r="BN5" s="125"/>
      <c r="BO5" s="125"/>
      <c r="BP5" s="125"/>
      <c r="BQ5" s="125"/>
      <c r="BR5" s="125"/>
      <c r="BS5" s="125"/>
      <c r="BT5" s="126"/>
      <c r="BU5" s="125"/>
      <c r="BV5" s="125"/>
      <c r="BW5" s="125"/>
      <c r="BX5" s="125"/>
      <c r="BY5" s="125"/>
      <c r="BZ5" s="125"/>
      <c r="CA5" s="125"/>
      <c r="CB5" s="126"/>
      <c r="CC5" s="125"/>
      <c r="CD5" s="125"/>
      <c r="CE5" s="125"/>
      <c r="CF5" s="125"/>
      <c r="CG5" s="125"/>
      <c r="CH5" s="125"/>
      <c r="CI5" s="125"/>
      <c r="CJ5" s="126"/>
      <c r="CK5" s="125"/>
      <c r="CL5" s="125"/>
      <c r="CM5" s="125"/>
      <c r="CN5" s="125"/>
      <c r="CO5" s="125"/>
      <c r="CP5" s="125"/>
      <c r="CQ5" s="125"/>
      <c r="CR5" s="126"/>
      <c r="CS5" s="125"/>
      <c r="CT5" s="125"/>
      <c r="CU5" s="125"/>
      <c r="CV5" s="125"/>
      <c r="CW5" s="125"/>
      <c r="CX5" s="125"/>
      <c r="CY5" s="125"/>
      <c r="CZ5" s="126"/>
      <c r="DA5" s="125"/>
      <c r="DB5" s="125"/>
      <c r="DC5" s="125"/>
      <c r="DD5" s="125"/>
      <c r="DE5" s="125"/>
      <c r="DF5" s="125"/>
      <c r="DG5" s="125"/>
      <c r="DH5" s="126"/>
      <c r="DI5" s="125"/>
      <c r="DJ5" s="125"/>
      <c r="DK5" s="125"/>
      <c r="DL5" s="125"/>
      <c r="DM5" s="125"/>
      <c r="DN5" s="125"/>
      <c r="DO5" s="125"/>
      <c r="DP5" s="126"/>
      <c r="DQ5" s="125"/>
      <c r="DR5" s="125"/>
      <c r="DS5" s="125"/>
      <c r="DT5" s="125"/>
      <c r="DU5" s="125"/>
      <c r="DV5" s="125"/>
      <c r="DW5" s="125"/>
      <c r="DX5" s="126"/>
      <c r="DY5" s="125"/>
      <c r="DZ5" s="125"/>
      <c r="EA5" s="125"/>
      <c r="EB5" s="125"/>
      <c r="EC5" s="125"/>
      <c r="ED5" s="125"/>
      <c r="EE5" s="125"/>
      <c r="EF5" s="126"/>
      <c r="EG5" s="125"/>
      <c r="EH5" s="125"/>
      <c r="EI5" s="125"/>
      <c r="EJ5" s="125"/>
      <c r="EK5" s="125"/>
      <c r="EL5" s="125"/>
      <c r="EM5" s="125"/>
      <c r="EN5" s="126"/>
      <c r="EO5" s="125"/>
      <c r="EP5" s="125"/>
      <c r="EQ5" s="125"/>
      <c r="ER5" s="125"/>
      <c r="ES5" s="125"/>
      <c r="ET5" s="125"/>
      <c r="EU5" s="125"/>
      <c r="EV5" s="126"/>
      <c r="EW5" s="125"/>
      <c r="EX5" s="125"/>
      <c r="EY5" s="125"/>
      <c r="EZ5" s="125"/>
      <c r="FA5" s="125"/>
      <c r="FB5" s="125"/>
      <c r="FC5" s="125"/>
      <c r="FD5" s="126"/>
      <c r="FE5" s="125"/>
      <c r="FF5" s="125"/>
      <c r="FG5" s="125"/>
      <c r="FH5" s="125"/>
      <c r="FI5" s="125"/>
      <c r="FJ5" s="125"/>
      <c r="FK5" s="125"/>
      <c r="FL5" s="126"/>
      <c r="FM5" s="125"/>
      <c r="FN5" s="125"/>
      <c r="FO5" s="125"/>
      <c r="FP5" s="125"/>
      <c r="FQ5" s="125"/>
      <c r="FR5" s="125"/>
      <c r="FS5" s="125"/>
      <c r="FT5" s="126"/>
      <c r="FU5" s="125"/>
      <c r="FV5" s="125"/>
      <c r="FW5" s="125"/>
      <c r="FX5" s="125"/>
      <c r="FY5" s="125"/>
      <c r="FZ5" s="125"/>
      <c r="GA5" s="125"/>
      <c r="GB5" s="126"/>
      <c r="GC5" s="125"/>
      <c r="GD5" s="125"/>
      <c r="GE5" s="125"/>
      <c r="GF5" s="125"/>
      <c r="GG5" s="125"/>
      <c r="GH5" s="125"/>
      <c r="GI5" s="125"/>
      <c r="GJ5" s="126"/>
      <c r="GK5" s="125"/>
      <c r="GL5" s="125"/>
      <c r="GM5" s="125"/>
      <c r="GN5" s="125"/>
      <c r="GO5" s="125"/>
      <c r="GP5" s="125"/>
      <c r="GQ5" s="125"/>
      <c r="GR5" s="126"/>
      <c r="GS5" s="125"/>
      <c r="GT5" s="125"/>
      <c r="GU5" s="125"/>
      <c r="GV5" s="125"/>
      <c r="GW5" s="125"/>
      <c r="GX5" s="125"/>
      <c r="GY5" s="125"/>
      <c r="GZ5" s="126"/>
      <c r="HA5" s="125"/>
      <c r="HB5" s="125"/>
      <c r="HC5" s="125"/>
      <c r="HD5" s="125"/>
      <c r="HE5" s="125"/>
      <c r="HF5" s="125"/>
      <c r="HG5" s="125"/>
      <c r="HH5" s="126"/>
      <c r="HI5" s="125"/>
      <c r="HJ5" s="125"/>
      <c r="HK5" s="125"/>
      <c r="HL5" s="125"/>
      <c r="HM5" s="125"/>
      <c r="HN5" s="125"/>
      <c r="HO5" s="125"/>
      <c r="HP5" s="126"/>
      <c r="HQ5" s="125"/>
      <c r="HR5" s="125"/>
      <c r="HS5" s="125"/>
      <c r="HT5" s="125"/>
      <c r="HU5" s="125"/>
      <c r="HV5" s="125"/>
      <c r="HW5" s="125"/>
      <c r="HX5" s="126"/>
    </row>
    <row r="6" spans="1:232" s="79" customFormat="1" ht="18.75" customHeight="1" x14ac:dyDescent="0.2">
      <c r="A6" s="361" t="s">
        <v>57</v>
      </c>
      <c r="B6" s="361"/>
      <c r="C6" s="361"/>
      <c r="D6" s="361"/>
      <c r="E6" s="361"/>
      <c r="F6" s="361"/>
      <c r="G6" s="361"/>
      <c r="H6" s="361"/>
    </row>
    <row r="7" spans="1:232" ht="23.25" customHeight="1" x14ac:dyDescent="0.2">
      <c r="A7" s="362" t="s">
        <v>301</v>
      </c>
      <c r="B7" s="362"/>
      <c r="C7" s="362" t="s">
        <v>302</v>
      </c>
      <c r="D7" s="362" t="s">
        <v>241</v>
      </c>
      <c r="E7" s="362" t="s">
        <v>226</v>
      </c>
      <c r="F7" s="362"/>
      <c r="G7" s="362"/>
      <c r="H7" s="362"/>
    </row>
    <row r="8" spans="1:232" ht="76.150000000000006" customHeight="1" x14ac:dyDescent="0.2">
      <c r="A8" s="82" t="s">
        <v>167</v>
      </c>
      <c r="B8" s="82" t="s">
        <v>303</v>
      </c>
      <c r="C8" s="362"/>
      <c r="D8" s="362"/>
      <c r="E8" s="82" t="s">
        <v>304</v>
      </c>
      <c r="F8" s="82" t="s">
        <v>305</v>
      </c>
      <c r="G8" s="82" t="s">
        <v>306</v>
      </c>
      <c r="H8" s="82" t="s">
        <v>307</v>
      </c>
    </row>
    <row r="9" spans="1:232" x14ac:dyDescent="0.2">
      <c r="A9" s="147"/>
      <c r="B9" s="147"/>
      <c r="C9" s="148" t="s">
        <v>232</v>
      </c>
      <c r="D9" s="149">
        <f>+D10</f>
        <v>-772840.61000000034</v>
      </c>
      <c r="E9" s="149">
        <f t="shared" ref="E9:H9" si="0">+E10</f>
        <v>-751000</v>
      </c>
      <c r="F9" s="149">
        <f t="shared" si="0"/>
        <v>-778055.79</v>
      </c>
      <c r="G9" s="149">
        <f t="shared" si="0"/>
        <v>85702</v>
      </c>
      <c r="H9" s="149">
        <f t="shared" si="0"/>
        <v>670513.1799999997</v>
      </c>
    </row>
    <row r="10" spans="1:232" x14ac:dyDescent="0.2">
      <c r="A10" s="147"/>
      <c r="B10" s="147"/>
      <c r="C10" s="150" t="s">
        <v>33</v>
      </c>
      <c r="D10" s="151">
        <f>+D12+D30</f>
        <v>-772840.61000000034</v>
      </c>
      <c r="E10" s="151">
        <f t="shared" ref="E10:H10" si="1">+E12+E30</f>
        <v>-751000</v>
      </c>
      <c r="F10" s="151">
        <f t="shared" si="1"/>
        <v>-778055.79</v>
      </c>
      <c r="G10" s="151">
        <f t="shared" si="1"/>
        <v>85702</v>
      </c>
      <c r="H10" s="151">
        <f t="shared" si="1"/>
        <v>670513.1799999997</v>
      </c>
    </row>
    <row r="11" spans="1:232" x14ac:dyDescent="0.2">
      <c r="A11" s="147"/>
      <c r="B11" s="147"/>
      <c r="C11" s="152" t="s">
        <v>242</v>
      </c>
      <c r="D11" s="153"/>
      <c r="E11" s="323"/>
      <c r="F11" s="323"/>
      <c r="G11" s="323"/>
      <c r="H11" s="153"/>
    </row>
    <row r="12" spans="1:232" x14ac:dyDescent="0.2">
      <c r="A12" s="154" t="s">
        <v>79</v>
      </c>
      <c r="B12" s="154" t="s">
        <v>207</v>
      </c>
      <c r="C12" s="155" t="s">
        <v>95</v>
      </c>
      <c r="D12" s="156">
        <f>+D17+D19+D14+D21+D24+D26+D28</f>
        <v>670513.1799999997</v>
      </c>
      <c r="E12" s="156">
        <f t="shared" ref="E12:H12" si="2">+E17+E19+E14+E21+E24+E26+E28</f>
        <v>0</v>
      </c>
      <c r="F12" s="156">
        <f t="shared" si="2"/>
        <v>0</v>
      </c>
      <c r="G12" s="156">
        <f t="shared" si="2"/>
        <v>0</v>
      </c>
      <c r="H12" s="156">
        <f t="shared" si="2"/>
        <v>670513.1799999997</v>
      </c>
    </row>
    <row r="13" spans="1:232" x14ac:dyDescent="0.2">
      <c r="A13" s="157"/>
      <c r="B13" s="157"/>
      <c r="C13" s="158" t="s">
        <v>27</v>
      </c>
      <c r="D13" s="159"/>
      <c r="E13" s="173"/>
      <c r="F13" s="173"/>
      <c r="G13" s="173"/>
      <c r="H13" s="159"/>
    </row>
    <row r="14" spans="1:232" s="1" customFormat="1" x14ac:dyDescent="0.2">
      <c r="A14" s="71"/>
      <c r="B14" s="40"/>
      <c r="C14" s="41" t="s">
        <v>92</v>
      </c>
      <c r="D14" s="42">
        <f>+D15+D16</f>
        <v>2537013.1799999997</v>
      </c>
      <c r="E14" s="324">
        <f t="shared" ref="E14:H14" si="3">+E15+E16</f>
        <v>0</v>
      </c>
      <c r="F14" s="324">
        <f t="shared" si="3"/>
        <v>0</v>
      </c>
      <c r="G14" s="324">
        <f t="shared" si="3"/>
        <v>0</v>
      </c>
      <c r="H14" s="42">
        <f t="shared" si="3"/>
        <v>2537013.1799999997</v>
      </c>
    </row>
    <row r="15" spans="1:232" s="1" customFormat="1" ht="30" customHeight="1" x14ac:dyDescent="0.2">
      <c r="A15" s="52"/>
      <c r="B15" s="43"/>
      <c r="C15" s="44" t="s">
        <v>115</v>
      </c>
      <c r="D15" s="159">
        <f>+E15+F15+G15+H15</f>
        <v>1711391.18</v>
      </c>
      <c r="E15" s="321">
        <v>0</v>
      </c>
      <c r="F15" s="321">
        <v>0</v>
      </c>
      <c r="G15" s="321">
        <v>0</v>
      </c>
      <c r="H15" s="39">
        <f>+'10'!G16</f>
        <v>1711391.18</v>
      </c>
    </row>
    <row r="16" spans="1:232" s="1" customFormat="1" x14ac:dyDescent="0.2">
      <c r="A16" s="52"/>
      <c r="B16" s="43"/>
      <c r="C16" s="44" t="s">
        <v>156</v>
      </c>
      <c r="D16" s="159">
        <f>+E16+F16+G16+H16</f>
        <v>825622</v>
      </c>
      <c r="E16" s="321"/>
      <c r="F16" s="321"/>
      <c r="G16" s="321"/>
      <c r="H16" s="39">
        <v>825622</v>
      </c>
    </row>
    <row r="17" spans="1:8" x14ac:dyDescent="0.2">
      <c r="A17" s="160"/>
      <c r="B17" s="161"/>
      <c r="C17" s="162" t="s">
        <v>45</v>
      </c>
      <c r="D17" s="163">
        <f>+D18</f>
        <v>-221500</v>
      </c>
      <c r="E17" s="172">
        <f t="shared" ref="E17:H17" si="4">+E18</f>
        <v>0</v>
      </c>
      <c r="F17" s="172">
        <f t="shared" si="4"/>
        <v>0</v>
      </c>
      <c r="G17" s="172">
        <f t="shared" si="4"/>
        <v>0</v>
      </c>
      <c r="H17" s="163">
        <f t="shared" si="4"/>
        <v>-221500</v>
      </c>
    </row>
    <row r="18" spans="1:8" x14ac:dyDescent="0.2">
      <c r="A18" s="157"/>
      <c r="B18" s="161"/>
      <c r="C18" s="158" t="s">
        <v>213</v>
      </c>
      <c r="D18" s="159">
        <f>+E18+F18+G18+H18</f>
        <v>-221500</v>
      </c>
      <c r="E18" s="173"/>
      <c r="F18" s="173"/>
      <c r="G18" s="173"/>
      <c r="H18" s="159">
        <v>-221500</v>
      </c>
    </row>
    <row r="19" spans="1:8" x14ac:dyDescent="0.2">
      <c r="A19" s="160"/>
      <c r="B19" s="161"/>
      <c r="C19" s="162" t="s">
        <v>86</v>
      </c>
      <c r="D19" s="163">
        <f>+D20</f>
        <v>-330000</v>
      </c>
      <c r="E19" s="172">
        <f t="shared" ref="E19:H19" si="5">+E20</f>
        <v>0</v>
      </c>
      <c r="F19" s="172">
        <f t="shared" si="5"/>
        <v>0</v>
      </c>
      <c r="G19" s="172">
        <f t="shared" si="5"/>
        <v>0</v>
      </c>
      <c r="H19" s="163">
        <f t="shared" si="5"/>
        <v>-330000</v>
      </c>
    </row>
    <row r="20" spans="1:8" x14ac:dyDescent="0.2">
      <c r="A20" s="157"/>
      <c r="B20" s="161"/>
      <c r="C20" s="158" t="s">
        <v>214</v>
      </c>
      <c r="D20" s="159">
        <f>+F20+G20+H20+E20</f>
        <v>-330000</v>
      </c>
      <c r="E20" s="173"/>
      <c r="F20" s="173"/>
      <c r="G20" s="173"/>
      <c r="H20" s="159">
        <v>-330000</v>
      </c>
    </row>
    <row r="21" spans="1:8" x14ac:dyDescent="0.2">
      <c r="A21" s="164"/>
      <c r="B21" s="161"/>
      <c r="C21" s="162" t="s">
        <v>77</v>
      </c>
      <c r="D21" s="163">
        <f>+D22+D23</f>
        <v>-750000</v>
      </c>
      <c r="E21" s="172">
        <f t="shared" ref="E21:H21" si="6">+E22+E23</f>
        <v>0</v>
      </c>
      <c r="F21" s="172">
        <f t="shared" si="6"/>
        <v>0</v>
      </c>
      <c r="G21" s="172">
        <f t="shared" si="6"/>
        <v>0</v>
      </c>
      <c r="H21" s="163">
        <f t="shared" si="6"/>
        <v>-750000</v>
      </c>
    </row>
    <row r="22" spans="1:8" x14ac:dyDescent="0.2">
      <c r="A22" s="157"/>
      <c r="B22" s="161"/>
      <c r="C22" s="158" t="s">
        <v>215</v>
      </c>
      <c r="D22" s="159">
        <f>+E22+F22+G22+H22</f>
        <v>-550000</v>
      </c>
      <c r="E22" s="173"/>
      <c r="F22" s="173"/>
      <c r="G22" s="173"/>
      <c r="H22" s="159">
        <v>-550000</v>
      </c>
    </row>
    <row r="23" spans="1:8" x14ac:dyDescent="0.2">
      <c r="A23" s="157"/>
      <c r="B23" s="161"/>
      <c r="C23" s="158" t="s">
        <v>184</v>
      </c>
      <c r="D23" s="159">
        <f>+E23+F23+G23+H23</f>
        <v>-200000</v>
      </c>
      <c r="E23" s="173"/>
      <c r="F23" s="173"/>
      <c r="G23" s="173"/>
      <c r="H23" s="159">
        <v>-200000</v>
      </c>
    </row>
    <row r="24" spans="1:8" x14ac:dyDescent="0.2">
      <c r="A24" s="164"/>
      <c r="B24" s="161"/>
      <c r="C24" s="162" t="s">
        <v>46</v>
      </c>
      <c r="D24" s="163">
        <f>+D25</f>
        <v>-515000</v>
      </c>
      <c r="E24" s="172">
        <f t="shared" ref="E24:H24" si="7">+E25</f>
        <v>0</v>
      </c>
      <c r="F24" s="172">
        <f t="shared" si="7"/>
        <v>0</v>
      </c>
      <c r="G24" s="172">
        <f t="shared" si="7"/>
        <v>0</v>
      </c>
      <c r="H24" s="163">
        <f t="shared" si="7"/>
        <v>-515000</v>
      </c>
    </row>
    <row r="25" spans="1:8" x14ac:dyDescent="0.2">
      <c r="A25" s="157"/>
      <c r="B25" s="161"/>
      <c r="C25" s="158" t="s">
        <v>216</v>
      </c>
      <c r="D25" s="159">
        <f>+E25+F25+G25+H25</f>
        <v>-515000</v>
      </c>
      <c r="E25" s="173"/>
      <c r="F25" s="173"/>
      <c r="G25" s="173"/>
      <c r="H25" s="159">
        <f>+'10'!G26</f>
        <v>-515000</v>
      </c>
    </row>
    <row r="26" spans="1:8" x14ac:dyDescent="0.2">
      <c r="A26" s="157"/>
      <c r="B26" s="161"/>
      <c r="C26" s="162" t="s">
        <v>85</v>
      </c>
      <c r="D26" s="165">
        <f>+D27</f>
        <v>-300000</v>
      </c>
      <c r="E26" s="325">
        <f t="shared" ref="E26:H26" si="8">+E27</f>
        <v>0</v>
      </c>
      <c r="F26" s="325">
        <f t="shared" si="8"/>
        <v>0</v>
      </c>
      <c r="G26" s="325">
        <f t="shared" si="8"/>
        <v>0</v>
      </c>
      <c r="H26" s="165">
        <f t="shared" si="8"/>
        <v>-300000</v>
      </c>
    </row>
    <row r="27" spans="1:8" x14ac:dyDescent="0.2">
      <c r="A27" s="157"/>
      <c r="B27" s="161"/>
      <c r="C27" s="161" t="s">
        <v>217</v>
      </c>
      <c r="D27" s="159">
        <f>+E27+F27+G27+H27</f>
        <v>-300000</v>
      </c>
      <c r="E27" s="173"/>
      <c r="F27" s="173"/>
      <c r="G27" s="173"/>
      <c r="H27" s="159">
        <v>-300000</v>
      </c>
    </row>
    <row r="28" spans="1:8" x14ac:dyDescent="0.2">
      <c r="A28" s="164"/>
      <c r="B28" s="161"/>
      <c r="C28" s="162" t="s">
        <v>84</v>
      </c>
      <c r="D28" s="163">
        <f>+D29</f>
        <v>250000</v>
      </c>
      <c r="E28" s="172">
        <f t="shared" ref="E28:H28" si="9">+E29</f>
        <v>0</v>
      </c>
      <c r="F28" s="172">
        <f t="shared" si="9"/>
        <v>0</v>
      </c>
      <c r="G28" s="172">
        <f t="shared" si="9"/>
        <v>0</v>
      </c>
      <c r="H28" s="163">
        <f t="shared" si="9"/>
        <v>250000</v>
      </c>
    </row>
    <row r="29" spans="1:8" x14ac:dyDescent="0.2">
      <c r="A29" s="157"/>
      <c r="B29" s="161"/>
      <c r="C29" s="158" t="s">
        <v>218</v>
      </c>
      <c r="D29" s="159">
        <f>+E29+F29+G29+H29</f>
        <v>250000</v>
      </c>
      <c r="E29" s="173"/>
      <c r="F29" s="173"/>
      <c r="G29" s="173"/>
      <c r="H29" s="159">
        <v>250000</v>
      </c>
    </row>
    <row r="30" spans="1:8" x14ac:dyDescent="0.2">
      <c r="A30" s="154" t="s">
        <v>79</v>
      </c>
      <c r="B30" s="154" t="s">
        <v>80</v>
      </c>
      <c r="C30" s="155" t="s">
        <v>42</v>
      </c>
      <c r="D30" s="156">
        <f>+D32+D45+D47+D54+D56+D58+D43+D40+D50+D52</f>
        <v>-1443353.79</v>
      </c>
      <c r="E30" s="156">
        <f t="shared" ref="E30:H30" si="10">+E32+E45+E47+E54+E56+E58+E43+E40+E50+E52</f>
        <v>-751000</v>
      </c>
      <c r="F30" s="156">
        <f t="shared" si="10"/>
        <v>-778055.79</v>
      </c>
      <c r="G30" s="156">
        <f t="shared" si="10"/>
        <v>85702</v>
      </c>
      <c r="H30" s="156">
        <f t="shared" si="10"/>
        <v>0</v>
      </c>
    </row>
    <row r="31" spans="1:8" x14ac:dyDescent="0.2">
      <c r="A31" s="166"/>
      <c r="B31" s="166"/>
      <c r="C31" s="158" t="s">
        <v>27</v>
      </c>
      <c r="D31" s="167"/>
      <c r="E31" s="167"/>
      <c r="F31" s="167"/>
      <c r="G31" s="167"/>
      <c r="H31" s="167"/>
    </row>
    <row r="32" spans="1:8" x14ac:dyDescent="0.2">
      <c r="A32" s="166"/>
      <c r="B32" s="166"/>
      <c r="C32" s="162" t="s">
        <v>92</v>
      </c>
      <c r="D32" s="163">
        <f>SUM(D33:D39)</f>
        <v>-663661.79</v>
      </c>
      <c r="E32" s="163">
        <f t="shared" ref="E32:H32" si="11">SUM(E33:E39)</f>
        <v>0</v>
      </c>
      <c r="F32" s="163">
        <f t="shared" si="11"/>
        <v>-723055.79</v>
      </c>
      <c r="G32" s="163">
        <f t="shared" si="11"/>
        <v>59394</v>
      </c>
      <c r="H32" s="163">
        <f t="shared" si="11"/>
        <v>0</v>
      </c>
    </row>
    <row r="33" spans="1:8" x14ac:dyDescent="0.2">
      <c r="A33" s="168"/>
      <c r="B33" s="168"/>
      <c r="C33" s="169" t="s">
        <v>93</v>
      </c>
      <c r="D33" s="167">
        <f>+E33+F33+G33+H33</f>
        <v>-353795.79</v>
      </c>
      <c r="E33" s="167">
        <v>0</v>
      </c>
      <c r="F33" s="167">
        <f>+'10'!G36</f>
        <v>-355595.79</v>
      </c>
      <c r="G33" s="167">
        <v>1800</v>
      </c>
      <c r="H33" s="167">
        <v>0</v>
      </c>
    </row>
    <row r="34" spans="1:8" s="1" customFormat="1" x14ac:dyDescent="0.2">
      <c r="A34" s="52"/>
      <c r="B34" s="54"/>
      <c r="C34" s="44" t="s">
        <v>276</v>
      </c>
      <c r="D34" s="167">
        <f t="shared" ref="D34:D39" si="12">+E34+F34+G34+H34</f>
        <v>-500000</v>
      </c>
      <c r="E34" s="167">
        <v>0</v>
      </c>
      <c r="F34" s="39">
        <f>+'10'!G37</f>
        <v>-500000</v>
      </c>
      <c r="G34" s="167">
        <v>0</v>
      </c>
      <c r="H34" s="167">
        <v>0</v>
      </c>
    </row>
    <row r="35" spans="1:8" ht="27" x14ac:dyDescent="0.2">
      <c r="A35" s="168"/>
      <c r="B35" s="168"/>
      <c r="C35" s="169" t="s">
        <v>366</v>
      </c>
      <c r="D35" s="167">
        <f t="shared" si="12"/>
        <v>10650</v>
      </c>
      <c r="E35" s="167">
        <v>0</v>
      </c>
      <c r="F35" s="167">
        <v>0</v>
      </c>
      <c r="G35" s="167">
        <f>+'10'!G38</f>
        <v>10650</v>
      </c>
      <c r="H35" s="167">
        <v>0</v>
      </c>
    </row>
    <row r="36" spans="1:8" x14ac:dyDescent="0.2">
      <c r="A36" s="168"/>
      <c r="B36" s="168"/>
      <c r="C36" s="169" t="s">
        <v>182</v>
      </c>
      <c r="D36" s="167">
        <f t="shared" si="12"/>
        <v>23040</v>
      </c>
      <c r="E36" s="167">
        <v>0</v>
      </c>
      <c r="F36" s="167">
        <v>0</v>
      </c>
      <c r="G36" s="167">
        <f>+'10'!G39</f>
        <v>23040</v>
      </c>
      <c r="H36" s="167">
        <v>0</v>
      </c>
    </row>
    <row r="37" spans="1:8" x14ac:dyDescent="0.2">
      <c r="A37" s="168"/>
      <c r="B37" s="168"/>
      <c r="C37" s="169" t="s">
        <v>367</v>
      </c>
      <c r="D37" s="167">
        <f t="shared" si="12"/>
        <v>23904</v>
      </c>
      <c r="E37" s="167">
        <v>0</v>
      </c>
      <c r="F37" s="167">
        <v>0</v>
      </c>
      <c r="G37" s="167">
        <f>+'10'!G40</f>
        <v>23904</v>
      </c>
      <c r="H37" s="167">
        <v>0</v>
      </c>
    </row>
    <row r="38" spans="1:8" x14ac:dyDescent="0.2">
      <c r="A38" s="168"/>
      <c r="B38" s="168"/>
      <c r="C38" s="169" t="s">
        <v>153</v>
      </c>
      <c r="D38" s="167">
        <f t="shared" si="12"/>
        <v>68640</v>
      </c>
      <c r="E38" s="167">
        <v>0</v>
      </c>
      <c r="F38" s="167">
        <f>+'10'!G41</f>
        <v>68640</v>
      </c>
      <c r="G38" s="167">
        <v>0</v>
      </c>
      <c r="H38" s="167">
        <v>0</v>
      </c>
    </row>
    <row r="39" spans="1:8" s="282" customFormat="1" x14ac:dyDescent="0.25">
      <c r="A39" s="281"/>
      <c r="B39" s="281"/>
      <c r="C39" s="169" t="s">
        <v>313</v>
      </c>
      <c r="D39" s="167">
        <f t="shared" si="12"/>
        <v>63900</v>
      </c>
      <c r="E39" s="167">
        <v>0</v>
      </c>
      <c r="F39" s="167">
        <f>+'10'!G42</f>
        <v>63900</v>
      </c>
      <c r="G39" s="167">
        <v>0</v>
      </c>
      <c r="H39" s="167">
        <v>0</v>
      </c>
    </row>
    <row r="40" spans="1:8" s="1" customFormat="1" x14ac:dyDescent="0.2">
      <c r="A40" s="52"/>
      <c r="B40" s="43"/>
      <c r="C40" s="56" t="s">
        <v>45</v>
      </c>
      <c r="D40" s="289">
        <f>+D41+D42</f>
        <v>-5000</v>
      </c>
      <c r="E40" s="289">
        <f t="shared" ref="E40:G40" si="13">+E41+E42</f>
        <v>-5000</v>
      </c>
      <c r="F40" s="289">
        <f t="shared" si="13"/>
        <v>0</v>
      </c>
      <c r="G40" s="289">
        <f t="shared" si="13"/>
        <v>0</v>
      </c>
      <c r="H40" s="320"/>
    </row>
    <row r="41" spans="1:8" s="1" customFormat="1" x14ac:dyDescent="0.2">
      <c r="A41" s="52"/>
      <c r="B41" s="43"/>
      <c r="C41" s="44" t="s">
        <v>213</v>
      </c>
      <c r="D41" s="287">
        <f>+E41+F41+G41+H41</f>
        <v>75000</v>
      </c>
      <c r="E41" s="39">
        <f>+'10'!G60</f>
        <v>75000</v>
      </c>
      <c r="F41" s="321">
        <v>0</v>
      </c>
      <c r="G41" s="321">
        <v>0</v>
      </c>
      <c r="H41" s="321">
        <v>0</v>
      </c>
    </row>
    <row r="42" spans="1:8" s="1" customFormat="1" x14ac:dyDescent="0.2">
      <c r="A42" s="52"/>
      <c r="B42" s="43"/>
      <c r="C42" s="44" t="s">
        <v>378</v>
      </c>
      <c r="D42" s="287">
        <f>+E42+F42+G42+H42</f>
        <v>-80000</v>
      </c>
      <c r="E42" s="39">
        <f>+'10'!G61</f>
        <v>-80000</v>
      </c>
      <c r="F42" s="321">
        <v>0</v>
      </c>
      <c r="G42" s="321">
        <v>0</v>
      </c>
      <c r="H42" s="321">
        <v>0</v>
      </c>
    </row>
    <row r="43" spans="1:8" s="304" customFormat="1" x14ac:dyDescent="0.2">
      <c r="A43" s="284"/>
      <c r="B43" s="284"/>
      <c r="C43" s="285" t="s">
        <v>86</v>
      </c>
      <c r="D43" s="163">
        <f>+D44</f>
        <v>350000</v>
      </c>
      <c r="E43" s="163">
        <f t="shared" ref="E43:H43" si="14">+E44</f>
        <v>350000</v>
      </c>
      <c r="F43" s="163">
        <f t="shared" si="14"/>
        <v>0</v>
      </c>
      <c r="G43" s="163">
        <f t="shared" si="14"/>
        <v>0</v>
      </c>
      <c r="H43" s="163">
        <f t="shared" si="14"/>
        <v>0</v>
      </c>
    </row>
    <row r="44" spans="1:8" s="13" customFormat="1" x14ac:dyDescent="0.2">
      <c r="A44" s="269"/>
      <c r="B44" s="269"/>
      <c r="C44" s="169" t="s">
        <v>371</v>
      </c>
      <c r="D44" s="167">
        <f>+E44+F44+G44+H44</f>
        <v>350000</v>
      </c>
      <c r="E44" s="167">
        <f>+'10'!G63</f>
        <v>350000</v>
      </c>
      <c r="F44" s="167">
        <v>0</v>
      </c>
      <c r="G44" s="167">
        <v>0</v>
      </c>
      <c r="H44" s="167">
        <v>0</v>
      </c>
    </row>
    <row r="45" spans="1:8" s="282" customFormat="1" x14ac:dyDescent="0.25">
      <c r="A45" s="283"/>
      <c r="B45" s="283"/>
      <c r="C45" s="162" t="s">
        <v>83</v>
      </c>
      <c r="D45" s="163">
        <f>SUM(D46:D46)</f>
        <v>-55000</v>
      </c>
      <c r="E45" s="163">
        <f>SUM(E46:E46)</f>
        <v>0</v>
      </c>
      <c r="F45" s="163">
        <f>SUM(F46:F46)</f>
        <v>-55000</v>
      </c>
      <c r="G45" s="163">
        <f>SUM(G46:G46)</f>
        <v>0</v>
      </c>
      <c r="H45" s="163">
        <f>SUM(H46:H46)</f>
        <v>0</v>
      </c>
    </row>
    <row r="46" spans="1:8" s="282" customFormat="1" ht="27" x14ac:dyDescent="0.25">
      <c r="A46" s="281"/>
      <c r="B46" s="281"/>
      <c r="C46" s="169" t="s">
        <v>219</v>
      </c>
      <c r="D46" s="167">
        <f>+E46+F46+G46+H46</f>
        <v>-55000</v>
      </c>
      <c r="E46" s="167">
        <v>0</v>
      </c>
      <c r="F46" s="167">
        <v>-55000</v>
      </c>
      <c r="G46" s="167">
        <v>0</v>
      </c>
      <c r="H46" s="167">
        <v>0</v>
      </c>
    </row>
    <row r="47" spans="1:8" x14ac:dyDescent="0.2">
      <c r="A47" s="170"/>
      <c r="B47" s="170"/>
      <c r="C47" s="162" t="s">
        <v>82</v>
      </c>
      <c r="D47" s="163">
        <f>SUM(D48:D49)</f>
        <v>-377742</v>
      </c>
      <c r="E47" s="163">
        <f t="shared" ref="E47:H47" si="15">SUM(E48:E49)</f>
        <v>-400000</v>
      </c>
      <c r="F47" s="163">
        <f t="shared" si="15"/>
        <v>0</v>
      </c>
      <c r="G47" s="163">
        <f t="shared" si="15"/>
        <v>22258</v>
      </c>
      <c r="H47" s="163">
        <f t="shared" si="15"/>
        <v>0</v>
      </c>
    </row>
    <row r="48" spans="1:8" x14ac:dyDescent="0.2">
      <c r="A48" s="168"/>
      <c r="B48" s="168"/>
      <c r="C48" s="169" t="s">
        <v>150</v>
      </c>
      <c r="D48" s="167">
        <f>+E48+F48+G48+H48</f>
        <v>-395806</v>
      </c>
      <c r="E48" s="167">
        <v>-400000</v>
      </c>
      <c r="F48" s="167">
        <v>0</v>
      </c>
      <c r="G48" s="167">
        <v>4194</v>
      </c>
      <c r="H48" s="167">
        <v>0</v>
      </c>
    </row>
    <row r="49" spans="1:8" x14ac:dyDescent="0.2">
      <c r="A49" s="168"/>
      <c r="B49" s="168"/>
      <c r="C49" s="169" t="s">
        <v>368</v>
      </c>
      <c r="D49" s="167">
        <f>+E49+F49+G49+H49</f>
        <v>18064</v>
      </c>
      <c r="E49" s="167">
        <v>0</v>
      </c>
      <c r="F49" s="167">
        <v>0</v>
      </c>
      <c r="G49" s="167">
        <f>+'10'!G47</f>
        <v>18064</v>
      </c>
      <c r="H49" s="167">
        <v>0</v>
      </c>
    </row>
    <row r="50" spans="1:8" s="1" customFormat="1" x14ac:dyDescent="0.2">
      <c r="A50" s="45"/>
      <c r="B50" s="43"/>
      <c r="C50" s="46" t="s">
        <v>77</v>
      </c>
      <c r="D50" s="289">
        <f>+D51</f>
        <v>-485000</v>
      </c>
      <c r="E50" s="289">
        <f t="shared" ref="E50:H50" si="16">+E51</f>
        <v>-485000</v>
      </c>
      <c r="F50" s="289">
        <f t="shared" si="16"/>
        <v>0</v>
      </c>
      <c r="G50" s="289">
        <f t="shared" si="16"/>
        <v>0</v>
      </c>
      <c r="H50" s="289">
        <f t="shared" si="16"/>
        <v>0</v>
      </c>
    </row>
    <row r="51" spans="1:8" s="1" customFormat="1" x14ac:dyDescent="0.2">
      <c r="A51" s="37"/>
      <c r="B51" s="43"/>
      <c r="C51" s="48" t="s">
        <v>309</v>
      </c>
      <c r="D51" s="290">
        <f>+E51+F51+G51+H51</f>
        <v>-485000</v>
      </c>
      <c r="E51" s="290">
        <f>+'10'!G65</f>
        <v>-485000</v>
      </c>
      <c r="F51" s="292">
        <v>0</v>
      </c>
      <c r="G51" s="321">
        <v>0</v>
      </c>
      <c r="H51" s="167">
        <v>0</v>
      </c>
    </row>
    <row r="52" spans="1:8" s="1" customFormat="1" x14ac:dyDescent="0.2">
      <c r="A52" s="37"/>
      <c r="B52" s="43"/>
      <c r="C52" s="46" t="s">
        <v>46</v>
      </c>
      <c r="D52" s="47">
        <f>SUM(D53)</f>
        <v>-100000</v>
      </c>
      <c r="E52" s="47">
        <f t="shared" ref="E52:H52" si="17">SUM(E53)</f>
        <v>-100000</v>
      </c>
      <c r="F52" s="289">
        <f t="shared" si="17"/>
        <v>0</v>
      </c>
      <c r="G52" s="289">
        <f t="shared" si="17"/>
        <v>0</v>
      </c>
      <c r="H52" s="289">
        <f t="shared" si="17"/>
        <v>0</v>
      </c>
    </row>
    <row r="53" spans="1:8" s="1" customFormat="1" x14ac:dyDescent="0.2">
      <c r="A53" s="45"/>
      <c r="B53" s="43"/>
      <c r="C53" s="48" t="s">
        <v>216</v>
      </c>
      <c r="D53" s="49">
        <f>+E53+F53+G53+H53</f>
        <v>-100000</v>
      </c>
      <c r="E53" s="49">
        <f>+'10'!G67</f>
        <v>-100000</v>
      </c>
      <c r="F53" s="292">
        <v>0</v>
      </c>
      <c r="G53" s="321">
        <v>0</v>
      </c>
      <c r="H53" s="167">
        <v>0</v>
      </c>
    </row>
    <row r="54" spans="1:8" x14ac:dyDescent="0.2">
      <c r="A54" s="168"/>
      <c r="B54" s="168"/>
      <c r="C54" s="162" t="s">
        <v>84</v>
      </c>
      <c r="D54" s="163">
        <f>SUM(D55:D55)</f>
        <v>139000</v>
      </c>
      <c r="E54" s="163">
        <f t="shared" ref="E54:H54" si="18">SUM(E55:E55)</f>
        <v>139000</v>
      </c>
      <c r="F54" s="163">
        <f t="shared" si="18"/>
        <v>0</v>
      </c>
      <c r="G54" s="163">
        <f t="shared" si="18"/>
        <v>0</v>
      </c>
      <c r="H54" s="163">
        <f t="shared" si="18"/>
        <v>0</v>
      </c>
    </row>
    <row r="55" spans="1:8" x14ac:dyDescent="0.2">
      <c r="A55" s="170"/>
      <c r="B55" s="170"/>
      <c r="C55" s="169" t="s">
        <v>220</v>
      </c>
      <c r="D55" s="167">
        <f t="shared" ref="D55" si="19">+E55+F55+G55+H55</f>
        <v>139000</v>
      </c>
      <c r="E55" s="167">
        <v>139000</v>
      </c>
      <c r="F55" s="322">
        <v>0</v>
      </c>
      <c r="G55" s="322">
        <v>0</v>
      </c>
      <c r="H55" s="322">
        <v>0</v>
      </c>
    </row>
    <row r="56" spans="1:8" x14ac:dyDescent="0.2">
      <c r="A56" s="168"/>
      <c r="B56" s="161"/>
      <c r="C56" s="162" t="s">
        <v>85</v>
      </c>
      <c r="D56" s="163">
        <f>SUM(D57:D57)</f>
        <v>3000</v>
      </c>
      <c r="E56" s="163">
        <f t="shared" ref="E56:H56" si="20">SUM(E57:E57)</f>
        <v>0</v>
      </c>
      <c r="F56" s="163">
        <f t="shared" si="20"/>
        <v>0</v>
      </c>
      <c r="G56" s="163">
        <f t="shared" si="20"/>
        <v>3000</v>
      </c>
      <c r="H56" s="163">
        <f t="shared" si="20"/>
        <v>0</v>
      </c>
    </row>
    <row r="57" spans="1:8" x14ac:dyDescent="0.2">
      <c r="A57" s="168"/>
      <c r="B57" s="161"/>
      <c r="C57" s="171" t="s">
        <v>217</v>
      </c>
      <c r="D57" s="167">
        <f>+E57+F57+G57+H57</f>
        <v>3000</v>
      </c>
      <c r="E57" s="167">
        <v>0</v>
      </c>
      <c r="F57" s="322">
        <v>0</v>
      </c>
      <c r="G57" s="322">
        <v>3000</v>
      </c>
      <c r="H57" s="322">
        <v>0</v>
      </c>
    </row>
    <row r="58" spans="1:8" x14ac:dyDescent="0.2">
      <c r="A58" s="168"/>
      <c r="B58" s="161"/>
      <c r="C58" s="162" t="s">
        <v>221</v>
      </c>
      <c r="D58" s="163">
        <f>+D59</f>
        <v>-248950</v>
      </c>
      <c r="E58" s="163">
        <f t="shared" ref="E58:H58" si="21">+E59</f>
        <v>-250000</v>
      </c>
      <c r="F58" s="163">
        <f t="shared" si="21"/>
        <v>0</v>
      </c>
      <c r="G58" s="163">
        <f t="shared" si="21"/>
        <v>1050</v>
      </c>
      <c r="H58" s="163">
        <f t="shared" si="21"/>
        <v>0</v>
      </c>
    </row>
    <row r="59" spans="1:8" x14ac:dyDescent="0.2">
      <c r="A59" s="170"/>
      <c r="B59" s="170"/>
      <c r="C59" s="169" t="s">
        <v>308</v>
      </c>
      <c r="D59" s="167">
        <f>+E59+F59+G59+H59</f>
        <v>-248950</v>
      </c>
      <c r="E59" s="167">
        <v>-250000</v>
      </c>
      <c r="F59" s="322">
        <v>0</v>
      </c>
      <c r="G59" s="322">
        <v>1050</v>
      </c>
      <c r="H59" s="322">
        <v>0</v>
      </c>
    </row>
  </sheetData>
  <mergeCells count="10">
    <mergeCell ref="A6:H6"/>
    <mergeCell ref="A7:B7"/>
    <mergeCell ref="C7:C8"/>
    <mergeCell ref="D7:D8"/>
    <mergeCell ref="E7:H7"/>
    <mergeCell ref="A1:H1"/>
    <mergeCell ref="A2:H2"/>
    <mergeCell ref="A3:H3"/>
    <mergeCell ref="A4:H4"/>
    <mergeCell ref="A5:H5"/>
  </mergeCells>
  <pageMargins left="0.2" right="0.2" top="0.47" bottom="0.51" header="0.26" footer="0.2"/>
  <pageSetup paperSize="9" scale="83" firstPageNumber="108" orientation="landscape" useFirstPageNumber="1" r:id="rId1"/>
  <headerFooter>
    <oddFooter>&amp;R&amp;P</oddFooter>
  </headerFooter>
  <ignoredErrors>
    <ignoredError sqref="D17:D18 D22:D28 H25 D48:D49 D46 D55 D40:D45 D56:D59 D47 D50:D54" formula="1"/>
    <ignoredError sqref="A12:B12 A30:B30" numberStoredAsText="1"/>
    <ignoredError sqref="H47" formulaRange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0EB92-BF14-4C31-89D4-74BF26287959}">
  <dimension ref="A1:IE14"/>
  <sheetViews>
    <sheetView zoomScaleNormal="100" zoomScaleSheetLayoutView="100" workbookViewId="0">
      <selection activeCell="J20" sqref="J20"/>
    </sheetView>
  </sheetViews>
  <sheetFormatPr defaultColWidth="9.140625" defaultRowHeight="13.5" x14ac:dyDescent="0.2"/>
  <cols>
    <col min="1" max="1" width="9.28515625" style="133" customWidth="1"/>
    <col min="2" max="2" width="12.7109375" style="133" customWidth="1"/>
    <col min="3" max="3" width="76.140625" style="129" customWidth="1"/>
    <col min="4" max="4" width="15.28515625" style="129" customWidth="1"/>
    <col min="5" max="5" width="15.7109375" style="129" customWidth="1"/>
    <col min="6" max="6" width="14.42578125" style="129" customWidth="1"/>
    <col min="7" max="16384" width="9.140625" style="129"/>
  </cols>
  <sheetData>
    <row r="1" spans="1:239" s="85" customFormat="1" ht="13.5" customHeight="1" x14ac:dyDescent="0.2">
      <c r="B1" s="328" t="s">
        <v>149</v>
      </c>
      <c r="C1" s="328"/>
      <c r="D1" s="328"/>
      <c r="E1" s="328"/>
      <c r="F1" s="328"/>
    </row>
    <row r="2" spans="1:239" s="85" customFormat="1" ht="13.5" customHeight="1" x14ac:dyDescent="0.2">
      <c r="B2" s="328" t="s">
        <v>195</v>
      </c>
      <c r="C2" s="328"/>
      <c r="D2" s="328"/>
      <c r="E2" s="328"/>
      <c r="F2" s="328"/>
    </row>
    <row r="3" spans="1:239" s="85" customFormat="1" ht="13.5" customHeight="1" x14ac:dyDescent="0.2">
      <c r="B3" s="328" t="s">
        <v>31</v>
      </c>
      <c r="C3" s="328"/>
      <c r="D3" s="328"/>
      <c r="E3" s="328"/>
      <c r="F3" s="328"/>
    </row>
    <row r="4" spans="1:239" s="85" customFormat="1" ht="13.5" customHeight="1" x14ac:dyDescent="0.2">
      <c r="B4" s="328" t="s">
        <v>30</v>
      </c>
      <c r="C4" s="328"/>
      <c r="D4" s="328"/>
      <c r="E4" s="328"/>
      <c r="F4" s="328"/>
    </row>
    <row r="5" spans="1:239" x14ac:dyDescent="0.2">
      <c r="D5" s="212"/>
      <c r="E5" s="212"/>
      <c r="F5" s="212"/>
    </row>
    <row r="6" spans="1:239" s="127" customFormat="1" ht="37.5" customHeight="1" x14ac:dyDescent="0.2">
      <c r="A6" s="366" t="s">
        <v>369</v>
      </c>
      <c r="B6" s="366"/>
      <c r="C6" s="366"/>
      <c r="D6" s="366"/>
      <c r="E6" s="366"/>
      <c r="F6" s="366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125"/>
      <c r="W6" s="126"/>
      <c r="X6" s="125"/>
      <c r="Y6" s="125"/>
      <c r="Z6" s="125"/>
      <c r="AA6" s="125"/>
      <c r="AB6" s="125"/>
      <c r="AC6" s="125"/>
      <c r="AD6" s="125"/>
      <c r="AE6" s="126"/>
      <c r="AF6" s="125"/>
      <c r="AG6" s="125"/>
      <c r="AH6" s="125"/>
      <c r="AI6" s="125"/>
      <c r="AJ6" s="125"/>
      <c r="AK6" s="125"/>
      <c r="AL6" s="125"/>
      <c r="AM6" s="126"/>
      <c r="AN6" s="125"/>
      <c r="AO6" s="125"/>
      <c r="AP6" s="125"/>
      <c r="AQ6" s="125"/>
      <c r="AR6" s="125"/>
      <c r="AS6" s="125"/>
      <c r="AT6" s="125"/>
      <c r="AU6" s="126"/>
      <c r="AV6" s="125"/>
      <c r="AW6" s="125"/>
      <c r="AX6" s="125"/>
      <c r="AY6" s="125"/>
      <c r="AZ6" s="125"/>
      <c r="BA6" s="125"/>
      <c r="BB6" s="125"/>
      <c r="BC6" s="126"/>
      <c r="BD6" s="125"/>
      <c r="BE6" s="125"/>
      <c r="BF6" s="125"/>
      <c r="BG6" s="125"/>
      <c r="BH6" s="125"/>
      <c r="BI6" s="125"/>
      <c r="BJ6" s="125"/>
      <c r="BK6" s="126"/>
      <c r="BL6" s="125"/>
      <c r="BM6" s="125"/>
      <c r="BN6" s="125"/>
      <c r="BO6" s="125"/>
      <c r="BP6" s="125"/>
      <c r="BQ6" s="125"/>
      <c r="BR6" s="125"/>
      <c r="BS6" s="126"/>
      <c r="BT6" s="125"/>
      <c r="BU6" s="125"/>
      <c r="BV6" s="125"/>
      <c r="BW6" s="125"/>
      <c r="BX6" s="125"/>
      <c r="BY6" s="125"/>
      <c r="BZ6" s="125"/>
      <c r="CA6" s="126"/>
      <c r="CB6" s="125"/>
      <c r="CC6" s="125"/>
      <c r="CD6" s="125"/>
      <c r="CE6" s="125"/>
      <c r="CF6" s="125"/>
      <c r="CG6" s="125"/>
      <c r="CH6" s="125"/>
      <c r="CI6" s="126"/>
      <c r="CJ6" s="125"/>
      <c r="CK6" s="125"/>
      <c r="CL6" s="125"/>
      <c r="CM6" s="125"/>
      <c r="CN6" s="125"/>
      <c r="CO6" s="125"/>
      <c r="CP6" s="125"/>
      <c r="CQ6" s="126"/>
      <c r="CR6" s="125"/>
      <c r="CS6" s="125"/>
      <c r="CT6" s="125"/>
      <c r="CU6" s="125"/>
      <c r="CV6" s="125"/>
      <c r="CW6" s="125"/>
      <c r="CX6" s="125"/>
      <c r="CY6" s="126"/>
      <c r="CZ6" s="125"/>
      <c r="DA6" s="125"/>
      <c r="DB6" s="125"/>
      <c r="DC6" s="125"/>
      <c r="DD6" s="125"/>
      <c r="DE6" s="125"/>
      <c r="DF6" s="125"/>
      <c r="DG6" s="126"/>
      <c r="DH6" s="125"/>
      <c r="DI6" s="125"/>
      <c r="DJ6" s="125"/>
      <c r="DK6" s="125"/>
      <c r="DL6" s="125"/>
      <c r="DM6" s="125"/>
      <c r="DN6" s="125"/>
      <c r="DO6" s="126"/>
      <c r="DP6" s="125"/>
      <c r="DQ6" s="125"/>
      <c r="DR6" s="125"/>
      <c r="DS6" s="125"/>
      <c r="DT6" s="125"/>
      <c r="DU6" s="125"/>
      <c r="DV6" s="125"/>
      <c r="DW6" s="126"/>
      <c r="DX6" s="125"/>
      <c r="DY6" s="125"/>
      <c r="DZ6" s="125"/>
      <c r="EA6" s="125"/>
      <c r="EB6" s="125"/>
      <c r="EC6" s="125"/>
      <c r="ED6" s="125"/>
      <c r="EE6" s="126"/>
      <c r="EF6" s="125"/>
      <c r="EG6" s="125"/>
      <c r="EH6" s="125"/>
      <c r="EI6" s="125"/>
      <c r="EJ6" s="125"/>
      <c r="EK6" s="125"/>
      <c r="EL6" s="125"/>
      <c r="EM6" s="126"/>
      <c r="EN6" s="125"/>
      <c r="EO6" s="125"/>
      <c r="EP6" s="125"/>
      <c r="EQ6" s="125"/>
      <c r="ER6" s="125"/>
      <c r="ES6" s="125"/>
      <c r="ET6" s="125"/>
      <c r="EU6" s="126"/>
      <c r="EV6" s="125"/>
      <c r="EW6" s="125"/>
      <c r="EX6" s="125"/>
      <c r="EY6" s="125"/>
      <c r="EZ6" s="125"/>
      <c r="FA6" s="125"/>
      <c r="FB6" s="125"/>
      <c r="FC6" s="126"/>
      <c r="FD6" s="125"/>
      <c r="FE6" s="125"/>
      <c r="FF6" s="125"/>
      <c r="FG6" s="125"/>
      <c r="FH6" s="125"/>
      <c r="FI6" s="125"/>
      <c r="FJ6" s="125"/>
      <c r="FK6" s="126"/>
      <c r="FL6" s="125"/>
      <c r="FM6" s="125"/>
      <c r="FN6" s="125"/>
      <c r="FO6" s="125"/>
      <c r="FP6" s="125"/>
      <c r="FQ6" s="125"/>
      <c r="FR6" s="125"/>
      <c r="FS6" s="126"/>
      <c r="FT6" s="125"/>
      <c r="FU6" s="125"/>
      <c r="FV6" s="125"/>
      <c r="FW6" s="125"/>
      <c r="FX6" s="125"/>
      <c r="FY6" s="125"/>
      <c r="FZ6" s="125"/>
      <c r="GA6" s="126"/>
      <c r="GB6" s="125"/>
      <c r="GC6" s="125"/>
      <c r="GD6" s="125"/>
      <c r="GE6" s="125"/>
      <c r="GF6" s="125"/>
      <c r="GG6" s="125"/>
      <c r="GH6" s="125"/>
      <c r="GI6" s="126"/>
      <c r="GJ6" s="125"/>
      <c r="GK6" s="125"/>
      <c r="GL6" s="125"/>
      <c r="GM6" s="125"/>
      <c r="GN6" s="125"/>
      <c r="GO6" s="125"/>
      <c r="GP6" s="125"/>
      <c r="GQ6" s="126"/>
      <c r="GR6" s="125"/>
      <c r="GS6" s="125"/>
      <c r="GT6" s="125"/>
      <c r="GU6" s="125"/>
      <c r="GV6" s="125"/>
      <c r="GW6" s="125"/>
      <c r="GX6" s="125"/>
      <c r="GY6" s="126"/>
      <c r="GZ6" s="125"/>
      <c r="HA6" s="125"/>
      <c r="HB6" s="125"/>
      <c r="HC6" s="125"/>
      <c r="HD6" s="125"/>
      <c r="HE6" s="125"/>
      <c r="HF6" s="125"/>
      <c r="HG6" s="126"/>
      <c r="HH6" s="125"/>
      <c r="HI6" s="125"/>
      <c r="HJ6" s="125"/>
      <c r="HK6" s="125"/>
      <c r="HL6" s="125"/>
      <c r="HM6" s="125"/>
      <c r="HN6" s="125"/>
      <c r="HO6" s="126"/>
      <c r="HP6" s="125"/>
      <c r="HQ6" s="125"/>
      <c r="HR6" s="125"/>
      <c r="HS6" s="125"/>
      <c r="HT6" s="125"/>
      <c r="HU6" s="125"/>
      <c r="HV6" s="125"/>
      <c r="HW6" s="126"/>
      <c r="HX6" s="125"/>
      <c r="HY6" s="125"/>
      <c r="HZ6" s="125"/>
      <c r="IA6" s="125"/>
      <c r="IB6" s="125"/>
      <c r="IC6" s="125"/>
      <c r="ID6" s="125"/>
      <c r="IE6" s="126"/>
    </row>
    <row r="7" spans="1:239" ht="22.5" customHeight="1" x14ac:dyDescent="0.2">
      <c r="A7" s="82"/>
      <c r="B7" s="82"/>
      <c r="C7" s="131"/>
      <c r="D7" s="363" t="s">
        <v>57</v>
      </c>
      <c r="E7" s="364"/>
      <c r="F7" s="365"/>
    </row>
    <row r="8" spans="1:239" ht="22.5" customHeight="1" x14ac:dyDescent="0.2">
      <c r="A8" s="362" t="s">
        <v>121</v>
      </c>
      <c r="B8" s="362"/>
      <c r="C8" s="362" t="s">
        <v>240</v>
      </c>
      <c r="D8" s="362" t="s">
        <v>241</v>
      </c>
      <c r="E8" s="362" t="s">
        <v>226</v>
      </c>
      <c r="F8" s="362"/>
    </row>
    <row r="9" spans="1:239" ht="32.25" customHeight="1" x14ac:dyDescent="0.2">
      <c r="A9" s="82" t="s">
        <v>167</v>
      </c>
      <c r="B9" s="82" t="s">
        <v>168</v>
      </c>
      <c r="C9" s="362"/>
      <c r="D9" s="362"/>
      <c r="E9" s="82" t="s">
        <v>230</v>
      </c>
      <c r="F9" s="270" t="s">
        <v>231</v>
      </c>
    </row>
    <row r="10" spans="1:239" s="179" customFormat="1" ht="18" customHeight="1" x14ac:dyDescent="0.2">
      <c r="A10" s="177"/>
      <c r="B10" s="177"/>
      <c r="C10" s="130" t="s">
        <v>232</v>
      </c>
      <c r="D10" s="178">
        <f>+E10+F10</f>
        <v>92000</v>
      </c>
      <c r="E10" s="301">
        <f>+E11</f>
        <v>0</v>
      </c>
      <c r="F10" s="178">
        <f>+F11</f>
        <v>92000</v>
      </c>
    </row>
    <row r="11" spans="1:239" s="179" customFormat="1" ht="18" customHeight="1" x14ac:dyDescent="0.2">
      <c r="A11" s="177"/>
      <c r="B11" s="177"/>
      <c r="C11" s="130" t="s">
        <v>33</v>
      </c>
      <c r="D11" s="178">
        <f t="shared" ref="D11" si="0">+E11+F11</f>
        <v>92000</v>
      </c>
      <c r="E11" s="299">
        <f>+E12</f>
        <v>0</v>
      </c>
      <c r="F11" s="176">
        <f>+F12</f>
        <v>92000</v>
      </c>
    </row>
    <row r="12" spans="1:239" s="179" customFormat="1" ht="33" customHeight="1" x14ac:dyDescent="0.2">
      <c r="A12" s="177" t="s">
        <v>234</v>
      </c>
      <c r="B12" s="177"/>
      <c r="C12" s="130" t="s">
        <v>235</v>
      </c>
      <c r="D12" s="178">
        <f>+E12+F12</f>
        <v>92000</v>
      </c>
      <c r="E12" s="301">
        <f>+E14</f>
        <v>0</v>
      </c>
      <c r="F12" s="178">
        <f>+F14</f>
        <v>92000</v>
      </c>
    </row>
    <row r="13" spans="1:239" ht="19.5" customHeight="1" x14ac:dyDescent="0.2">
      <c r="A13" s="362" t="s">
        <v>242</v>
      </c>
      <c r="B13" s="362"/>
      <c r="C13" s="362"/>
      <c r="D13" s="362"/>
      <c r="E13" s="305"/>
      <c r="F13" s="131"/>
    </row>
    <row r="14" spans="1:239" ht="54" x14ac:dyDescent="0.2">
      <c r="A14" s="82"/>
      <c r="B14" s="82">
        <v>32007</v>
      </c>
      <c r="C14" s="131" t="s">
        <v>239</v>
      </c>
      <c r="D14" s="306">
        <f>+E14+F14</f>
        <v>92000</v>
      </c>
      <c r="E14" s="302">
        <v>0</v>
      </c>
      <c r="F14" s="180">
        <f>+'11'!O26</f>
        <v>92000</v>
      </c>
    </row>
  </sheetData>
  <mergeCells count="11">
    <mergeCell ref="B1:F1"/>
    <mergeCell ref="B2:F2"/>
    <mergeCell ref="B3:F3"/>
    <mergeCell ref="B4:F4"/>
    <mergeCell ref="A6:F6"/>
    <mergeCell ref="D7:F7"/>
    <mergeCell ref="A13:D13"/>
    <mergeCell ref="A8:B8"/>
    <mergeCell ref="C8:C9"/>
    <mergeCell ref="D8:D9"/>
    <mergeCell ref="E8:F8"/>
  </mergeCells>
  <pageMargins left="0.28999999999999998" right="0.22" top="0.42" bottom="0.53" header="0.23" footer="0.22"/>
  <pageSetup paperSize="9" scale="95" firstPageNumber="139" orientation="landscape" useFirstPageNumber="1" r:id="rId1"/>
  <headerFooter>
    <oddFooter>&amp;R&amp;P</oddFooter>
  </headerFooter>
  <ignoredErrors>
    <ignoredError sqref="A12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M108"/>
  <sheetViews>
    <sheetView topLeftCell="A79" zoomScaleNormal="100" workbookViewId="0">
      <selection activeCell="N13" sqref="N13"/>
    </sheetView>
  </sheetViews>
  <sheetFormatPr defaultColWidth="9.140625" defaultRowHeight="13.5" x14ac:dyDescent="0.2"/>
  <cols>
    <col min="1" max="3" width="9.7109375" style="28" customWidth="1"/>
    <col min="4" max="4" width="10.140625" style="28" bestFit="1" customWidth="1"/>
    <col min="5" max="5" width="12" style="28" bestFit="1" customWidth="1"/>
    <col min="6" max="6" width="73.28515625" style="24" customWidth="1"/>
    <col min="7" max="10" width="13.42578125" style="28" customWidth="1"/>
    <col min="11" max="16384" width="9.140625" style="24"/>
  </cols>
  <sheetData>
    <row r="1" spans="1:195" s="23" customFormat="1" ht="13.5" customHeight="1" x14ac:dyDescent="0.2">
      <c r="A1" s="378" t="s">
        <v>175</v>
      </c>
      <c r="B1" s="378"/>
      <c r="C1" s="378"/>
      <c r="D1" s="378"/>
      <c r="E1" s="378"/>
      <c r="F1" s="378"/>
      <c r="G1" s="378"/>
      <c r="H1" s="378"/>
      <c r="I1" s="378"/>
      <c r="J1" s="378"/>
      <c r="K1" s="22"/>
      <c r="L1" s="21"/>
      <c r="M1" s="21"/>
      <c r="N1" s="21"/>
      <c r="O1" s="21"/>
      <c r="P1" s="21"/>
      <c r="Q1" s="21"/>
      <c r="R1" s="21"/>
      <c r="S1" s="22"/>
      <c r="T1" s="21"/>
      <c r="U1" s="21"/>
      <c r="V1" s="21"/>
      <c r="W1" s="21"/>
      <c r="X1" s="21"/>
      <c r="Y1" s="21"/>
      <c r="Z1" s="21"/>
      <c r="AA1" s="22"/>
      <c r="AB1" s="21"/>
      <c r="AC1" s="21"/>
      <c r="AD1" s="21"/>
      <c r="AE1" s="21"/>
      <c r="AF1" s="21"/>
      <c r="AG1" s="21"/>
      <c r="AH1" s="21"/>
      <c r="AI1" s="22"/>
      <c r="AJ1" s="21"/>
      <c r="AK1" s="21"/>
      <c r="AL1" s="21"/>
      <c r="AM1" s="21"/>
      <c r="AN1" s="21"/>
      <c r="AO1" s="21"/>
      <c r="AP1" s="21"/>
      <c r="AQ1" s="22"/>
      <c r="AR1" s="21"/>
      <c r="AS1" s="21"/>
      <c r="AT1" s="21"/>
      <c r="AU1" s="21"/>
      <c r="AV1" s="21"/>
      <c r="AW1" s="21"/>
      <c r="AX1" s="21"/>
      <c r="AY1" s="22"/>
      <c r="AZ1" s="21"/>
      <c r="BA1" s="21"/>
      <c r="BB1" s="21"/>
      <c r="BC1" s="21"/>
      <c r="BD1" s="21"/>
      <c r="BE1" s="21"/>
      <c r="BF1" s="21"/>
      <c r="BG1" s="22"/>
      <c r="BH1" s="21"/>
      <c r="BI1" s="21"/>
      <c r="BJ1" s="21"/>
      <c r="BK1" s="21"/>
      <c r="BL1" s="21"/>
      <c r="BM1" s="21"/>
      <c r="BN1" s="21"/>
      <c r="BO1" s="22"/>
      <c r="BP1" s="21"/>
      <c r="BQ1" s="21"/>
      <c r="BR1" s="21"/>
      <c r="BS1" s="21"/>
      <c r="BT1" s="21"/>
      <c r="BU1" s="21"/>
      <c r="BV1" s="21"/>
      <c r="BW1" s="22"/>
      <c r="BX1" s="21"/>
      <c r="BY1" s="21"/>
      <c r="BZ1" s="21"/>
      <c r="CA1" s="21"/>
      <c r="CB1" s="21"/>
      <c r="CC1" s="21"/>
      <c r="CD1" s="21"/>
      <c r="CE1" s="22"/>
      <c r="CF1" s="21"/>
      <c r="CG1" s="21"/>
      <c r="CH1" s="21"/>
      <c r="CI1" s="21"/>
      <c r="CJ1" s="21"/>
      <c r="CK1" s="21"/>
      <c r="CL1" s="21"/>
      <c r="CM1" s="22"/>
      <c r="CN1" s="21"/>
      <c r="CO1" s="21"/>
      <c r="CP1" s="21"/>
      <c r="CQ1" s="21"/>
      <c r="CR1" s="21"/>
      <c r="CS1" s="21"/>
      <c r="CT1" s="21"/>
      <c r="CU1" s="22"/>
      <c r="CV1" s="21"/>
      <c r="CW1" s="21"/>
      <c r="CX1" s="21"/>
      <c r="CY1" s="21"/>
      <c r="CZ1" s="21"/>
      <c r="DA1" s="21"/>
      <c r="DB1" s="21"/>
      <c r="DC1" s="22"/>
      <c r="DD1" s="21"/>
      <c r="DE1" s="21"/>
      <c r="DF1" s="21"/>
      <c r="DG1" s="21"/>
      <c r="DH1" s="21"/>
      <c r="DI1" s="21"/>
      <c r="DJ1" s="21"/>
      <c r="DK1" s="22"/>
      <c r="DL1" s="21"/>
      <c r="DM1" s="21"/>
      <c r="DN1" s="21"/>
      <c r="DO1" s="21"/>
      <c r="DP1" s="21"/>
      <c r="DQ1" s="21"/>
      <c r="DR1" s="21"/>
      <c r="DS1" s="22"/>
      <c r="DT1" s="21"/>
      <c r="DU1" s="21"/>
      <c r="DV1" s="21"/>
      <c r="DW1" s="21"/>
      <c r="DX1" s="21"/>
      <c r="DY1" s="21"/>
      <c r="DZ1" s="21"/>
      <c r="EA1" s="22"/>
      <c r="EB1" s="21"/>
      <c r="EC1" s="21"/>
      <c r="ED1" s="21"/>
      <c r="EE1" s="21"/>
      <c r="EF1" s="21"/>
      <c r="EG1" s="21"/>
      <c r="EH1" s="21"/>
      <c r="EI1" s="22"/>
      <c r="EJ1" s="21"/>
      <c r="EK1" s="21"/>
      <c r="EL1" s="21"/>
      <c r="EM1" s="21"/>
      <c r="EN1" s="21"/>
      <c r="EO1" s="21"/>
      <c r="EP1" s="21"/>
      <c r="EQ1" s="22"/>
      <c r="ER1" s="21"/>
      <c r="ES1" s="21"/>
      <c r="ET1" s="21"/>
      <c r="EU1" s="21"/>
      <c r="EV1" s="21"/>
      <c r="EW1" s="21"/>
      <c r="EX1" s="21"/>
      <c r="EY1" s="22"/>
      <c r="EZ1" s="21"/>
      <c r="FA1" s="21"/>
      <c r="FB1" s="21"/>
      <c r="FC1" s="21"/>
      <c r="FD1" s="21"/>
      <c r="FE1" s="21"/>
      <c r="FF1" s="21"/>
      <c r="FG1" s="22"/>
      <c r="FH1" s="21"/>
      <c r="FI1" s="21"/>
      <c r="FJ1" s="21"/>
      <c r="FK1" s="21"/>
      <c r="FL1" s="21"/>
      <c r="FM1" s="21"/>
      <c r="FN1" s="21"/>
      <c r="FO1" s="22"/>
      <c r="FP1" s="21"/>
      <c r="FQ1" s="21"/>
      <c r="FR1" s="21"/>
      <c r="FS1" s="21"/>
      <c r="FT1" s="21"/>
      <c r="FU1" s="21"/>
      <c r="FV1" s="21"/>
      <c r="FW1" s="22"/>
      <c r="FX1" s="21"/>
      <c r="FY1" s="21"/>
      <c r="FZ1" s="21"/>
      <c r="GA1" s="21"/>
      <c r="GB1" s="21"/>
      <c r="GC1" s="21"/>
      <c r="GD1" s="21"/>
      <c r="GE1" s="22"/>
      <c r="GF1" s="21"/>
      <c r="GG1" s="21"/>
      <c r="GH1" s="21"/>
      <c r="GI1" s="21"/>
      <c r="GJ1" s="21"/>
      <c r="GK1" s="21"/>
      <c r="GL1" s="21"/>
      <c r="GM1" s="22"/>
    </row>
    <row r="2" spans="1:195" s="23" customFormat="1" ht="13.5" customHeight="1" x14ac:dyDescent="0.2">
      <c r="A2" s="378" t="s">
        <v>195</v>
      </c>
      <c r="B2" s="378"/>
      <c r="C2" s="378"/>
      <c r="D2" s="378"/>
      <c r="E2" s="378"/>
      <c r="F2" s="378"/>
      <c r="G2" s="378"/>
      <c r="H2" s="378"/>
      <c r="I2" s="378"/>
      <c r="J2" s="378"/>
      <c r="K2" s="22"/>
      <c r="L2" s="21"/>
      <c r="M2" s="21"/>
      <c r="N2" s="21"/>
      <c r="O2" s="21"/>
      <c r="P2" s="21"/>
      <c r="Q2" s="21"/>
      <c r="R2" s="21"/>
      <c r="S2" s="22"/>
      <c r="T2" s="21"/>
      <c r="U2" s="21"/>
      <c r="V2" s="21"/>
      <c r="W2" s="21"/>
      <c r="X2" s="21"/>
      <c r="Y2" s="21"/>
      <c r="Z2" s="21"/>
      <c r="AA2" s="22"/>
      <c r="AB2" s="21"/>
      <c r="AC2" s="21"/>
      <c r="AD2" s="21"/>
      <c r="AE2" s="21"/>
      <c r="AF2" s="21"/>
      <c r="AG2" s="21"/>
      <c r="AH2" s="21"/>
      <c r="AI2" s="22"/>
      <c r="AJ2" s="21"/>
      <c r="AK2" s="21"/>
      <c r="AL2" s="21"/>
      <c r="AM2" s="21"/>
      <c r="AN2" s="21"/>
      <c r="AO2" s="21"/>
      <c r="AP2" s="21"/>
      <c r="AQ2" s="22"/>
      <c r="AR2" s="21"/>
      <c r="AS2" s="21"/>
      <c r="AT2" s="21"/>
      <c r="AU2" s="21"/>
      <c r="AV2" s="21"/>
      <c r="AW2" s="21"/>
      <c r="AX2" s="21"/>
      <c r="AY2" s="22"/>
      <c r="AZ2" s="21"/>
      <c r="BA2" s="21"/>
      <c r="BB2" s="21"/>
      <c r="BC2" s="21"/>
      <c r="BD2" s="21"/>
      <c r="BE2" s="21"/>
      <c r="BF2" s="21"/>
      <c r="BG2" s="22"/>
      <c r="BH2" s="21"/>
      <c r="BI2" s="21"/>
      <c r="BJ2" s="21"/>
      <c r="BK2" s="21"/>
      <c r="BL2" s="21"/>
      <c r="BM2" s="21"/>
      <c r="BN2" s="21"/>
      <c r="BO2" s="22"/>
      <c r="BP2" s="21"/>
      <c r="BQ2" s="21"/>
      <c r="BR2" s="21"/>
      <c r="BS2" s="21"/>
      <c r="BT2" s="21"/>
      <c r="BU2" s="21"/>
      <c r="BV2" s="21"/>
      <c r="BW2" s="22"/>
      <c r="BX2" s="21"/>
      <c r="BY2" s="21"/>
      <c r="BZ2" s="21"/>
      <c r="CA2" s="21"/>
      <c r="CB2" s="21"/>
      <c r="CC2" s="21"/>
      <c r="CD2" s="21"/>
      <c r="CE2" s="22"/>
      <c r="CF2" s="21"/>
      <c r="CG2" s="21"/>
      <c r="CH2" s="21"/>
      <c r="CI2" s="21"/>
      <c r="CJ2" s="21"/>
      <c r="CK2" s="21"/>
      <c r="CL2" s="21"/>
      <c r="CM2" s="22"/>
      <c r="CN2" s="21"/>
      <c r="CO2" s="21"/>
      <c r="CP2" s="21"/>
      <c r="CQ2" s="21"/>
      <c r="CR2" s="21"/>
      <c r="CS2" s="21"/>
      <c r="CT2" s="21"/>
      <c r="CU2" s="22"/>
      <c r="CV2" s="21"/>
      <c r="CW2" s="21"/>
      <c r="CX2" s="21"/>
      <c r="CY2" s="21"/>
      <c r="CZ2" s="21"/>
      <c r="DA2" s="21"/>
      <c r="DB2" s="21"/>
      <c r="DC2" s="22"/>
      <c r="DD2" s="21"/>
      <c r="DE2" s="21"/>
      <c r="DF2" s="21"/>
      <c r="DG2" s="21"/>
      <c r="DH2" s="21"/>
      <c r="DI2" s="21"/>
      <c r="DJ2" s="21"/>
      <c r="DK2" s="22"/>
      <c r="DL2" s="21"/>
      <c r="DM2" s="21"/>
      <c r="DN2" s="21"/>
      <c r="DO2" s="21"/>
      <c r="DP2" s="21"/>
      <c r="DQ2" s="21"/>
      <c r="DR2" s="21"/>
      <c r="DS2" s="22"/>
      <c r="DT2" s="21"/>
      <c r="DU2" s="21"/>
      <c r="DV2" s="21"/>
      <c r="DW2" s="21"/>
      <c r="DX2" s="21"/>
      <c r="DY2" s="21"/>
      <c r="DZ2" s="21"/>
      <c r="EA2" s="22"/>
      <c r="EB2" s="21"/>
      <c r="EC2" s="21"/>
      <c r="ED2" s="21"/>
      <c r="EE2" s="21"/>
      <c r="EF2" s="21"/>
      <c r="EG2" s="21"/>
      <c r="EH2" s="21"/>
      <c r="EI2" s="22"/>
      <c r="EJ2" s="21"/>
      <c r="EK2" s="21"/>
      <c r="EL2" s="21"/>
      <c r="EM2" s="21"/>
      <c r="EN2" s="21"/>
      <c r="EO2" s="21"/>
      <c r="EP2" s="21"/>
      <c r="EQ2" s="22"/>
      <c r="ER2" s="21"/>
      <c r="ES2" s="21"/>
      <c r="ET2" s="21"/>
      <c r="EU2" s="21"/>
      <c r="EV2" s="21"/>
      <c r="EW2" s="21"/>
      <c r="EX2" s="21"/>
      <c r="EY2" s="22"/>
      <c r="EZ2" s="21"/>
      <c r="FA2" s="21"/>
      <c r="FB2" s="21"/>
      <c r="FC2" s="21"/>
      <c r="FD2" s="21"/>
      <c r="FE2" s="21"/>
      <c r="FF2" s="21"/>
      <c r="FG2" s="22"/>
      <c r="FH2" s="21"/>
      <c r="FI2" s="21"/>
      <c r="FJ2" s="21"/>
      <c r="FK2" s="21"/>
      <c r="FL2" s="21"/>
      <c r="FM2" s="21"/>
      <c r="FN2" s="21"/>
      <c r="FO2" s="22"/>
      <c r="FP2" s="21"/>
      <c r="FQ2" s="21"/>
      <c r="FR2" s="21"/>
      <c r="FS2" s="21"/>
      <c r="FT2" s="21"/>
      <c r="FU2" s="21"/>
      <c r="FV2" s="21"/>
      <c r="FW2" s="22"/>
      <c r="FX2" s="21"/>
      <c r="FY2" s="21"/>
      <c r="FZ2" s="21"/>
      <c r="GA2" s="21"/>
      <c r="GB2" s="21"/>
      <c r="GC2" s="21"/>
      <c r="GD2" s="21"/>
      <c r="GE2" s="22"/>
      <c r="GF2" s="21"/>
      <c r="GG2" s="21"/>
      <c r="GH2" s="21"/>
      <c r="GI2" s="21"/>
      <c r="GJ2" s="21"/>
      <c r="GK2" s="21"/>
      <c r="GL2" s="21"/>
      <c r="GM2" s="22"/>
    </row>
    <row r="3" spans="1:195" s="23" customFormat="1" ht="13.5" customHeight="1" x14ac:dyDescent="0.2">
      <c r="A3" s="378" t="s">
        <v>31</v>
      </c>
      <c r="B3" s="378"/>
      <c r="C3" s="378"/>
      <c r="D3" s="378"/>
      <c r="E3" s="378"/>
      <c r="F3" s="378"/>
      <c r="G3" s="378"/>
      <c r="H3" s="378"/>
      <c r="I3" s="378"/>
      <c r="J3" s="378"/>
      <c r="K3" s="22"/>
      <c r="L3" s="21"/>
      <c r="M3" s="21"/>
      <c r="N3" s="21"/>
      <c r="O3" s="21"/>
      <c r="P3" s="21"/>
      <c r="Q3" s="21"/>
      <c r="R3" s="21"/>
      <c r="S3" s="22"/>
      <c r="T3" s="21"/>
      <c r="U3" s="21"/>
      <c r="V3" s="21"/>
      <c r="W3" s="21"/>
      <c r="X3" s="21"/>
      <c r="Y3" s="21"/>
      <c r="Z3" s="21"/>
      <c r="AA3" s="22"/>
      <c r="AB3" s="21"/>
      <c r="AC3" s="21"/>
      <c r="AD3" s="21"/>
      <c r="AE3" s="21"/>
      <c r="AF3" s="21"/>
      <c r="AG3" s="21"/>
      <c r="AH3" s="21"/>
      <c r="AI3" s="22"/>
      <c r="AJ3" s="21"/>
      <c r="AK3" s="21"/>
      <c r="AL3" s="21"/>
      <c r="AM3" s="21"/>
      <c r="AN3" s="21"/>
      <c r="AO3" s="21"/>
      <c r="AP3" s="21"/>
      <c r="AQ3" s="22"/>
      <c r="AR3" s="21"/>
      <c r="AS3" s="21"/>
      <c r="AT3" s="21"/>
      <c r="AU3" s="21"/>
      <c r="AV3" s="21"/>
      <c r="AW3" s="21"/>
      <c r="AX3" s="21"/>
      <c r="AY3" s="22"/>
      <c r="AZ3" s="21"/>
      <c r="BA3" s="21"/>
      <c r="BB3" s="21"/>
      <c r="BC3" s="21"/>
      <c r="BD3" s="21"/>
      <c r="BE3" s="21"/>
      <c r="BF3" s="21"/>
      <c r="BG3" s="22"/>
      <c r="BH3" s="21"/>
      <c r="BI3" s="21"/>
      <c r="BJ3" s="21"/>
      <c r="BK3" s="21"/>
      <c r="BL3" s="21"/>
      <c r="BM3" s="21"/>
      <c r="BN3" s="21"/>
      <c r="BO3" s="22"/>
      <c r="BP3" s="21"/>
      <c r="BQ3" s="21"/>
      <c r="BR3" s="21"/>
      <c r="BS3" s="21"/>
      <c r="BT3" s="21"/>
      <c r="BU3" s="21"/>
      <c r="BV3" s="21"/>
      <c r="BW3" s="22"/>
      <c r="BX3" s="21"/>
      <c r="BY3" s="21"/>
      <c r="BZ3" s="21"/>
      <c r="CA3" s="21"/>
      <c r="CB3" s="21"/>
      <c r="CC3" s="21"/>
      <c r="CD3" s="21"/>
      <c r="CE3" s="22"/>
      <c r="CF3" s="21"/>
      <c r="CG3" s="21"/>
      <c r="CH3" s="21"/>
      <c r="CI3" s="21"/>
      <c r="CJ3" s="21"/>
      <c r="CK3" s="21"/>
      <c r="CL3" s="21"/>
      <c r="CM3" s="22"/>
      <c r="CN3" s="21"/>
      <c r="CO3" s="21"/>
      <c r="CP3" s="21"/>
      <c r="CQ3" s="21"/>
      <c r="CR3" s="21"/>
      <c r="CS3" s="21"/>
      <c r="CT3" s="21"/>
      <c r="CU3" s="22"/>
      <c r="CV3" s="21"/>
      <c r="CW3" s="21"/>
      <c r="CX3" s="21"/>
      <c r="CY3" s="21"/>
      <c r="CZ3" s="21"/>
      <c r="DA3" s="21"/>
      <c r="DB3" s="21"/>
      <c r="DC3" s="22"/>
      <c r="DD3" s="21"/>
      <c r="DE3" s="21"/>
      <c r="DF3" s="21"/>
      <c r="DG3" s="21"/>
      <c r="DH3" s="21"/>
      <c r="DI3" s="21"/>
      <c r="DJ3" s="21"/>
      <c r="DK3" s="22"/>
      <c r="DL3" s="21"/>
      <c r="DM3" s="21"/>
      <c r="DN3" s="21"/>
      <c r="DO3" s="21"/>
      <c r="DP3" s="21"/>
      <c r="DQ3" s="21"/>
      <c r="DR3" s="21"/>
      <c r="DS3" s="22"/>
      <c r="DT3" s="21"/>
      <c r="DU3" s="21"/>
      <c r="DV3" s="21"/>
      <c r="DW3" s="21"/>
      <c r="DX3" s="21"/>
      <c r="DY3" s="21"/>
      <c r="DZ3" s="21"/>
      <c r="EA3" s="22"/>
      <c r="EB3" s="21"/>
      <c r="EC3" s="21"/>
      <c r="ED3" s="21"/>
      <c r="EE3" s="21"/>
      <c r="EF3" s="21"/>
      <c r="EG3" s="21"/>
      <c r="EH3" s="21"/>
      <c r="EI3" s="22"/>
      <c r="EJ3" s="21"/>
      <c r="EK3" s="21"/>
      <c r="EL3" s="21"/>
      <c r="EM3" s="21"/>
      <c r="EN3" s="21"/>
      <c r="EO3" s="21"/>
      <c r="EP3" s="21"/>
      <c r="EQ3" s="22"/>
      <c r="ER3" s="21"/>
      <c r="ES3" s="21"/>
      <c r="ET3" s="21"/>
      <c r="EU3" s="21"/>
      <c r="EV3" s="21"/>
      <c r="EW3" s="21"/>
      <c r="EX3" s="21"/>
      <c r="EY3" s="22"/>
      <c r="EZ3" s="21"/>
      <c r="FA3" s="21"/>
      <c r="FB3" s="21"/>
      <c r="FC3" s="21"/>
      <c r="FD3" s="21"/>
      <c r="FE3" s="21"/>
      <c r="FF3" s="21"/>
      <c r="FG3" s="22"/>
      <c r="FH3" s="21"/>
      <c r="FI3" s="21"/>
      <c r="FJ3" s="21"/>
      <c r="FK3" s="21"/>
      <c r="FL3" s="21"/>
      <c r="FM3" s="21"/>
      <c r="FN3" s="21"/>
      <c r="FO3" s="22"/>
      <c r="FP3" s="21"/>
      <c r="FQ3" s="21"/>
      <c r="FR3" s="21"/>
      <c r="FS3" s="21"/>
      <c r="FT3" s="21"/>
      <c r="FU3" s="21"/>
      <c r="FV3" s="21"/>
      <c r="FW3" s="22"/>
      <c r="FX3" s="21"/>
      <c r="FY3" s="21"/>
      <c r="FZ3" s="21"/>
      <c r="GA3" s="21"/>
      <c r="GB3" s="21"/>
      <c r="GC3" s="21"/>
      <c r="GD3" s="21"/>
      <c r="GE3" s="22"/>
      <c r="GF3" s="21"/>
      <c r="GG3" s="21"/>
      <c r="GH3" s="21"/>
      <c r="GI3" s="21"/>
      <c r="GJ3" s="21"/>
      <c r="GK3" s="21"/>
      <c r="GL3" s="21"/>
      <c r="GM3" s="22"/>
    </row>
    <row r="4" spans="1:195" s="23" customFormat="1" ht="13.5" customHeight="1" x14ac:dyDescent="0.2">
      <c r="A4" s="378" t="s">
        <v>30</v>
      </c>
      <c r="B4" s="378"/>
      <c r="C4" s="378"/>
      <c r="D4" s="378"/>
      <c r="E4" s="378"/>
      <c r="F4" s="378"/>
      <c r="G4" s="378"/>
      <c r="H4" s="378"/>
      <c r="I4" s="378"/>
      <c r="J4" s="378"/>
      <c r="K4" s="22"/>
      <c r="L4" s="21"/>
      <c r="M4" s="21"/>
      <c r="N4" s="21"/>
      <c r="O4" s="21"/>
      <c r="P4" s="21"/>
      <c r="Q4" s="21"/>
      <c r="R4" s="21"/>
      <c r="S4" s="22"/>
      <c r="T4" s="21"/>
      <c r="U4" s="21"/>
      <c r="V4" s="21"/>
      <c r="W4" s="21"/>
      <c r="X4" s="21"/>
      <c r="Y4" s="21"/>
      <c r="Z4" s="21"/>
      <c r="AA4" s="22"/>
      <c r="AB4" s="21"/>
      <c r="AC4" s="21"/>
      <c r="AD4" s="21"/>
      <c r="AE4" s="21"/>
      <c r="AF4" s="21"/>
      <c r="AG4" s="21"/>
      <c r="AH4" s="21"/>
      <c r="AI4" s="22"/>
      <c r="AJ4" s="21"/>
      <c r="AK4" s="21"/>
      <c r="AL4" s="21"/>
      <c r="AM4" s="21"/>
      <c r="AN4" s="21"/>
      <c r="AO4" s="21"/>
      <c r="AP4" s="21"/>
      <c r="AQ4" s="22"/>
      <c r="AR4" s="21"/>
      <c r="AS4" s="21"/>
      <c r="AT4" s="21"/>
      <c r="AU4" s="21"/>
      <c r="AV4" s="21"/>
      <c r="AW4" s="21"/>
      <c r="AX4" s="21"/>
      <c r="AY4" s="22"/>
      <c r="AZ4" s="21"/>
      <c r="BA4" s="21"/>
      <c r="BB4" s="21"/>
      <c r="BC4" s="21"/>
      <c r="BD4" s="21"/>
      <c r="BE4" s="21"/>
      <c r="BF4" s="21"/>
      <c r="BG4" s="22"/>
      <c r="BH4" s="21"/>
      <c r="BI4" s="21"/>
      <c r="BJ4" s="21"/>
      <c r="BK4" s="21"/>
      <c r="BL4" s="21"/>
      <c r="BM4" s="21"/>
      <c r="BN4" s="21"/>
      <c r="BO4" s="22"/>
      <c r="BP4" s="21"/>
      <c r="BQ4" s="21"/>
      <c r="BR4" s="21"/>
      <c r="BS4" s="21"/>
      <c r="BT4" s="21"/>
      <c r="BU4" s="21"/>
      <c r="BV4" s="21"/>
      <c r="BW4" s="22"/>
      <c r="BX4" s="21"/>
      <c r="BY4" s="21"/>
      <c r="BZ4" s="21"/>
      <c r="CA4" s="21"/>
      <c r="CB4" s="21"/>
      <c r="CC4" s="21"/>
      <c r="CD4" s="21"/>
      <c r="CE4" s="22"/>
      <c r="CF4" s="21"/>
      <c r="CG4" s="21"/>
      <c r="CH4" s="21"/>
      <c r="CI4" s="21"/>
      <c r="CJ4" s="21"/>
      <c r="CK4" s="21"/>
      <c r="CL4" s="21"/>
      <c r="CM4" s="22"/>
      <c r="CN4" s="21"/>
      <c r="CO4" s="21"/>
      <c r="CP4" s="21"/>
      <c r="CQ4" s="21"/>
      <c r="CR4" s="21"/>
      <c r="CS4" s="21"/>
      <c r="CT4" s="21"/>
      <c r="CU4" s="22"/>
      <c r="CV4" s="21"/>
      <c r="CW4" s="21"/>
      <c r="CX4" s="21"/>
      <c r="CY4" s="21"/>
      <c r="CZ4" s="21"/>
      <c r="DA4" s="21"/>
      <c r="DB4" s="21"/>
      <c r="DC4" s="22"/>
      <c r="DD4" s="21"/>
      <c r="DE4" s="21"/>
      <c r="DF4" s="21"/>
      <c r="DG4" s="21"/>
      <c r="DH4" s="21"/>
      <c r="DI4" s="21"/>
      <c r="DJ4" s="21"/>
      <c r="DK4" s="22"/>
      <c r="DL4" s="21"/>
      <c r="DM4" s="21"/>
      <c r="DN4" s="21"/>
      <c r="DO4" s="21"/>
      <c r="DP4" s="21"/>
      <c r="DQ4" s="21"/>
      <c r="DR4" s="21"/>
      <c r="DS4" s="22"/>
      <c r="DT4" s="21"/>
      <c r="DU4" s="21"/>
      <c r="DV4" s="21"/>
      <c r="DW4" s="21"/>
      <c r="DX4" s="21"/>
      <c r="DY4" s="21"/>
      <c r="DZ4" s="21"/>
      <c r="EA4" s="22"/>
      <c r="EB4" s="21"/>
      <c r="EC4" s="21"/>
      <c r="ED4" s="21"/>
      <c r="EE4" s="21"/>
      <c r="EF4" s="21"/>
      <c r="EG4" s="21"/>
      <c r="EH4" s="21"/>
      <c r="EI4" s="22"/>
      <c r="EJ4" s="21"/>
      <c r="EK4" s="21"/>
      <c r="EL4" s="21"/>
      <c r="EM4" s="21"/>
      <c r="EN4" s="21"/>
      <c r="EO4" s="21"/>
      <c r="EP4" s="21"/>
      <c r="EQ4" s="22"/>
      <c r="ER4" s="21"/>
      <c r="ES4" s="21"/>
      <c r="ET4" s="21"/>
      <c r="EU4" s="21"/>
      <c r="EV4" s="21"/>
      <c r="EW4" s="21"/>
      <c r="EX4" s="21"/>
      <c r="EY4" s="22"/>
      <c r="EZ4" s="21"/>
      <c r="FA4" s="21"/>
      <c r="FB4" s="21"/>
      <c r="FC4" s="21"/>
      <c r="FD4" s="21"/>
      <c r="FE4" s="21"/>
      <c r="FF4" s="21"/>
      <c r="FG4" s="22"/>
      <c r="FH4" s="21"/>
      <c r="FI4" s="21"/>
      <c r="FJ4" s="21"/>
      <c r="FK4" s="21"/>
      <c r="FL4" s="21"/>
      <c r="FM4" s="21"/>
      <c r="FN4" s="21"/>
      <c r="FO4" s="22"/>
      <c r="FP4" s="21"/>
      <c r="FQ4" s="21"/>
      <c r="FR4" s="21"/>
      <c r="FS4" s="21"/>
      <c r="FT4" s="21"/>
      <c r="FU4" s="21"/>
      <c r="FV4" s="21"/>
      <c r="FW4" s="22"/>
      <c r="FX4" s="21"/>
      <c r="FY4" s="21"/>
      <c r="FZ4" s="21"/>
      <c r="GA4" s="21"/>
      <c r="GB4" s="21"/>
      <c r="GC4" s="21"/>
      <c r="GD4" s="21"/>
      <c r="GE4" s="22"/>
      <c r="GF4" s="21"/>
      <c r="GG4" s="21"/>
      <c r="GH4" s="21"/>
      <c r="GI4" s="21"/>
      <c r="GJ4" s="21"/>
      <c r="GK4" s="21"/>
      <c r="GL4" s="21"/>
      <c r="GM4" s="22"/>
    </row>
    <row r="5" spans="1:195" s="23" customFormat="1" ht="33.75" customHeight="1" x14ac:dyDescent="0.2">
      <c r="A5" s="379" t="s">
        <v>208</v>
      </c>
      <c r="B5" s="379"/>
      <c r="C5" s="379"/>
      <c r="D5" s="379"/>
      <c r="E5" s="379"/>
      <c r="F5" s="379"/>
      <c r="G5" s="379"/>
      <c r="H5" s="379"/>
      <c r="I5" s="379"/>
      <c r="J5" s="379"/>
      <c r="K5" s="22"/>
      <c r="L5" s="21"/>
      <c r="M5" s="21"/>
      <c r="N5" s="21"/>
      <c r="O5" s="21"/>
      <c r="P5" s="21"/>
      <c r="Q5" s="21"/>
      <c r="R5" s="21"/>
      <c r="S5" s="22"/>
      <c r="T5" s="21"/>
      <c r="U5" s="21"/>
      <c r="V5" s="21"/>
      <c r="W5" s="21"/>
      <c r="X5" s="21"/>
      <c r="Y5" s="21"/>
      <c r="Z5" s="21"/>
      <c r="AA5" s="22"/>
      <c r="AB5" s="21"/>
      <c r="AC5" s="21"/>
      <c r="AD5" s="21"/>
      <c r="AE5" s="21"/>
      <c r="AF5" s="21"/>
      <c r="AG5" s="21"/>
      <c r="AH5" s="21"/>
      <c r="AI5" s="22"/>
      <c r="AJ5" s="21"/>
      <c r="AK5" s="21"/>
      <c r="AL5" s="21"/>
      <c r="AM5" s="21"/>
      <c r="AN5" s="21"/>
      <c r="AO5" s="21"/>
      <c r="AP5" s="21"/>
      <c r="AQ5" s="22"/>
      <c r="AR5" s="21"/>
      <c r="AS5" s="21"/>
      <c r="AT5" s="21"/>
      <c r="AU5" s="21"/>
      <c r="AV5" s="21"/>
      <c r="AW5" s="21"/>
      <c r="AX5" s="21"/>
      <c r="AY5" s="22"/>
      <c r="AZ5" s="21"/>
      <c r="BA5" s="21"/>
      <c r="BB5" s="21"/>
      <c r="BC5" s="21"/>
      <c r="BD5" s="21"/>
      <c r="BE5" s="21"/>
      <c r="BF5" s="21"/>
      <c r="BG5" s="22"/>
      <c r="BH5" s="21"/>
      <c r="BI5" s="21"/>
      <c r="BJ5" s="21"/>
      <c r="BK5" s="21"/>
      <c r="BL5" s="21"/>
      <c r="BM5" s="21"/>
      <c r="BN5" s="21"/>
      <c r="BO5" s="22"/>
      <c r="BP5" s="21"/>
      <c r="BQ5" s="21"/>
      <c r="BR5" s="21"/>
      <c r="BS5" s="21"/>
      <c r="BT5" s="21"/>
      <c r="BU5" s="21"/>
      <c r="BV5" s="21"/>
      <c r="BW5" s="22"/>
      <c r="BX5" s="21"/>
      <c r="BY5" s="21"/>
      <c r="BZ5" s="21"/>
      <c r="CA5" s="21"/>
      <c r="CB5" s="21"/>
      <c r="CC5" s="21"/>
      <c r="CD5" s="21"/>
      <c r="CE5" s="22"/>
      <c r="CF5" s="21"/>
      <c r="CG5" s="21"/>
      <c r="CH5" s="21"/>
      <c r="CI5" s="21"/>
      <c r="CJ5" s="21"/>
      <c r="CK5" s="21"/>
      <c r="CL5" s="21"/>
      <c r="CM5" s="22"/>
      <c r="CN5" s="21"/>
      <c r="CO5" s="21"/>
      <c r="CP5" s="21"/>
      <c r="CQ5" s="21"/>
      <c r="CR5" s="21"/>
      <c r="CS5" s="21"/>
      <c r="CT5" s="21"/>
      <c r="CU5" s="22"/>
      <c r="CV5" s="21"/>
      <c r="CW5" s="21"/>
      <c r="CX5" s="21"/>
      <c r="CY5" s="21"/>
      <c r="CZ5" s="21"/>
      <c r="DA5" s="21"/>
      <c r="DB5" s="21"/>
      <c r="DC5" s="22"/>
      <c r="DD5" s="21"/>
      <c r="DE5" s="21"/>
      <c r="DF5" s="21"/>
      <c r="DG5" s="21"/>
      <c r="DH5" s="21"/>
      <c r="DI5" s="21"/>
      <c r="DJ5" s="21"/>
      <c r="DK5" s="22"/>
      <c r="DL5" s="21"/>
      <c r="DM5" s="21"/>
      <c r="DN5" s="21"/>
      <c r="DO5" s="21"/>
      <c r="DP5" s="21"/>
      <c r="DQ5" s="21"/>
      <c r="DR5" s="21"/>
      <c r="DS5" s="22"/>
      <c r="DT5" s="21"/>
      <c r="DU5" s="21"/>
      <c r="DV5" s="21"/>
      <c r="DW5" s="21"/>
      <c r="DX5" s="21"/>
      <c r="DY5" s="21"/>
      <c r="DZ5" s="21"/>
      <c r="EA5" s="22"/>
      <c r="EB5" s="21"/>
      <c r="EC5" s="21"/>
      <c r="ED5" s="21"/>
      <c r="EE5" s="21"/>
      <c r="EF5" s="21"/>
      <c r="EG5" s="21"/>
      <c r="EH5" s="21"/>
      <c r="EI5" s="22"/>
      <c r="EJ5" s="21"/>
      <c r="EK5" s="21"/>
      <c r="EL5" s="21"/>
      <c r="EM5" s="21"/>
      <c r="EN5" s="21"/>
      <c r="EO5" s="21"/>
      <c r="EP5" s="21"/>
      <c r="EQ5" s="22"/>
      <c r="ER5" s="21"/>
      <c r="ES5" s="21"/>
      <c r="ET5" s="21"/>
      <c r="EU5" s="21"/>
      <c r="EV5" s="21"/>
      <c r="EW5" s="21"/>
      <c r="EX5" s="21"/>
      <c r="EY5" s="22"/>
      <c r="EZ5" s="21"/>
      <c r="FA5" s="21"/>
      <c r="FB5" s="21"/>
      <c r="FC5" s="21"/>
      <c r="FD5" s="21"/>
      <c r="FE5" s="21"/>
      <c r="FF5" s="21"/>
      <c r="FG5" s="22"/>
      <c r="FH5" s="21"/>
      <c r="FI5" s="21"/>
      <c r="FJ5" s="21"/>
      <c r="FK5" s="21"/>
      <c r="FL5" s="21"/>
      <c r="FM5" s="21"/>
      <c r="FN5" s="21"/>
      <c r="FO5" s="22"/>
      <c r="FP5" s="21"/>
      <c r="FQ5" s="21"/>
      <c r="FR5" s="21"/>
      <c r="FS5" s="21"/>
      <c r="FT5" s="21"/>
      <c r="FU5" s="21"/>
      <c r="FV5" s="21"/>
      <c r="FW5" s="22"/>
      <c r="FX5" s="21"/>
      <c r="FY5" s="21"/>
      <c r="FZ5" s="21"/>
      <c r="GA5" s="21"/>
      <c r="GB5" s="21"/>
      <c r="GC5" s="21"/>
      <c r="GD5" s="21"/>
      <c r="GE5" s="22"/>
      <c r="GF5" s="21"/>
      <c r="GG5" s="21"/>
      <c r="GH5" s="21"/>
      <c r="GI5" s="21"/>
      <c r="GJ5" s="21"/>
      <c r="GK5" s="21"/>
      <c r="GL5" s="21"/>
      <c r="GM5" s="22"/>
    </row>
    <row r="6" spans="1:195" ht="18" customHeight="1" x14ac:dyDescent="0.2">
      <c r="A6" s="367" t="s">
        <v>57</v>
      </c>
      <c r="B6" s="368"/>
      <c r="C6" s="368"/>
      <c r="D6" s="368"/>
      <c r="E6" s="368"/>
      <c r="F6" s="368"/>
      <c r="G6" s="368"/>
      <c r="H6" s="368"/>
      <c r="I6" s="368"/>
      <c r="J6" s="368"/>
      <c r="K6" s="213"/>
      <c r="L6" s="75"/>
      <c r="M6" s="75"/>
      <c r="N6" s="75"/>
      <c r="O6" s="75"/>
      <c r="P6" s="75"/>
      <c r="Q6" s="75"/>
      <c r="R6" s="75"/>
      <c r="S6" s="213"/>
      <c r="T6" s="75"/>
      <c r="U6" s="75"/>
      <c r="V6" s="75"/>
      <c r="W6" s="75"/>
      <c r="X6" s="75"/>
      <c r="Y6" s="75"/>
      <c r="Z6" s="75"/>
      <c r="AA6" s="213"/>
      <c r="AB6" s="75"/>
      <c r="AC6" s="75"/>
      <c r="AD6" s="75"/>
      <c r="AE6" s="75"/>
      <c r="AF6" s="75"/>
      <c r="AG6" s="75"/>
      <c r="AH6" s="75"/>
      <c r="AI6" s="213"/>
      <c r="AJ6" s="75"/>
      <c r="AK6" s="75"/>
      <c r="AL6" s="75"/>
      <c r="AM6" s="75"/>
      <c r="AN6" s="75"/>
      <c r="AO6" s="75"/>
      <c r="AP6" s="75"/>
      <c r="AQ6" s="213"/>
      <c r="AR6" s="75"/>
      <c r="AS6" s="75"/>
      <c r="AT6" s="75"/>
      <c r="AU6" s="75"/>
      <c r="AV6" s="75"/>
      <c r="AW6" s="75"/>
      <c r="AX6" s="75"/>
      <c r="AY6" s="213"/>
      <c r="AZ6" s="75"/>
      <c r="BA6" s="75"/>
      <c r="BB6" s="75"/>
      <c r="BC6" s="75"/>
      <c r="BD6" s="75"/>
      <c r="BE6" s="75"/>
      <c r="BF6" s="75"/>
      <c r="BG6" s="213"/>
      <c r="BH6" s="75"/>
      <c r="BI6" s="75"/>
      <c r="BJ6" s="75"/>
      <c r="BK6" s="75"/>
      <c r="BL6" s="75"/>
      <c r="BM6" s="75"/>
      <c r="BN6" s="75"/>
      <c r="BO6" s="213"/>
      <c r="BP6" s="75"/>
      <c r="BQ6" s="75"/>
      <c r="BR6" s="75"/>
      <c r="BS6" s="75"/>
      <c r="BT6" s="75"/>
      <c r="BU6" s="75"/>
      <c r="BV6" s="75"/>
      <c r="BW6" s="213"/>
      <c r="BX6" s="75"/>
      <c r="BY6" s="75"/>
      <c r="BZ6" s="75"/>
      <c r="CA6" s="75"/>
      <c r="CB6" s="75"/>
      <c r="CC6" s="75"/>
      <c r="CD6" s="75"/>
      <c r="CE6" s="213"/>
      <c r="CF6" s="75"/>
      <c r="CG6" s="75"/>
      <c r="CH6" s="75"/>
      <c r="CI6" s="75"/>
      <c r="CJ6" s="75"/>
      <c r="CK6" s="75"/>
      <c r="CL6" s="75"/>
      <c r="CM6" s="213"/>
      <c r="CN6" s="75"/>
      <c r="CO6" s="75"/>
      <c r="CP6" s="75"/>
      <c r="CQ6" s="75"/>
      <c r="CR6" s="75"/>
      <c r="CS6" s="75"/>
      <c r="CT6" s="75"/>
      <c r="CU6" s="213"/>
      <c r="CV6" s="75"/>
      <c r="CW6" s="75"/>
      <c r="CX6" s="75"/>
      <c r="CY6" s="75"/>
      <c r="CZ6" s="75"/>
      <c r="DA6" s="75"/>
      <c r="DB6" s="75"/>
      <c r="DC6" s="213"/>
      <c r="DD6" s="75"/>
      <c r="DE6" s="75"/>
      <c r="DF6" s="75"/>
      <c r="DG6" s="75"/>
      <c r="DH6" s="75"/>
      <c r="DI6" s="75"/>
      <c r="DJ6" s="75"/>
      <c r="DK6" s="213"/>
      <c r="DL6" s="75"/>
      <c r="DM6" s="75"/>
      <c r="DN6" s="75"/>
      <c r="DO6" s="75"/>
      <c r="DP6" s="75"/>
      <c r="DQ6" s="75"/>
      <c r="DR6" s="75"/>
      <c r="DS6" s="213"/>
      <c r="DT6" s="75"/>
      <c r="DU6" s="75"/>
      <c r="DV6" s="75"/>
      <c r="DW6" s="75"/>
      <c r="DX6" s="75"/>
      <c r="DY6" s="75"/>
      <c r="DZ6" s="75"/>
      <c r="EA6" s="213"/>
      <c r="EB6" s="75"/>
      <c r="EC6" s="75"/>
      <c r="ED6" s="75"/>
      <c r="EE6" s="75"/>
      <c r="EF6" s="75"/>
      <c r="EG6" s="75"/>
      <c r="EH6" s="75"/>
      <c r="EI6" s="213"/>
      <c r="EJ6" s="75"/>
      <c r="EK6" s="75"/>
      <c r="EL6" s="75"/>
      <c r="EM6" s="75"/>
      <c r="EN6" s="75"/>
      <c r="EO6" s="75"/>
      <c r="EP6" s="75"/>
      <c r="EQ6" s="213"/>
      <c r="ER6" s="75"/>
      <c r="ES6" s="75"/>
      <c r="ET6" s="75"/>
      <c r="EU6" s="75"/>
      <c r="EV6" s="75"/>
      <c r="EW6" s="75"/>
      <c r="EX6" s="75"/>
      <c r="EY6" s="213"/>
      <c r="EZ6" s="75"/>
      <c r="FA6" s="75"/>
      <c r="FB6" s="75"/>
      <c r="FC6" s="75"/>
      <c r="FD6" s="75"/>
      <c r="FE6" s="75"/>
      <c r="FF6" s="75"/>
      <c r="FG6" s="213"/>
      <c r="FH6" s="75"/>
      <c r="FI6" s="75"/>
      <c r="FJ6" s="75"/>
      <c r="FK6" s="75"/>
      <c r="FL6" s="75"/>
      <c r="FM6" s="75"/>
      <c r="FN6" s="75"/>
      <c r="FO6" s="213"/>
      <c r="FP6" s="75"/>
      <c r="FQ6" s="75"/>
      <c r="FR6" s="75"/>
      <c r="FS6" s="75"/>
      <c r="FT6" s="75"/>
      <c r="FU6" s="75"/>
      <c r="FV6" s="75"/>
      <c r="FW6" s="213"/>
      <c r="FX6" s="75"/>
      <c r="FY6" s="75"/>
      <c r="FZ6" s="75"/>
      <c r="GA6" s="75"/>
      <c r="GB6" s="75"/>
      <c r="GC6" s="75"/>
      <c r="GD6" s="75"/>
      <c r="GE6" s="213"/>
      <c r="GF6" s="75"/>
      <c r="GG6" s="75"/>
      <c r="GH6" s="75"/>
      <c r="GI6" s="75"/>
      <c r="GJ6" s="75"/>
      <c r="GK6" s="75"/>
      <c r="GL6" s="75"/>
      <c r="GM6" s="213"/>
    </row>
    <row r="7" spans="1:195" s="25" customFormat="1" ht="63" customHeight="1" x14ac:dyDescent="0.2">
      <c r="A7" s="369" t="s">
        <v>4</v>
      </c>
      <c r="B7" s="370"/>
      <c r="C7" s="371"/>
      <c r="D7" s="369" t="s">
        <v>1</v>
      </c>
      <c r="E7" s="370"/>
      <c r="F7" s="372" t="s">
        <v>3</v>
      </c>
      <c r="G7" s="377" t="s">
        <v>34</v>
      </c>
      <c r="H7" s="377"/>
      <c r="I7" s="377"/>
      <c r="J7" s="377"/>
    </row>
    <row r="8" spans="1:195" s="25" customFormat="1" ht="27" customHeight="1" x14ac:dyDescent="0.2">
      <c r="A8" s="214" t="s">
        <v>5</v>
      </c>
      <c r="B8" s="214" t="s">
        <v>6</v>
      </c>
      <c r="C8" s="214" t="s">
        <v>7</v>
      </c>
      <c r="D8" s="214" t="s">
        <v>8</v>
      </c>
      <c r="E8" s="214" t="s">
        <v>9</v>
      </c>
      <c r="F8" s="373"/>
      <c r="G8" s="76" t="s">
        <v>198</v>
      </c>
      <c r="H8" s="76" t="s">
        <v>199</v>
      </c>
      <c r="I8" s="76" t="s">
        <v>200</v>
      </c>
      <c r="J8" s="76" t="s">
        <v>125</v>
      </c>
    </row>
    <row r="9" spans="1:195" ht="15.95" customHeight="1" x14ac:dyDescent="0.2">
      <c r="A9" s="374" t="s">
        <v>10</v>
      </c>
      <c r="B9" s="375"/>
      <c r="C9" s="375"/>
      <c r="D9" s="375"/>
      <c r="E9" s="375"/>
      <c r="F9" s="376"/>
      <c r="G9" s="215">
        <f>+G10+G83</f>
        <v>-198420</v>
      </c>
      <c r="H9" s="215">
        <f t="shared" ref="H9:J9" si="0">+H10+H83</f>
        <v>-198420</v>
      </c>
      <c r="I9" s="215">
        <f t="shared" si="0"/>
        <v>-198419.95999999996</v>
      </c>
      <c r="J9" s="215">
        <f t="shared" si="0"/>
        <v>-198419.96000000043</v>
      </c>
    </row>
    <row r="10" spans="1:195" ht="15.95" customHeight="1" x14ac:dyDescent="0.2">
      <c r="A10" s="216" t="s">
        <v>13</v>
      </c>
      <c r="B10" s="217"/>
      <c r="C10" s="217"/>
      <c r="D10" s="217"/>
      <c r="E10" s="217"/>
      <c r="F10" s="218" t="s">
        <v>14</v>
      </c>
      <c r="G10" s="219">
        <f>+G12</f>
        <v>-198420</v>
      </c>
      <c r="H10" s="219">
        <f t="shared" ref="H10:J10" si="1">+H12</f>
        <v>-198420</v>
      </c>
      <c r="I10" s="219">
        <f t="shared" si="1"/>
        <v>-198419.95999999996</v>
      </c>
      <c r="J10" s="219">
        <f t="shared" si="1"/>
        <v>-198419.96000000043</v>
      </c>
    </row>
    <row r="11" spans="1:195" ht="15.95" customHeight="1" x14ac:dyDescent="0.2">
      <c r="A11" s="216"/>
      <c r="B11" s="217"/>
      <c r="C11" s="217"/>
      <c r="D11" s="217"/>
      <c r="E11" s="217"/>
      <c r="F11" s="220" t="s">
        <v>2</v>
      </c>
      <c r="G11" s="221"/>
      <c r="H11" s="222"/>
      <c r="I11" s="222"/>
      <c r="J11" s="222"/>
    </row>
    <row r="12" spans="1:195" ht="15.95" customHeight="1" x14ac:dyDescent="0.2">
      <c r="A12" s="216"/>
      <c r="B12" s="216" t="s">
        <v>16</v>
      </c>
      <c r="C12" s="217"/>
      <c r="D12" s="217"/>
      <c r="E12" s="217"/>
      <c r="F12" s="218" t="s">
        <v>15</v>
      </c>
      <c r="G12" s="219">
        <f>+G14+G29</f>
        <v>-198420</v>
      </c>
      <c r="H12" s="219">
        <f t="shared" ref="H12:J12" si="2">+H14+H29</f>
        <v>-198420</v>
      </c>
      <c r="I12" s="219">
        <f t="shared" si="2"/>
        <v>-198419.95999999996</v>
      </c>
      <c r="J12" s="219">
        <f t="shared" si="2"/>
        <v>-198419.96000000043</v>
      </c>
    </row>
    <row r="13" spans="1:195" ht="15.95" customHeight="1" x14ac:dyDescent="0.2">
      <c r="A13" s="216"/>
      <c r="B13" s="216"/>
      <c r="C13" s="217"/>
      <c r="D13" s="217"/>
      <c r="E13" s="217"/>
      <c r="F13" s="220" t="s">
        <v>2</v>
      </c>
      <c r="G13" s="221"/>
      <c r="H13" s="222"/>
      <c r="I13" s="222"/>
      <c r="J13" s="222"/>
    </row>
    <row r="14" spans="1:195" s="1" customFormat="1" x14ac:dyDescent="0.2">
      <c r="A14" s="216"/>
      <c r="B14" s="216"/>
      <c r="C14" s="26" t="s">
        <v>250</v>
      </c>
      <c r="D14" s="76"/>
      <c r="E14" s="76"/>
      <c r="F14" s="29" t="s">
        <v>289</v>
      </c>
      <c r="G14" s="223">
        <f>+G16</f>
        <v>55000</v>
      </c>
      <c r="H14" s="223">
        <f t="shared" ref="H14:J14" si="3">+H16</f>
        <v>92000</v>
      </c>
      <c r="I14" s="223">
        <f t="shared" si="3"/>
        <v>92000</v>
      </c>
      <c r="J14" s="223">
        <f t="shared" si="3"/>
        <v>92000</v>
      </c>
    </row>
    <row r="15" spans="1:195" s="1" customFormat="1" ht="13.5" customHeight="1" x14ac:dyDescent="0.2">
      <c r="A15" s="216"/>
      <c r="B15" s="216"/>
      <c r="C15" s="76"/>
      <c r="D15" s="76"/>
      <c r="E15" s="76"/>
      <c r="F15" s="30" t="s">
        <v>226</v>
      </c>
      <c r="G15" s="77"/>
      <c r="H15" s="77"/>
      <c r="I15" s="77"/>
      <c r="J15" s="77"/>
    </row>
    <row r="16" spans="1:195" s="1" customFormat="1" ht="32.25" customHeight="1" x14ac:dyDescent="0.2">
      <c r="A16" s="216"/>
      <c r="B16" s="216"/>
      <c r="C16" s="76"/>
      <c r="D16" s="26">
        <v>1053</v>
      </c>
      <c r="E16" s="76"/>
      <c r="F16" s="130" t="s">
        <v>235</v>
      </c>
      <c r="G16" s="77">
        <f>+G20</f>
        <v>55000</v>
      </c>
      <c r="H16" s="77">
        <f t="shared" ref="H16:J16" si="4">+H20</f>
        <v>92000</v>
      </c>
      <c r="I16" s="77">
        <f t="shared" si="4"/>
        <v>92000</v>
      </c>
      <c r="J16" s="77">
        <f t="shared" si="4"/>
        <v>92000</v>
      </c>
    </row>
    <row r="17" spans="1:10" s="1" customFormat="1" ht="13.5" customHeight="1" x14ac:dyDescent="0.2">
      <c r="A17" s="216"/>
      <c r="B17" s="216"/>
      <c r="C17" s="76"/>
      <c r="D17" s="76"/>
      <c r="E17" s="76"/>
      <c r="F17" s="220" t="s">
        <v>2</v>
      </c>
      <c r="G17" s="77"/>
      <c r="H17" s="77"/>
      <c r="I17" s="77"/>
      <c r="J17" s="77"/>
    </row>
    <row r="18" spans="1:10" s="227" customFormat="1" ht="13.5" customHeight="1" x14ac:dyDescent="0.2">
      <c r="A18" s="224"/>
      <c r="B18" s="224"/>
      <c r="C18" s="32"/>
      <c r="D18" s="32"/>
      <c r="E18" s="32"/>
      <c r="F18" s="225" t="s">
        <v>11</v>
      </c>
      <c r="G18" s="226">
        <f>+G20</f>
        <v>55000</v>
      </c>
      <c r="H18" s="226">
        <f t="shared" ref="H18:J18" si="5">+H20</f>
        <v>92000</v>
      </c>
      <c r="I18" s="226">
        <f t="shared" si="5"/>
        <v>92000</v>
      </c>
      <c r="J18" s="226">
        <f t="shared" si="5"/>
        <v>92000</v>
      </c>
    </row>
    <row r="19" spans="1:10" s="1" customFormat="1" ht="13.5" customHeight="1" x14ac:dyDescent="0.2">
      <c r="A19" s="216"/>
      <c r="B19" s="216"/>
      <c r="C19" s="76"/>
      <c r="D19" s="76"/>
      <c r="E19" s="76"/>
      <c r="F19" s="220" t="s">
        <v>2</v>
      </c>
      <c r="G19" s="77"/>
      <c r="H19" s="77"/>
      <c r="I19" s="77"/>
      <c r="J19" s="77"/>
    </row>
    <row r="20" spans="1:10" s="58" customFormat="1" ht="58.15" customHeight="1" x14ac:dyDescent="0.2">
      <c r="A20" s="216"/>
      <c r="B20" s="216"/>
      <c r="C20" s="26"/>
      <c r="D20" s="26"/>
      <c r="E20" s="26" t="s">
        <v>238</v>
      </c>
      <c r="F20" s="29" t="s">
        <v>363</v>
      </c>
      <c r="G20" s="243">
        <f>+G22</f>
        <v>55000</v>
      </c>
      <c r="H20" s="243">
        <f t="shared" ref="H20:J20" si="6">+H22</f>
        <v>92000</v>
      </c>
      <c r="I20" s="243">
        <f t="shared" si="6"/>
        <v>92000</v>
      </c>
      <c r="J20" s="243">
        <f t="shared" si="6"/>
        <v>92000</v>
      </c>
    </row>
    <row r="21" spans="1:10" s="1" customFormat="1" ht="13.5" customHeight="1" x14ac:dyDescent="0.2">
      <c r="A21" s="216"/>
      <c r="B21" s="216"/>
      <c r="C21" s="76"/>
      <c r="D21" s="76"/>
      <c r="E21" s="76"/>
      <c r="F21" s="230" t="s">
        <v>12</v>
      </c>
      <c r="G21" s="229"/>
      <c r="H21" s="229"/>
      <c r="I21" s="229"/>
      <c r="J21" s="229"/>
    </row>
    <row r="22" spans="1:10" s="227" customFormat="1" ht="13.5" customHeight="1" x14ac:dyDescent="0.2">
      <c r="A22" s="244"/>
      <c r="B22" s="244"/>
      <c r="C22" s="32"/>
      <c r="D22" s="32"/>
      <c r="E22" s="32"/>
      <c r="F22" s="33" t="s">
        <v>33</v>
      </c>
      <c r="G22" s="245">
        <f>+G24</f>
        <v>55000</v>
      </c>
      <c r="H22" s="245">
        <f t="shared" ref="H22:J22" si="7">+H24</f>
        <v>92000</v>
      </c>
      <c r="I22" s="245">
        <f t="shared" si="7"/>
        <v>92000</v>
      </c>
      <c r="J22" s="245">
        <f t="shared" si="7"/>
        <v>92000</v>
      </c>
    </row>
    <row r="23" spans="1:10" ht="15" customHeight="1" x14ac:dyDescent="0.2">
      <c r="A23" s="216"/>
      <c r="B23" s="216"/>
      <c r="C23" s="76"/>
      <c r="D23" s="76"/>
      <c r="E23" s="76"/>
      <c r="F23" s="30" t="s">
        <v>32</v>
      </c>
      <c r="G23" s="221"/>
      <c r="H23" s="221"/>
      <c r="I23" s="221"/>
      <c r="J23" s="221"/>
    </row>
    <row r="24" spans="1:10" s="1" customFormat="1" ht="13.5" customHeight="1" x14ac:dyDescent="0.2">
      <c r="A24" s="216"/>
      <c r="B24" s="216"/>
      <c r="C24" s="76"/>
      <c r="D24" s="76"/>
      <c r="E24" s="76"/>
      <c r="F24" s="30" t="s">
        <v>17</v>
      </c>
      <c r="G24" s="229">
        <f>+G25</f>
        <v>55000</v>
      </c>
      <c r="H24" s="229">
        <f t="shared" ref="H24:J27" si="8">+H25</f>
        <v>92000</v>
      </c>
      <c r="I24" s="229">
        <f t="shared" si="8"/>
        <v>92000</v>
      </c>
      <c r="J24" s="229">
        <f t="shared" si="8"/>
        <v>92000</v>
      </c>
    </row>
    <row r="25" spans="1:10" s="1" customFormat="1" ht="13.5" customHeight="1" x14ac:dyDescent="0.2">
      <c r="A25" s="216"/>
      <c r="B25" s="216"/>
      <c r="C25" s="76"/>
      <c r="D25" s="76"/>
      <c r="E25" s="76"/>
      <c r="F25" s="30" t="s">
        <v>18</v>
      </c>
      <c r="G25" s="229">
        <f>+G26</f>
        <v>55000</v>
      </c>
      <c r="H25" s="229">
        <f t="shared" si="8"/>
        <v>92000</v>
      </c>
      <c r="I25" s="229">
        <f t="shared" si="8"/>
        <v>92000</v>
      </c>
      <c r="J25" s="229">
        <f t="shared" si="8"/>
        <v>92000</v>
      </c>
    </row>
    <row r="26" spans="1:10" s="1" customFormat="1" ht="13.5" customHeight="1" x14ac:dyDescent="0.2">
      <c r="A26" s="216"/>
      <c r="B26" s="216"/>
      <c r="C26" s="76"/>
      <c r="D26" s="76"/>
      <c r="E26" s="76"/>
      <c r="F26" s="30" t="s">
        <v>19</v>
      </c>
      <c r="G26" s="229">
        <f>+G27</f>
        <v>55000</v>
      </c>
      <c r="H26" s="229">
        <f t="shared" si="8"/>
        <v>92000</v>
      </c>
      <c r="I26" s="229">
        <f t="shared" si="8"/>
        <v>92000</v>
      </c>
      <c r="J26" s="229">
        <f t="shared" si="8"/>
        <v>92000</v>
      </c>
    </row>
    <row r="27" spans="1:10" s="1" customFormat="1" ht="13.5" customHeight="1" x14ac:dyDescent="0.2">
      <c r="A27" s="216"/>
      <c r="B27" s="216"/>
      <c r="C27" s="76"/>
      <c r="D27" s="76"/>
      <c r="E27" s="76"/>
      <c r="F27" s="30" t="s">
        <v>20</v>
      </c>
      <c r="G27" s="229">
        <f>+G28</f>
        <v>55000</v>
      </c>
      <c r="H27" s="229">
        <f t="shared" si="8"/>
        <v>92000</v>
      </c>
      <c r="I27" s="229">
        <f t="shared" si="8"/>
        <v>92000</v>
      </c>
      <c r="J27" s="229">
        <f t="shared" si="8"/>
        <v>92000</v>
      </c>
    </row>
    <row r="28" spans="1:10" s="1" customFormat="1" ht="13.5" customHeight="1" x14ac:dyDescent="0.2">
      <c r="A28" s="216"/>
      <c r="B28" s="216"/>
      <c r="C28" s="76"/>
      <c r="D28" s="76"/>
      <c r="E28" s="76"/>
      <c r="F28" s="30" t="s">
        <v>78</v>
      </c>
      <c r="G28" s="229">
        <f>+'6'!G12</f>
        <v>55000</v>
      </c>
      <c r="H28" s="229">
        <f>+'6'!H12</f>
        <v>92000</v>
      </c>
      <c r="I28" s="229">
        <f>+'6'!I12</f>
        <v>92000</v>
      </c>
      <c r="J28" s="229">
        <f>+'6'!J12</f>
        <v>92000</v>
      </c>
    </row>
    <row r="29" spans="1:10" ht="15.95" customHeight="1" x14ac:dyDescent="0.2">
      <c r="A29" s="216"/>
      <c r="B29" s="216"/>
      <c r="C29" s="216" t="s">
        <v>21</v>
      </c>
      <c r="D29" s="217"/>
      <c r="E29" s="217"/>
      <c r="F29" s="218" t="s">
        <v>23</v>
      </c>
      <c r="G29" s="219">
        <f>+G31</f>
        <v>-253420</v>
      </c>
      <c r="H29" s="219">
        <f t="shared" ref="H29:J29" si="9">+H31</f>
        <v>-290420</v>
      </c>
      <c r="I29" s="219">
        <f t="shared" si="9"/>
        <v>-290419.95999999996</v>
      </c>
      <c r="J29" s="219">
        <f t="shared" si="9"/>
        <v>-290419.96000000043</v>
      </c>
    </row>
    <row r="30" spans="1:10" ht="15.95" customHeight="1" x14ac:dyDescent="0.2">
      <c r="A30" s="216"/>
      <c r="B30" s="216"/>
      <c r="C30" s="216"/>
      <c r="D30" s="217"/>
      <c r="E30" s="217"/>
      <c r="F30" s="220" t="s">
        <v>2</v>
      </c>
      <c r="G30" s="231"/>
      <c r="H30" s="222"/>
      <c r="I30" s="222"/>
      <c r="J30" s="222"/>
    </row>
    <row r="31" spans="1:10" ht="30.75" customHeight="1" x14ac:dyDescent="0.2">
      <c r="A31" s="216"/>
      <c r="B31" s="216"/>
      <c r="C31" s="216"/>
      <c r="D31" s="216">
        <v>1126</v>
      </c>
      <c r="E31" s="217"/>
      <c r="F31" s="29" t="s">
        <v>22</v>
      </c>
      <c r="G31" s="215">
        <f>+G35+G44+G53+G62</f>
        <v>-253420</v>
      </c>
      <c r="H31" s="215">
        <f t="shared" ref="H31:J31" si="10">+H35+H44+H53+H62</f>
        <v>-290420</v>
      </c>
      <c r="I31" s="215">
        <f t="shared" si="10"/>
        <v>-290419.95999999996</v>
      </c>
      <c r="J31" s="215">
        <f t="shared" si="10"/>
        <v>-290419.96000000043</v>
      </c>
    </row>
    <row r="32" spans="1:10" ht="15.95" customHeight="1" x14ac:dyDescent="0.2">
      <c r="A32" s="216"/>
      <c r="B32" s="216"/>
      <c r="C32" s="216"/>
      <c r="D32" s="216"/>
      <c r="E32" s="217"/>
      <c r="F32" s="220" t="s">
        <v>2</v>
      </c>
      <c r="G32" s="221"/>
      <c r="H32" s="222"/>
      <c r="I32" s="222"/>
      <c r="J32" s="222"/>
    </row>
    <row r="33" spans="1:10" s="227" customFormat="1" x14ac:dyDescent="0.2">
      <c r="A33" s="244"/>
      <c r="B33" s="244"/>
      <c r="C33" s="244"/>
      <c r="D33" s="244"/>
      <c r="E33" s="32"/>
      <c r="F33" s="246" t="s">
        <v>11</v>
      </c>
      <c r="G33" s="247">
        <f>+G31</f>
        <v>-253420</v>
      </c>
      <c r="H33" s="247">
        <f t="shared" ref="H33:J33" si="11">+H31</f>
        <v>-290420</v>
      </c>
      <c r="I33" s="247">
        <f t="shared" si="11"/>
        <v>-290419.95999999996</v>
      </c>
      <c r="J33" s="247">
        <f t="shared" si="11"/>
        <v>-290419.96000000043</v>
      </c>
    </row>
    <row r="34" spans="1:10" s="1" customFormat="1" ht="13.5" customHeight="1" x14ac:dyDescent="0.2">
      <c r="A34" s="216"/>
      <c r="B34" s="216"/>
      <c r="C34" s="216"/>
      <c r="D34" s="216"/>
      <c r="E34" s="76"/>
      <c r="F34" s="30" t="s">
        <v>226</v>
      </c>
      <c r="G34" s="77"/>
      <c r="H34" s="77"/>
      <c r="I34" s="77"/>
      <c r="J34" s="77"/>
    </row>
    <row r="35" spans="1:10" s="58" customFormat="1" ht="33" customHeight="1" x14ac:dyDescent="0.2">
      <c r="A35" s="216"/>
      <c r="B35" s="216"/>
      <c r="C35" s="216"/>
      <c r="D35" s="216"/>
      <c r="E35" s="26" t="s">
        <v>253</v>
      </c>
      <c r="F35" s="29" t="s">
        <v>264</v>
      </c>
      <c r="G35" s="243">
        <f>+G37</f>
        <v>68784</v>
      </c>
      <c r="H35" s="243">
        <f t="shared" ref="H35:J35" si="12">+H37</f>
        <v>68784</v>
      </c>
      <c r="I35" s="243">
        <f t="shared" si="12"/>
        <v>68784</v>
      </c>
      <c r="J35" s="243">
        <f t="shared" si="12"/>
        <v>68784</v>
      </c>
    </row>
    <row r="36" spans="1:10" ht="15.95" customHeight="1" x14ac:dyDescent="0.2">
      <c r="A36" s="216"/>
      <c r="B36" s="216"/>
      <c r="C36" s="216"/>
      <c r="D36" s="216"/>
      <c r="E36" s="76"/>
      <c r="F36" s="230" t="s">
        <v>12</v>
      </c>
      <c r="G36" s="222"/>
      <c r="H36" s="222"/>
      <c r="I36" s="222"/>
      <c r="J36" s="222"/>
    </row>
    <row r="37" spans="1:10" s="23" customFormat="1" ht="15.95" customHeight="1" x14ac:dyDescent="0.2">
      <c r="A37" s="244"/>
      <c r="B37" s="244"/>
      <c r="C37" s="244"/>
      <c r="D37" s="244"/>
      <c r="E37" s="32"/>
      <c r="F37" s="33" t="s">
        <v>33</v>
      </c>
      <c r="G37" s="235">
        <f>+G39</f>
        <v>68784</v>
      </c>
      <c r="H37" s="235">
        <f t="shared" ref="H37:J37" si="13">+H39</f>
        <v>68784</v>
      </c>
      <c r="I37" s="235">
        <f t="shared" si="13"/>
        <v>68784</v>
      </c>
      <c r="J37" s="235">
        <f t="shared" si="13"/>
        <v>68784</v>
      </c>
    </row>
    <row r="38" spans="1:10" ht="15" customHeight="1" x14ac:dyDescent="0.2">
      <c r="A38" s="216"/>
      <c r="B38" s="216"/>
      <c r="C38" s="216"/>
      <c r="D38" s="216"/>
      <c r="E38" s="76"/>
      <c r="F38" s="30" t="s">
        <v>32</v>
      </c>
      <c r="G38" s="221"/>
      <c r="H38" s="221"/>
      <c r="I38" s="221"/>
      <c r="J38" s="221"/>
    </row>
    <row r="39" spans="1:10" s="1" customFormat="1" ht="13.5" customHeight="1" x14ac:dyDescent="0.2">
      <c r="A39" s="216"/>
      <c r="B39" s="216"/>
      <c r="C39" s="216"/>
      <c r="D39" s="216"/>
      <c r="E39" s="76"/>
      <c r="F39" s="30" t="s">
        <v>17</v>
      </c>
      <c r="G39" s="229">
        <f>+G40</f>
        <v>68784</v>
      </c>
      <c r="H39" s="229">
        <f t="shared" ref="H39:J42" si="14">+H40</f>
        <v>68784</v>
      </c>
      <c r="I39" s="229">
        <f t="shared" si="14"/>
        <v>68784</v>
      </c>
      <c r="J39" s="229">
        <f t="shared" si="14"/>
        <v>68784</v>
      </c>
    </row>
    <row r="40" spans="1:10" s="1" customFormat="1" ht="13.5" customHeight="1" x14ac:dyDescent="0.2">
      <c r="A40" s="216"/>
      <c r="B40" s="216"/>
      <c r="C40" s="216"/>
      <c r="D40" s="216"/>
      <c r="E40" s="76"/>
      <c r="F40" s="30" t="s">
        <v>137</v>
      </c>
      <c r="G40" s="229">
        <f>+G41</f>
        <v>68784</v>
      </c>
      <c r="H40" s="229">
        <f t="shared" si="14"/>
        <v>68784</v>
      </c>
      <c r="I40" s="229">
        <f t="shared" si="14"/>
        <v>68784</v>
      </c>
      <c r="J40" s="229">
        <f t="shared" si="14"/>
        <v>68784</v>
      </c>
    </row>
    <row r="41" spans="1:10" s="1" customFormat="1" ht="13.5" customHeight="1" x14ac:dyDescent="0.2">
      <c r="A41" s="216"/>
      <c r="B41" s="216"/>
      <c r="C41" s="216"/>
      <c r="D41" s="216"/>
      <c r="E41" s="76"/>
      <c r="F41" s="30" t="s">
        <v>233</v>
      </c>
      <c r="G41" s="229">
        <f>+G42</f>
        <v>68784</v>
      </c>
      <c r="H41" s="229">
        <f t="shared" si="14"/>
        <v>68784</v>
      </c>
      <c r="I41" s="229">
        <f t="shared" si="14"/>
        <v>68784</v>
      </c>
      <c r="J41" s="229">
        <f t="shared" si="14"/>
        <v>68784</v>
      </c>
    </row>
    <row r="42" spans="1:10" s="1" customFormat="1" ht="13.5" customHeight="1" x14ac:dyDescent="0.2">
      <c r="A42" s="216"/>
      <c r="B42" s="216"/>
      <c r="C42" s="216"/>
      <c r="D42" s="216"/>
      <c r="E42" s="76"/>
      <c r="F42" s="30" t="s">
        <v>236</v>
      </c>
      <c r="G42" s="229">
        <f>+G43</f>
        <v>68784</v>
      </c>
      <c r="H42" s="229">
        <f t="shared" si="14"/>
        <v>68784</v>
      </c>
      <c r="I42" s="229">
        <f t="shared" si="14"/>
        <v>68784</v>
      </c>
      <c r="J42" s="229">
        <f t="shared" si="14"/>
        <v>68784</v>
      </c>
    </row>
    <row r="43" spans="1:10" s="1" customFormat="1" ht="13.5" customHeight="1" x14ac:dyDescent="0.2">
      <c r="A43" s="216"/>
      <c r="B43" s="216"/>
      <c r="C43" s="216"/>
      <c r="D43" s="216"/>
      <c r="E43" s="76"/>
      <c r="F43" s="30" t="s">
        <v>237</v>
      </c>
      <c r="G43" s="229">
        <f>+'6'!G14</f>
        <v>68784</v>
      </c>
      <c r="H43" s="229">
        <f>+'6'!H14</f>
        <v>68784</v>
      </c>
      <c r="I43" s="229">
        <f>+'6'!I14</f>
        <v>68784</v>
      </c>
      <c r="J43" s="229">
        <f>+'6'!J14</f>
        <v>68784</v>
      </c>
    </row>
    <row r="44" spans="1:10" s="25" customFormat="1" ht="32.25" customHeight="1" x14ac:dyDescent="0.2">
      <c r="A44" s="216"/>
      <c r="B44" s="216"/>
      <c r="C44" s="216"/>
      <c r="D44" s="216"/>
      <c r="E44" s="216" t="s">
        <v>136</v>
      </c>
      <c r="F44" s="233" t="s">
        <v>131</v>
      </c>
      <c r="G44" s="219">
        <f>+G46</f>
        <v>113266.65999999996</v>
      </c>
      <c r="H44" s="219">
        <f t="shared" ref="H44:I44" si="15">+H46</f>
        <v>348554</v>
      </c>
      <c r="I44" s="219">
        <f t="shared" si="15"/>
        <v>413636.65</v>
      </c>
      <c r="J44" s="219">
        <f>+J46</f>
        <v>413636.65</v>
      </c>
    </row>
    <row r="45" spans="1:10" ht="15.95" customHeight="1" x14ac:dyDescent="0.2">
      <c r="A45" s="216"/>
      <c r="B45" s="216"/>
      <c r="C45" s="216"/>
      <c r="D45" s="216"/>
      <c r="E45" s="216"/>
      <c r="F45" s="230" t="s">
        <v>12</v>
      </c>
      <c r="G45" s="222"/>
      <c r="H45" s="222"/>
      <c r="I45" s="222"/>
      <c r="J45" s="222"/>
    </row>
    <row r="46" spans="1:10" s="23" customFormat="1" ht="15.95" customHeight="1" x14ac:dyDescent="0.2">
      <c r="A46" s="244"/>
      <c r="B46" s="244"/>
      <c r="C46" s="244"/>
      <c r="D46" s="244"/>
      <c r="E46" s="244"/>
      <c r="F46" s="236" t="s">
        <v>33</v>
      </c>
      <c r="G46" s="234">
        <f t="shared" ref="G46:I46" si="16">+G48</f>
        <v>113266.65999999996</v>
      </c>
      <c r="H46" s="234">
        <f t="shared" si="16"/>
        <v>348554</v>
      </c>
      <c r="I46" s="234">
        <f t="shared" si="16"/>
        <v>413636.65</v>
      </c>
      <c r="J46" s="234">
        <f>+J48</f>
        <v>413636.65</v>
      </c>
    </row>
    <row r="47" spans="1:10" ht="15.95" customHeight="1" x14ac:dyDescent="0.2">
      <c r="A47" s="216"/>
      <c r="B47" s="216"/>
      <c r="C47" s="216"/>
      <c r="D47" s="216"/>
      <c r="E47" s="216"/>
      <c r="F47" s="230" t="s">
        <v>32</v>
      </c>
      <c r="G47" s="222"/>
      <c r="H47" s="222"/>
      <c r="I47" s="222"/>
      <c r="J47" s="222"/>
    </row>
    <row r="48" spans="1:10" ht="15.95" customHeight="1" x14ac:dyDescent="0.2">
      <c r="A48" s="228"/>
      <c r="B48" s="228"/>
      <c r="C48" s="228"/>
      <c r="D48" s="228"/>
      <c r="E48" s="228"/>
      <c r="F48" s="230" t="s">
        <v>17</v>
      </c>
      <c r="G48" s="221">
        <f t="shared" ref="G48:J51" si="17">+G49</f>
        <v>113266.65999999996</v>
      </c>
      <c r="H48" s="221">
        <f t="shared" si="17"/>
        <v>348554</v>
      </c>
      <c r="I48" s="221">
        <f t="shared" si="17"/>
        <v>413636.65</v>
      </c>
      <c r="J48" s="221">
        <f t="shared" si="17"/>
        <v>413636.65</v>
      </c>
    </row>
    <row r="49" spans="1:10" ht="15.95" customHeight="1" x14ac:dyDescent="0.2">
      <c r="A49" s="228"/>
      <c r="B49" s="228"/>
      <c r="C49" s="228"/>
      <c r="D49" s="228"/>
      <c r="E49" s="228"/>
      <c r="F49" s="230" t="s">
        <v>137</v>
      </c>
      <c r="G49" s="221">
        <f t="shared" si="17"/>
        <v>113266.65999999996</v>
      </c>
      <c r="H49" s="221">
        <f t="shared" si="17"/>
        <v>348554</v>
      </c>
      <c r="I49" s="221">
        <f t="shared" si="17"/>
        <v>413636.65</v>
      </c>
      <c r="J49" s="221">
        <f t="shared" si="17"/>
        <v>413636.65</v>
      </c>
    </row>
    <row r="50" spans="1:10" ht="15.95" customHeight="1" x14ac:dyDescent="0.2">
      <c r="A50" s="228"/>
      <c r="B50" s="228"/>
      <c r="C50" s="228"/>
      <c r="D50" s="228"/>
      <c r="E50" s="228"/>
      <c r="F50" s="230" t="s">
        <v>138</v>
      </c>
      <c r="G50" s="221">
        <f>+G51</f>
        <v>113266.65999999996</v>
      </c>
      <c r="H50" s="221">
        <f t="shared" si="17"/>
        <v>348554</v>
      </c>
      <c r="I50" s="221">
        <f t="shared" si="17"/>
        <v>413636.65</v>
      </c>
      <c r="J50" s="221">
        <f t="shared" si="17"/>
        <v>413636.65</v>
      </c>
    </row>
    <row r="51" spans="1:10" ht="18.75" customHeight="1" x14ac:dyDescent="0.2">
      <c r="A51" s="216"/>
      <c r="B51" s="216"/>
      <c r="C51" s="216"/>
      <c r="D51" s="216"/>
      <c r="E51" s="216"/>
      <c r="F51" s="230" t="s">
        <v>139</v>
      </c>
      <c r="G51" s="221">
        <f>+G52</f>
        <v>113266.65999999996</v>
      </c>
      <c r="H51" s="221">
        <f t="shared" si="17"/>
        <v>348554</v>
      </c>
      <c r="I51" s="221">
        <f t="shared" si="17"/>
        <v>413636.65</v>
      </c>
      <c r="J51" s="221">
        <f t="shared" si="17"/>
        <v>413636.65</v>
      </c>
    </row>
    <row r="52" spans="1:10" s="23" customFormat="1" ht="27.75" customHeight="1" x14ac:dyDescent="0.2">
      <c r="A52" s="216"/>
      <c r="B52" s="216"/>
      <c r="C52" s="216"/>
      <c r="D52" s="216"/>
      <c r="E52" s="216"/>
      <c r="F52" s="33" t="s">
        <v>152</v>
      </c>
      <c r="G52" s="234">
        <f>+'6'!G15</f>
        <v>113266.65999999996</v>
      </c>
      <c r="H52" s="234">
        <f>+'6'!H15</f>
        <v>348554</v>
      </c>
      <c r="I52" s="234">
        <f>+'6'!I15</f>
        <v>413636.65</v>
      </c>
      <c r="J52" s="234">
        <f>+'6'!J15</f>
        <v>413636.65</v>
      </c>
    </row>
    <row r="53" spans="1:10" s="239" customFormat="1" x14ac:dyDescent="0.2">
      <c r="A53" s="216"/>
      <c r="B53" s="216"/>
      <c r="C53" s="216"/>
      <c r="D53" s="216"/>
      <c r="E53" s="109" t="s">
        <v>207</v>
      </c>
      <c r="F53" s="19" t="s">
        <v>95</v>
      </c>
      <c r="G53" s="238">
        <f>+G55</f>
        <v>-55000</v>
      </c>
      <c r="H53" s="238">
        <f t="shared" ref="H53:I53" si="18">+H55</f>
        <v>-440000</v>
      </c>
      <c r="I53" s="238">
        <f t="shared" si="18"/>
        <v>135917.39000000001</v>
      </c>
      <c r="J53" s="238">
        <f>+J55</f>
        <v>670513.1799999997</v>
      </c>
    </row>
    <row r="54" spans="1:10" s="23" customFormat="1" x14ac:dyDescent="0.2">
      <c r="A54" s="216"/>
      <c r="B54" s="216"/>
      <c r="C54" s="216"/>
      <c r="D54" s="216"/>
      <c r="E54" s="121"/>
      <c r="F54" s="20" t="s">
        <v>90</v>
      </c>
      <c r="G54" s="234"/>
      <c r="H54" s="234"/>
      <c r="I54" s="234"/>
      <c r="J54" s="234"/>
    </row>
    <row r="55" spans="1:10" s="23" customFormat="1" x14ac:dyDescent="0.2">
      <c r="A55" s="228"/>
      <c r="B55" s="228"/>
      <c r="C55" s="228"/>
      <c r="D55" s="228"/>
      <c r="E55" s="121"/>
      <c r="F55" s="237" t="s">
        <v>33</v>
      </c>
      <c r="G55" s="234">
        <f>+G57</f>
        <v>-55000</v>
      </c>
      <c r="H55" s="234">
        <f t="shared" ref="H55:J55" si="19">+H57</f>
        <v>-440000</v>
      </c>
      <c r="I55" s="234">
        <f t="shared" si="19"/>
        <v>135917.39000000001</v>
      </c>
      <c r="J55" s="234">
        <f t="shared" si="19"/>
        <v>670513.1799999997</v>
      </c>
    </row>
    <row r="56" spans="1:10" s="23" customFormat="1" ht="18" customHeight="1" x14ac:dyDescent="0.2">
      <c r="A56" s="216"/>
      <c r="B56" s="216"/>
      <c r="C56" s="216"/>
      <c r="D56" s="216"/>
      <c r="E56" s="121"/>
      <c r="F56" s="20" t="s">
        <v>32</v>
      </c>
      <c r="G56" s="234"/>
      <c r="H56" s="234"/>
      <c r="I56" s="234"/>
      <c r="J56" s="234"/>
    </row>
    <row r="57" spans="1:10" s="23" customFormat="1" x14ac:dyDescent="0.2">
      <c r="A57" s="216"/>
      <c r="B57" s="216"/>
      <c r="C57" s="216"/>
      <c r="D57" s="216"/>
      <c r="E57" s="121"/>
      <c r="F57" s="20" t="s">
        <v>17</v>
      </c>
      <c r="G57" s="234">
        <f>+G58</f>
        <v>-55000</v>
      </c>
      <c r="H57" s="234">
        <f t="shared" ref="H57:J59" si="20">+H58</f>
        <v>-440000</v>
      </c>
      <c r="I57" s="234">
        <f t="shared" si="20"/>
        <v>135917.39000000001</v>
      </c>
      <c r="J57" s="234">
        <f t="shared" si="20"/>
        <v>670513.1799999997</v>
      </c>
    </row>
    <row r="58" spans="1:10" s="23" customFormat="1" x14ac:dyDescent="0.2">
      <c r="A58" s="216"/>
      <c r="B58" s="216"/>
      <c r="C58" s="216"/>
      <c r="D58" s="216"/>
      <c r="E58" s="121"/>
      <c r="F58" s="20" t="s">
        <v>18</v>
      </c>
      <c r="G58" s="234">
        <f>+G59</f>
        <v>-55000</v>
      </c>
      <c r="H58" s="234">
        <f t="shared" si="20"/>
        <v>-440000</v>
      </c>
      <c r="I58" s="234">
        <f t="shared" si="20"/>
        <v>135917.39000000001</v>
      </c>
      <c r="J58" s="234">
        <f t="shared" si="20"/>
        <v>670513.1799999997</v>
      </c>
    </row>
    <row r="59" spans="1:10" s="23" customFormat="1" x14ac:dyDescent="0.2">
      <c r="A59" s="216"/>
      <c r="B59" s="216"/>
      <c r="C59" s="216"/>
      <c r="D59" s="216"/>
      <c r="E59" s="121"/>
      <c r="F59" s="20" t="s">
        <v>19</v>
      </c>
      <c r="G59" s="234">
        <f>+G60</f>
        <v>-55000</v>
      </c>
      <c r="H59" s="234">
        <f t="shared" si="20"/>
        <v>-440000</v>
      </c>
      <c r="I59" s="234">
        <f t="shared" si="20"/>
        <v>135917.39000000001</v>
      </c>
      <c r="J59" s="234">
        <f t="shared" si="20"/>
        <v>670513.1799999997</v>
      </c>
    </row>
    <row r="60" spans="1:10" s="23" customFormat="1" x14ac:dyDescent="0.2">
      <c r="A60" s="216"/>
      <c r="B60" s="216"/>
      <c r="C60" s="216"/>
      <c r="D60" s="216"/>
      <c r="E60" s="121"/>
      <c r="F60" s="20" t="s">
        <v>290</v>
      </c>
      <c r="G60" s="234">
        <f>+G61</f>
        <v>-55000</v>
      </c>
      <c r="H60" s="234">
        <f t="shared" ref="H60:J60" si="21">+H61</f>
        <v>-440000</v>
      </c>
      <c r="I60" s="234">
        <f t="shared" si="21"/>
        <v>135917.39000000001</v>
      </c>
      <c r="J60" s="234">
        <f t="shared" si="21"/>
        <v>670513.1799999997</v>
      </c>
    </row>
    <row r="61" spans="1:10" s="23" customFormat="1" x14ac:dyDescent="0.2">
      <c r="A61" s="216"/>
      <c r="B61" s="216"/>
      <c r="C61" s="216"/>
      <c r="D61" s="216"/>
      <c r="E61" s="121"/>
      <c r="F61" s="20" t="s">
        <v>291</v>
      </c>
      <c r="G61" s="234">
        <f>+'10'!D13</f>
        <v>-55000</v>
      </c>
      <c r="H61" s="234">
        <f>+'10'!E13</f>
        <v>-440000</v>
      </c>
      <c r="I61" s="234">
        <f>+'10'!F13</f>
        <v>135917.39000000001</v>
      </c>
      <c r="J61" s="234">
        <f>+'10'!G13</f>
        <v>670513.1799999997</v>
      </c>
    </row>
    <row r="62" spans="1:10" s="25" customFormat="1" ht="15" customHeight="1" x14ac:dyDescent="0.2">
      <c r="A62" s="216"/>
      <c r="B62" s="216"/>
      <c r="C62" s="216"/>
      <c r="D62" s="216"/>
      <c r="E62" s="216" t="s">
        <v>29</v>
      </c>
      <c r="F62" s="29" t="s">
        <v>24</v>
      </c>
      <c r="G62" s="219">
        <f>+G64+G74</f>
        <v>-380470.66</v>
      </c>
      <c r="H62" s="219">
        <f t="shared" ref="H62:J62" si="22">+H64+H74</f>
        <v>-267758</v>
      </c>
      <c r="I62" s="219">
        <f t="shared" si="22"/>
        <v>-908758</v>
      </c>
      <c r="J62" s="219">
        <f t="shared" si="22"/>
        <v>-1443353.79</v>
      </c>
    </row>
    <row r="63" spans="1:10" ht="15" customHeight="1" x14ac:dyDescent="0.2">
      <c r="A63" s="216"/>
      <c r="B63" s="216"/>
      <c r="C63" s="216"/>
      <c r="D63" s="216"/>
      <c r="E63" s="216"/>
      <c r="F63" s="30" t="s">
        <v>12</v>
      </c>
      <c r="G63" s="221"/>
      <c r="H63" s="222"/>
      <c r="I63" s="222"/>
      <c r="J63" s="222"/>
    </row>
    <row r="64" spans="1:10" s="239" customFormat="1" ht="15" customHeight="1" x14ac:dyDescent="0.2">
      <c r="A64" s="224"/>
      <c r="B64" s="224"/>
      <c r="C64" s="224"/>
      <c r="D64" s="224"/>
      <c r="E64" s="224"/>
      <c r="F64" s="232" t="s">
        <v>33</v>
      </c>
      <c r="G64" s="238">
        <f>+G66</f>
        <v>53784</v>
      </c>
      <c r="H64" s="238">
        <f t="shared" ref="H64:I64" si="23">+H66</f>
        <v>-84558</v>
      </c>
      <c r="I64" s="238">
        <f t="shared" si="23"/>
        <v>-670558</v>
      </c>
      <c r="J64" s="238">
        <f>+J66</f>
        <v>-1205153.79</v>
      </c>
    </row>
    <row r="65" spans="1:10" ht="15" customHeight="1" x14ac:dyDescent="0.2">
      <c r="A65" s="216"/>
      <c r="B65" s="216"/>
      <c r="C65" s="216"/>
      <c r="D65" s="216"/>
      <c r="E65" s="216"/>
      <c r="F65" s="30" t="s">
        <v>32</v>
      </c>
      <c r="G65" s="221"/>
      <c r="H65" s="222"/>
      <c r="I65" s="222"/>
      <c r="J65" s="222"/>
    </row>
    <row r="66" spans="1:10" ht="15" customHeight="1" x14ac:dyDescent="0.2">
      <c r="A66" s="228"/>
      <c r="B66" s="228"/>
      <c r="C66" s="228"/>
      <c r="D66" s="228"/>
      <c r="E66" s="228"/>
      <c r="F66" s="30" t="s">
        <v>17</v>
      </c>
      <c r="G66" s="221">
        <f>+G67</f>
        <v>53784</v>
      </c>
      <c r="H66" s="221">
        <f t="shared" ref="H66:I66" si="24">+H67</f>
        <v>-84558</v>
      </c>
      <c r="I66" s="221">
        <f t="shared" si="24"/>
        <v>-670558</v>
      </c>
      <c r="J66" s="221">
        <f>+J67</f>
        <v>-1205153.79</v>
      </c>
    </row>
    <row r="67" spans="1:10" ht="15" customHeight="1" x14ac:dyDescent="0.2">
      <c r="A67" s="228"/>
      <c r="B67" s="228"/>
      <c r="C67" s="228"/>
      <c r="D67" s="228"/>
      <c r="E67" s="228"/>
      <c r="F67" s="30" t="s">
        <v>18</v>
      </c>
      <c r="G67" s="221">
        <f>+G68</f>
        <v>53784</v>
      </c>
      <c r="H67" s="221">
        <f t="shared" ref="H67:J67" si="25">+H68</f>
        <v>-84558</v>
      </c>
      <c r="I67" s="221">
        <f t="shared" si="25"/>
        <v>-670558</v>
      </c>
      <c r="J67" s="221">
        <f t="shared" si="25"/>
        <v>-1205153.79</v>
      </c>
    </row>
    <row r="68" spans="1:10" ht="15" customHeight="1" x14ac:dyDescent="0.2">
      <c r="A68" s="228"/>
      <c r="B68" s="228"/>
      <c r="C68" s="228"/>
      <c r="D68" s="228"/>
      <c r="E68" s="228"/>
      <c r="F68" s="30" t="s">
        <v>19</v>
      </c>
      <c r="G68" s="221">
        <f>+G69+G72</f>
        <v>53784</v>
      </c>
      <c r="H68" s="221">
        <f>++H69+H72</f>
        <v>-84558</v>
      </c>
      <c r="I68" s="221">
        <f t="shared" ref="I68:J68" si="26">+I69+I72</f>
        <v>-670558</v>
      </c>
      <c r="J68" s="221">
        <f t="shared" si="26"/>
        <v>-1205153.79</v>
      </c>
    </row>
    <row r="69" spans="1:10" ht="15" customHeight="1" x14ac:dyDescent="0.2">
      <c r="A69" s="228"/>
      <c r="B69" s="228"/>
      <c r="C69" s="228"/>
      <c r="D69" s="228"/>
      <c r="E69" s="228"/>
      <c r="F69" s="56" t="s">
        <v>20</v>
      </c>
      <c r="G69" s="238">
        <f>+G70+G71</f>
        <v>45540</v>
      </c>
      <c r="H69" s="238">
        <f>+H70+H71</f>
        <v>-168460</v>
      </c>
      <c r="I69" s="238">
        <f t="shared" ref="I69:J69" si="27">+I70+I71</f>
        <v>-754460</v>
      </c>
      <c r="J69" s="238">
        <f t="shared" si="27"/>
        <v>-1289055.79</v>
      </c>
    </row>
    <row r="70" spans="1:10" ht="15" customHeight="1" x14ac:dyDescent="0.2">
      <c r="A70" s="216"/>
      <c r="B70" s="216"/>
      <c r="C70" s="216"/>
      <c r="D70" s="216"/>
      <c r="E70" s="216"/>
      <c r="F70" s="33" t="s">
        <v>78</v>
      </c>
      <c r="G70" s="234">
        <f>+'10'!D46+'10'!D51+'10'!D53-5244</f>
        <v>139000</v>
      </c>
      <c r="H70" s="234">
        <f>+'10'!E46+'10'!E51+'10'!E53-5244</f>
        <v>39000</v>
      </c>
      <c r="I70" s="234">
        <f>+'10'!F46+'10'!F51+'10'!F53-5244</f>
        <v>-261000</v>
      </c>
      <c r="J70" s="234">
        <f>+'10'!G46+'10'!G51+'10'!G53-5244</f>
        <v>-511000</v>
      </c>
    </row>
    <row r="71" spans="1:10" ht="15" customHeight="1" x14ac:dyDescent="0.2">
      <c r="A71" s="216"/>
      <c r="B71" s="216"/>
      <c r="C71" s="216"/>
      <c r="D71" s="216"/>
      <c r="E71" s="216"/>
      <c r="F71" s="33" t="s">
        <v>97</v>
      </c>
      <c r="G71" s="234">
        <f>+'10'!D36+'10'!D37+'10'!D41+'10'!D42+'10'!D44</f>
        <v>-93460</v>
      </c>
      <c r="H71" s="234">
        <f>+'10'!E36+'10'!E37+'10'!E41+'10'!E42+'10'!E44</f>
        <v>-207460</v>
      </c>
      <c r="I71" s="234">
        <f>+'10'!F36+'10'!F37+'10'!F41+'10'!F42+'10'!F44</f>
        <v>-493460</v>
      </c>
      <c r="J71" s="234">
        <f>+'10'!G36+'10'!G37+'10'!G41+'10'!G42+'10'!G44</f>
        <v>-778055.79</v>
      </c>
    </row>
    <row r="72" spans="1:10" x14ac:dyDescent="0.2">
      <c r="A72" s="216"/>
      <c r="B72" s="216"/>
      <c r="C72" s="216"/>
      <c r="D72" s="216"/>
      <c r="E72" s="216"/>
      <c r="F72" s="326" t="s">
        <v>98</v>
      </c>
      <c r="G72" s="238">
        <f>+G73</f>
        <v>8244</v>
      </c>
      <c r="H72" s="238">
        <f t="shared" ref="H72:J72" si="28">+H73</f>
        <v>83902</v>
      </c>
      <c r="I72" s="238">
        <f t="shared" si="28"/>
        <v>83902</v>
      </c>
      <c r="J72" s="238">
        <f t="shared" si="28"/>
        <v>83902</v>
      </c>
    </row>
    <row r="73" spans="1:10" ht="13.5" customHeight="1" x14ac:dyDescent="0.2">
      <c r="A73" s="216"/>
      <c r="B73" s="216"/>
      <c r="C73" s="216"/>
      <c r="D73" s="216"/>
      <c r="E73" s="216"/>
      <c r="F73" s="240" t="s">
        <v>99</v>
      </c>
      <c r="G73" s="234">
        <f>+'10'!D38+'10'!D39+'10'!D40+'10'!D47+'10'!D49+'10'!D46+'10'!D53</f>
        <v>8244</v>
      </c>
      <c r="H73" s="234">
        <f>+'10'!E38+'10'!E39+'10'!E40+'10'!E47+'10'!E49+5244</f>
        <v>83902</v>
      </c>
      <c r="I73" s="234">
        <f>+'10'!F38+'10'!F39+'10'!F40+'10'!F47+'10'!F49+5244</f>
        <v>83902</v>
      </c>
      <c r="J73" s="234">
        <f>+'10'!G38+'10'!G39+'10'!G40+'10'!G47+'10'!G49+5244</f>
        <v>83902</v>
      </c>
    </row>
    <row r="74" spans="1:10" s="239" customFormat="1" ht="15" customHeight="1" x14ac:dyDescent="0.2">
      <c r="A74" s="216"/>
      <c r="B74" s="216"/>
      <c r="C74" s="216"/>
      <c r="D74" s="216"/>
      <c r="E74" s="216"/>
      <c r="F74" s="232" t="s">
        <v>94</v>
      </c>
      <c r="G74" s="238">
        <f>+G76</f>
        <v>-434254.66</v>
      </c>
      <c r="H74" s="238">
        <f t="shared" ref="H74:I74" si="29">+H76</f>
        <v>-183200</v>
      </c>
      <c r="I74" s="238">
        <f t="shared" si="29"/>
        <v>-238200</v>
      </c>
      <c r="J74" s="238">
        <f>+J76</f>
        <v>-238200</v>
      </c>
    </row>
    <row r="75" spans="1:10" ht="15" customHeight="1" x14ac:dyDescent="0.2">
      <c r="A75" s="216"/>
      <c r="B75" s="216"/>
      <c r="C75" s="216"/>
      <c r="D75" s="216"/>
      <c r="E75" s="216"/>
      <c r="F75" s="30" t="s">
        <v>32</v>
      </c>
      <c r="G75" s="221"/>
      <c r="H75" s="221"/>
      <c r="I75" s="221"/>
      <c r="J75" s="221"/>
    </row>
    <row r="76" spans="1:10" ht="15" customHeight="1" x14ac:dyDescent="0.2">
      <c r="A76" s="228"/>
      <c r="B76" s="228"/>
      <c r="C76" s="228"/>
      <c r="D76" s="228"/>
      <c r="E76" s="228"/>
      <c r="F76" s="30" t="s">
        <v>17</v>
      </c>
      <c r="G76" s="221">
        <f>+G77</f>
        <v>-434254.66</v>
      </c>
      <c r="H76" s="221">
        <f t="shared" ref="H76:J77" si="30">+H77</f>
        <v>-183200</v>
      </c>
      <c r="I76" s="221">
        <f t="shared" si="30"/>
        <v>-238200</v>
      </c>
      <c r="J76" s="221">
        <f>+J77</f>
        <v>-238200</v>
      </c>
    </row>
    <row r="77" spans="1:10" ht="15" customHeight="1" x14ac:dyDescent="0.2">
      <c r="A77" s="228"/>
      <c r="B77" s="228"/>
      <c r="C77" s="228"/>
      <c r="D77" s="228"/>
      <c r="E77" s="228"/>
      <c r="F77" s="30" t="s">
        <v>18</v>
      </c>
      <c r="G77" s="221">
        <f>+G78</f>
        <v>-434254.66</v>
      </c>
      <c r="H77" s="221">
        <f t="shared" si="30"/>
        <v>-183200</v>
      </c>
      <c r="I77" s="221">
        <f t="shared" si="30"/>
        <v>-238200</v>
      </c>
      <c r="J77" s="221">
        <f t="shared" si="30"/>
        <v>-238200</v>
      </c>
    </row>
    <row r="78" spans="1:10" ht="15" customHeight="1" x14ac:dyDescent="0.2">
      <c r="A78" s="228"/>
      <c r="B78" s="228"/>
      <c r="C78" s="228"/>
      <c r="D78" s="228"/>
      <c r="E78" s="228"/>
      <c r="F78" s="56" t="s">
        <v>19</v>
      </c>
      <c r="G78" s="238">
        <f>+G79+G81</f>
        <v>-434254.66</v>
      </c>
      <c r="H78" s="238">
        <f t="shared" ref="H78:J78" si="31">+H79+H81</f>
        <v>-183200</v>
      </c>
      <c r="I78" s="238">
        <f t="shared" si="31"/>
        <v>-238200</v>
      </c>
      <c r="J78" s="238">
        <f t="shared" si="31"/>
        <v>-238200</v>
      </c>
    </row>
    <row r="79" spans="1:10" ht="15" customHeight="1" x14ac:dyDescent="0.2">
      <c r="A79" s="228"/>
      <c r="B79" s="228"/>
      <c r="C79" s="228"/>
      <c r="D79" s="228"/>
      <c r="E79" s="228"/>
      <c r="F79" s="30" t="s">
        <v>20</v>
      </c>
      <c r="G79" s="221">
        <f>+G80</f>
        <v>-436054.66</v>
      </c>
      <c r="H79" s="221">
        <f t="shared" ref="H79:J79" si="32">+H80</f>
        <v>-185000</v>
      </c>
      <c r="I79" s="221">
        <f t="shared" si="32"/>
        <v>-240000</v>
      </c>
      <c r="J79" s="221">
        <f t="shared" si="32"/>
        <v>-240000</v>
      </c>
    </row>
    <row r="80" spans="1:10" ht="15" customHeight="1" x14ac:dyDescent="0.2">
      <c r="A80" s="216"/>
      <c r="B80" s="216"/>
      <c r="C80" s="216"/>
      <c r="D80" s="216"/>
      <c r="E80" s="216"/>
      <c r="F80" s="33" t="s">
        <v>78</v>
      </c>
      <c r="G80" s="234">
        <f>+'10'!D60+'10'!D61+'10'!D63+'10'!D65+'10'!D67</f>
        <v>-436054.66</v>
      </c>
      <c r="H80" s="234">
        <f>+'10'!E60+'10'!E61+'10'!E63+'10'!E65+'10'!E67</f>
        <v>-185000</v>
      </c>
      <c r="I80" s="234">
        <f>+'10'!F60+'10'!F61+'10'!F63+'10'!F65+'10'!F67</f>
        <v>-240000</v>
      </c>
      <c r="J80" s="234">
        <f>+'10'!G60+'10'!G61+'10'!G63+'10'!G65+'10'!G67</f>
        <v>-240000</v>
      </c>
    </row>
    <row r="81" spans="1:10" x14ac:dyDescent="0.2">
      <c r="A81" s="228"/>
      <c r="B81" s="228"/>
      <c r="C81" s="228"/>
      <c r="D81" s="228"/>
      <c r="E81" s="228"/>
      <c r="F81" s="31" t="s">
        <v>98</v>
      </c>
      <c r="G81" s="219">
        <f>+G82</f>
        <v>1800</v>
      </c>
      <c r="H81" s="219">
        <f t="shared" ref="H81:J81" si="33">+H82</f>
        <v>1800</v>
      </c>
      <c r="I81" s="219">
        <f t="shared" si="33"/>
        <v>1800</v>
      </c>
      <c r="J81" s="219">
        <f t="shared" si="33"/>
        <v>1800</v>
      </c>
    </row>
    <row r="82" spans="1:10" ht="13.5" customHeight="1" x14ac:dyDescent="0.2">
      <c r="A82" s="216"/>
      <c r="B82" s="216"/>
      <c r="C82" s="216"/>
      <c r="D82" s="216"/>
      <c r="E82" s="216"/>
      <c r="F82" s="240" t="s">
        <v>99</v>
      </c>
      <c r="G82" s="234">
        <f>+'10'!D58</f>
        <v>1800</v>
      </c>
      <c r="H82" s="234">
        <f>+'10'!E58</f>
        <v>1800</v>
      </c>
      <c r="I82" s="234">
        <f>+'10'!F58</f>
        <v>1800</v>
      </c>
      <c r="J82" s="234">
        <f>+'10'!G58</f>
        <v>1800</v>
      </c>
    </row>
    <row r="83" spans="1:10" s="1" customFormat="1" x14ac:dyDescent="0.2">
      <c r="A83" s="26" t="s">
        <v>248</v>
      </c>
      <c r="B83" s="76"/>
      <c r="C83" s="76"/>
      <c r="D83" s="76"/>
      <c r="E83" s="76"/>
      <c r="F83" s="29" t="s">
        <v>249</v>
      </c>
      <c r="G83" s="223">
        <f>+G85</f>
        <v>0</v>
      </c>
      <c r="H83" s="223">
        <f t="shared" ref="H83:J83" si="34">+H85</f>
        <v>0</v>
      </c>
      <c r="I83" s="223">
        <f t="shared" si="34"/>
        <v>0</v>
      </c>
      <c r="J83" s="223">
        <f t="shared" si="34"/>
        <v>0</v>
      </c>
    </row>
    <row r="84" spans="1:10" s="1" customFormat="1" x14ac:dyDescent="0.2">
      <c r="A84" s="76"/>
      <c r="B84" s="76"/>
      <c r="C84" s="76"/>
      <c r="D84" s="76"/>
      <c r="E84" s="76"/>
      <c r="F84" s="30" t="s">
        <v>226</v>
      </c>
      <c r="G84" s="77"/>
      <c r="H84" s="77"/>
      <c r="I84" s="77"/>
      <c r="J84" s="77"/>
    </row>
    <row r="85" spans="1:10" s="1" customFormat="1" x14ac:dyDescent="0.2">
      <c r="A85" s="76"/>
      <c r="B85" s="26" t="s">
        <v>250</v>
      </c>
      <c r="C85" s="76"/>
      <c r="D85" s="76"/>
      <c r="E85" s="76"/>
      <c r="F85" s="29" t="s">
        <v>251</v>
      </c>
      <c r="G85" s="223">
        <f>+G87</f>
        <v>0</v>
      </c>
      <c r="H85" s="223">
        <f t="shared" ref="H85:J85" si="35">+H87</f>
        <v>0</v>
      </c>
      <c r="I85" s="223">
        <f t="shared" si="35"/>
        <v>0</v>
      </c>
      <c r="J85" s="223">
        <f t="shared" si="35"/>
        <v>0</v>
      </c>
    </row>
    <row r="86" spans="1:10" s="1" customFormat="1" x14ac:dyDescent="0.2">
      <c r="A86" s="76"/>
      <c r="B86" s="76"/>
      <c r="C86" s="76"/>
      <c r="D86" s="76"/>
      <c r="E86" s="76"/>
      <c r="F86" s="30" t="s">
        <v>226</v>
      </c>
      <c r="G86" s="77"/>
      <c r="H86" s="77"/>
      <c r="I86" s="77"/>
      <c r="J86" s="77"/>
    </row>
    <row r="87" spans="1:10" s="1" customFormat="1" x14ac:dyDescent="0.2">
      <c r="A87" s="76"/>
      <c r="B87" s="76"/>
      <c r="C87" s="26" t="s">
        <v>250</v>
      </c>
      <c r="D87" s="76"/>
      <c r="E87" s="76"/>
      <c r="F87" s="29" t="s">
        <v>252</v>
      </c>
      <c r="G87" s="223">
        <f>+G89</f>
        <v>0</v>
      </c>
      <c r="H87" s="223">
        <f t="shared" ref="H87:J87" si="36">+H89</f>
        <v>0</v>
      </c>
      <c r="I87" s="223">
        <f t="shared" si="36"/>
        <v>0</v>
      </c>
      <c r="J87" s="223">
        <f t="shared" si="36"/>
        <v>0</v>
      </c>
    </row>
    <row r="88" spans="1:10" s="1" customFormat="1" x14ac:dyDescent="0.2">
      <c r="A88" s="76"/>
      <c r="B88" s="76"/>
      <c r="C88" s="76"/>
      <c r="D88" s="76"/>
      <c r="E88" s="76"/>
      <c r="F88" s="30" t="s">
        <v>226</v>
      </c>
      <c r="G88" s="77"/>
      <c r="H88" s="77"/>
      <c r="I88" s="77"/>
      <c r="J88" s="77"/>
    </row>
    <row r="89" spans="1:10" x14ac:dyDescent="0.2">
      <c r="A89" s="216"/>
      <c r="B89" s="216"/>
      <c r="C89" s="216"/>
      <c r="D89" s="216" t="s">
        <v>255</v>
      </c>
      <c r="E89" s="217"/>
      <c r="F89" s="29" t="s">
        <v>252</v>
      </c>
      <c r="G89" s="215">
        <f>+G93+G101</f>
        <v>0</v>
      </c>
      <c r="H89" s="215">
        <f t="shared" ref="H89:J89" si="37">+H93+H101</f>
        <v>0</v>
      </c>
      <c r="I89" s="215">
        <f t="shared" si="37"/>
        <v>0</v>
      </c>
      <c r="J89" s="215">
        <f t="shared" si="37"/>
        <v>0</v>
      </c>
    </row>
    <row r="90" spans="1:10" x14ac:dyDescent="0.2">
      <c r="A90" s="216"/>
      <c r="B90" s="216"/>
      <c r="C90" s="216"/>
      <c r="D90" s="216"/>
      <c r="E90" s="217"/>
      <c r="F90" s="220" t="s">
        <v>2</v>
      </c>
      <c r="G90" s="221"/>
      <c r="H90" s="221"/>
      <c r="I90" s="221"/>
      <c r="J90" s="221"/>
    </row>
    <row r="91" spans="1:10" s="227" customFormat="1" x14ac:dyDescent="0.2">
      <c r="A91" s="244"/>
      <c r="B91" s="244"/>
      <c r="C91" s="244"/>
      <c r="D91" s="244"/>
      <c r="E91" s="32"/>
      <c r="F91" s="33" t="s">
        <v>96</v>
      </c>
      <c r="G91" s="247">
        <f>+G89</f>
        <v>0</v>
      </c>
      <c r="H91" s="247">
        <f t="shared" ref="H91:J91" si="38">+H89</f>
        <v>0</v>
      </c>
      <c r="I91" s="247">
        <f t="shared" si="38"/>
        <v>0</v>
      </c>
      <c r="J91" s="247">
        <f t="shared" si="38"/>
        <v>0</v>
      </c>
    </row>
    <row r="92" spans="1:10" s="1" customFormat="1" x14ac:dyDescent="0.2">
      <c r="A92" s="216"/>
      <c r="B92" s="216"/>
      <c r="C92" s="216"/>
      <c r="D92" s="216"/>
      <c r="E92" s="76"/>
      <c r="F92" s="30" t="s">
        <v>226</v>
      </c>
      <c r="G92" s="77"/>
      <c r="H92" s="77"/>
      <c r="I92" s="77"/>
      <c r="J92" s="77"/>
    </row>
    <row r="93" spans="1:10" s="58" customFormat="1" x14ac:dyDescent="0.2">
      <c r="A93" s="26"/>
      <c r="B93" s="26"/>
      <c r="C93" s="26"/>
      <c r="D93" s="26"/>
      <c r="E93" s="109" t="s">
        <v>253</v>
      </c>
      <c r="F93" s="19" t="s">
        <v>252</v>
      </c>
      <c r="G93" s="243">
        <f>+G95</f>
        <v>-168266.65999999997</v>
      </c>
      <c r="H93" s="243">
        <f t="shared" ref="H93:J93" si="39">+H95</f>
        <v>-440554</v>
      </c>
      <c r="I93" s="243">
        <f t="shared" si="39"/>
        <v>-505636.65</v>
      </c>
      <c r="J93" s="243">
        <f t="shared" si="39"/>
        <v>-505636.65</v>
      </c>
    </row>
    <row r="94" spans="1:10" s="1" customFormat="1" x14ac:dyDescent="0.2">
      <c r="A94" s="76"/>
      <c r="B94" s="76"/>
      <c r="C94" s="76"/>
      <c r="D94" s="76"/>
      <c r="E94" s="121"/>
      <c r="F94" s="20" t="s">
        <v>90</v>
      </c>
      <c r="G94" s="229">
        <f>+G95</f>
        <v>-168266.65999999997</v>
      </c>
      <c r="H94" s="229">
        <f t="shared" ref="H94:J94" si="40">+H95</f>
        <v>-440554</v>
      </c>
      <c r="I94" s="229">
        <f t="shared" si="40"/>
        <v>-505636.65</v>
      </c>
      <c r="J94" s="229">
        <f t="shared" si="40"/>
        <v>-505636.65</v>
      </c>
    </row>
    <row r="95" spans="1:10" x14ac:dyDescent="0.2">
      <c r="A95" s="214"/>
      <c r="B95" s="214"/>
      <c r="C95" s="214"/>
      <c r="D95" s="214"/>
      <c r="E95" s="121"/>
      <c r="F95" s="237" t="s">
        <v>96</v>
      </c>
      <c r="G95" s="222">
        <f>+G97</f>
        <v>-168266.65999999997</v>
      </c>
      <c r="H95" s="222">
        <f t="shared" ref="H95:J95" si="41">+H97</f>
        <v>-440554</v>
      </c>
      <c r="I95" s="222">
        <f t="shared" si="41"/>
        <v>-505636.65</v>
      </c>
      <c r="J95" s="222">
        <f t="shared" si="41"/>
        <v>-505636.65</v>
      </c>
    </row>
    <row r="96" spans="1:10" ht="16.5" customHeight="1" x14ac:dyDescent="0.2">
      <c r="A96" s="214"/>
      <c r="B96" s="214"/>
      <c r="C96" s="214"/>
      <c r="D96" s="214"/>
      <c r="E96" s="121"/>
      <c r="F96" s="20" t="s">
        <v>32</v>
      </c>
      <c r="G96" s="222"/>
      <c r="H96" s="222"/>
      <c r="I96" s="222"/>
      <c r="J96" s="222"/>
    </row>
    <row r="97" spans="1:10" x14ac:dyDescent="0.2">
      <c r="A97" s="214"/>
      <c r="B97" s="214"/>
      <c r="C97" s="214"/>
      <c r="D97" s="214"/>
      <c r="E97" s="121"/>
      <c r="F97" s="20" t="s">
        <v>17</v>
      </c>
      <c r="G97" s="222">
        <f>+G98</f>
        <v>-168266.65999999997</v>
      </c>
      <c r="H97" s="222">
        <f t="shared" ref="H97:J99" si="42">+H98</f>
        <v>-440554</v>
      </c>
      <c r="I97" s="222">
        <f t="shared" si="42"/>
        <v>-505636.65</v>
      </c>
      <c r="J97" s="222">
        <f t="shared" si="42"/>
        <v>-505636.65</v>
      </c>
    </row>
    <row r="98" spans="1:10" x14ac:dyDescent="0.2">
      <c r="A98" s="214"/>
      <c r="B98" s="214"/>
      <c r="C98" s="214"/>
      <c r="D98" s="214"/>
      <c r="E98" s="121"/>
      <c r="F98" s="20" t="s">
        <v>137</v>
      </c>
      <c r="G98" s="222">
        <f>+G99</f>
        <v>-168266.65999999997</v>
      </c>
      <c r="H98" s="222">
        <f t="shared" si="42"/>
        <v>-440554</v>
      </c>
      <c r="I98" s="222">
        <f t="shared" si="42"/>
        <v>-505636.65</v>
      </c>
      <c r="J98" s="222">
        <f t="shared" si="42"/>
        <v>-505636.65</v>
      </c>
    </row>
    <row r="99" spans="1:10" x14ac:dyDescent="0.2">
      <c r="A99" s="214"/>
      <c r="B99" s="214"/>
      <c r="C99" s="214"/>
      <c r="D99" s="214"/>
      <c r="E99" s="121"/>
      <c r="F99" s="20" t="s">
        <v>185</v>
      </c>
      <c r="G99" s="222">
        <f>+G100</f>
        <v>-168266.65999999997</v>
      </c>
      <c r="H99" s="222">
        <f t="shared" si="42"/>
        <v>-440554</v>
      </c>
      <c r="I99" s="222">
        <f t="shared" si="42"/>
        <v>-505636.65</v>
      </c>
      <c r="J99" s="222">
        <f t="shared" si="42"/>
        <v>-505636.65</v>
      </c>
    </row>
    <row r="100" spans="1:10" s="23" customFormat="1" x14ac:dyDescent="0.2">
      <c r="A100" s="241"/>
      <c r="B100" s="241"/>
      <c r="C100" s="241"/>
      <c r="D100" s="241"/>
      <c r="E100" s="242"/>
      <c r="F100" s="237" t="s">
        <v>288</v>
      </c>
      <c r="G100" s="235">
        <f>+-G52-G28</f>
        <v>-168266.65999999997</v>
      </c>
      <c r="H100" s="235">
        <f t="shared" ref="H100:J100" si="43">+-H52-H28</f>
        <v>-440554</v>
      </c>
      <c r="I100" s="235">
        <f t="shared" si="43"/>
        <v>-505636.65</v>
      </c>
      <c r="J100" s="235">
        <f t="shared" si="43"/>
        <v>-505636.65</v>
      </c>
    </row>
    <row r="101" spans="1:10" s="58" customFormat="1" x14ac:dyDescent="0.2">
      <c r="A101" s="275"/>
      <c r="B101" s="275"/>
      <c r="C101" s="275"/>
      <c r="D101" s="275"/>
      <c r="E101" s="109" t="s">
        <v>253</v>
      </c>
      <c r="F101" s="271" t="s">
        <v>252</v>
      </c>
      <c r="G101" s="243">
        <f>+G103</f>
        <v>168266.65999999997</v>
      </c>
      <c r="H101" s="243">
        <f t="shared" ref="H101:J101" si="44">+H103</f>
        <v>440554</v>
      </c>
      <c r="I101" s="243">
        <f t="shared" si="44"/>
        <v>505636.65</v>
      </c>
      <c r="J101" s="243">
        <f t="shared" si="44"/>
        <v>505636.65</v>
      </c>
    </row>
    <row r="102" spans="1:10" s="1" customFormat="1" x14ac:dyDescent="0.2">
      <c r="A102" s="274"/>
      <c r="B102" s="274"/>
      <c r="C102" s="274"/>
      <c r="D102" s="274"/>
      <c r="E102" s="272"/>
      <c r="F102" s="273" t="s">
        <v>90</v>
      </c>
      <c r="G102" s="229">
        <f>+G103</f>
        <v>168266.65999999997</v>
      </c>
      <c r="H102" s="229">
        <f t="shared" ref="H102:J102" si="45">+H103</f>
        <v>440554</v>
      </c>
      <c r="I102" s="229">
        <f t="shared" si="45"/>
        <v>505636.65</v>
      </c>
      <c r="J102" s="229">
        <f t="shared" si="45"/>
        <v>505636.65</v>
      </c>
    </row>
    <row r="103" spans="1:10" x14ac:dyDescent="0.2">
      <c r="A103" s="214"/>
      <c r="B103" s="214"/>
      <c r="C103" s="214"/>
      <c r="D103" s="214"/>
      <c r="E103" s="272"/>
      <c r="F103" s="237" t="s">
        <v>96</v>
      </c>
      <c r="G103" s="222">
        <f>+G105</f>
        <v>168266.65999999997</v>
      </c>
      <c r="H103" s="222">
        <f t="shared" ref="H103:J103" si="46">+H105</f>
        <v>440554</v>
      </c>
      <c r="I103" s="222">
        <f t="shared" si="46"/>
        <v>505636.65</v>
      </c>
      <c r="J103" s="222">
        <f t="shared" si="46"/>
        <v>505636.65</v>
      </c>
    </row>
    <row r="104" spans="1:10" ht="16.5" customHeight="1" x14ac:dyDescent="0.2">
      <c r="A104" s="214"/>
      <c r="B104" s="214"/>
      <c r="C104" s="214"/>
      <c r="D104" s="214"/>
      <c r="E104" s="272"/>
      <c r="F104" s="273" t="s">
        <v>32</v>
      </c>
      <c r="G104" s="222"/>
      <c r="H104" s="222"/>
      <c r="I104" s="222"/>
      <c r="J104" s="222"/>
    </row>
    <row r="105" spans="1:10" x14ac:dyDescent="0.2">
      <c r="A105" s="214"/>
      <c r="B105" s="214"/>
      <c r="C105" s="214"/>
      <c r="D105" s="214"/>
      <c r="E105" s="272"/>
      <c r="F105" s="273" t="s">
        <v>17</v>
      </c>
      <c r="G105" s="222">
        <f>+G106</f>
        <v>168266.65999999997</v>
      </c>
      <c r="H105" s="222">
        <f t="shared" ref="H105:J107" si="47">+H106</f>
        <v>440554</v>
      </c>
      <c r="I105" s="222">
        <f t="shared" si="47"/>
        <v>505636.65</v>
      </c>
      <c r="J105" s="222">
        <f t="shared" si="47"/>
        <v>505636.65</v>
      </c>
    </row>
    <row r="106" spans="1:10" x14ac:dyDescent="0.2">
      <c r="A106" s="214"/>
      <c r="B106" s="214"/>
      <c r="C106" s="214"/>
      <c r="D106" s="214"/>
      <c r="E106" s="272"/>
      <c r="F106" s="273" t="s">
        <v>137</v>
      </c>
      <c r="G106" s="222">
        <f>+G107</f>
        <v>168266.65999999997</v>
      </c>
      <c r="H106" s="222">
        <f t="shared" si="47"/>
        <v>440554</v>
      </c>
      <c r="I106" s="222">
        <f t="shared" si="47"/>
        <v>505636.65</v>
      </c>
      <c r="J106" s="222">
        <f t="shared" si="47"/>
        <v>505636.65</v>
      </c>
    </row>
    <row r="107" spans="1:10" x14ac:dyDescent="0.2">
      <c r="A107" s="214"/>
      <c r="B107" s="214"/>
      <c r="C107" s="214"/>
      <c r="D107" s="214"/>
      <c r="E107" s="272"/>
      <c r="F107" s="273" t="s">
        <v>185</v>
      </c>
      <c r="G107" s="222">
        <f>+G108</f>
        <v>168266.65999999997</v>
      </c>
      <c r="H107" s="222">
        <f t="shared" si="47"/>
        <v>440554</v>
      </c>
      <c r="I107" s="222">
        <f t="shared" si="47"/>
        <v>505636.65</v>
      </c>
      <c r="J107" s="222">
        <f t="shared" si="47"/>
        <v>505636.65</v>
      </c>
    </row>
    <row r="108" spans="1:10" s="23" customFormat="1" x14ac:dyDescent="0.2">
      <c r="A108" s="241"/>
      <c r="B108" s="241"/>
      <c r="C108" s="241"/>
      <c r="D108" s="241"/>
      <c r="E108" s="242"/>
      <c r="F108" s="237" t="s">
        <v>288</v>
      </c>
      <c r="G108" s="235">
        <f>+-G100</f>
        <v>168266.65999999997</v>
      </c>
      <c r="H108" s="235">
        <f t="shared" ref="H108:J108" si="48">+-H100</f>
        <v>440554</v>
      </c>
      <c r="I108" s="235">
        <f t="shared" si="48"/>
        <v>505636.65</v>
      </c>
      <c r="J108" s="235">
        <f t="shared" si="48"/>
        <v>505636.65</v>
      </c>
    </row>
  </sheetData>
  <mergeCells count="11">
    <mergeCell ref="A1:J1"/>
    <mergeCell ref="A2:J2"/>
    <mergeCell ref="A3:J3"/>
    <mergeCell ref="A4:J4"/>
    <mergeCell ref="A5:J5"/>
    <mergeCell ref="A6:J6"/>
    <mergeCell ref="A7:C7"/>
    <mergeCell ref="F7:F8"/>
    <mergeCell ref="D7:E7"/>
    <mergeCell ref="A9:F9"/>
    <mergeCell ref="G7:J7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  <ignoredErrors>
    <ignoredError sqref="G30 G13 G11:J11" evalError="1"/>
    <ignoredError sqref="E35 B12:C14 A10 E20 E44 A83:E93 C29 E53 E62 E101" numberStoredAsText="1"/>
    <ignoredError sqref="G94:J94 G78:J78 H68 H79:J79 G102:J102 G80:J80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H72"/>
  <sheetViews>
    <sheetView tabSelected="1" topLeftCell="A16" workbookViewId="0">
      <selection activeCell="K38" sqref="K38"/>
    </sheetView>
  </sheetViews>
  <sheetFormatPr defaultColWidth="9.140625" defaultRowHeight="13.5" x14ac:dyDescent="0.2"/>
  <cols>
    <col min="1" max="1" width="8.85546875" style="24" customWidth="1"/>
    <col min="2" max="2" width="12.140625" style="24" customWidth="1"/>
    <col min="3" max="3" width="75" style="24" customWidth="1"/>
    <col min="4" max="7" width="13.7109375" style="28" customWidth="1"/>
    <col min="8" max="16384" width="9.140625" style="24"/>
  </cols>
  <sheetData>
    <row r="1" spans="1:138" s="23" customFormat="1" ht="14.1" customHeight="1" x14ac:dyDescent="0.2">
      <c r="A1" s="378" t="s">
        <v>174</v>
      </c>
      <c r="B1" s="378"/>
      <c r="C1" s="378"/>
      <c r="D1" s="378"/>
      <c r="E1" s="378"/>
      <c r="F1" s="378"/>
      <c r="G1" s="378"/>
      <c r="H1" s="21"/>
      <c r="I1" s="21"/>
      <c r="J1" s="22"/>
      <c r="K1" s="21"/>
      <c r="L1" s="21"/>
      <c r="M1" s="21"/>
      <c r="N1" s="21"/>
      <c r="O1" s="21"/>
      <c r="P1" s="21"/>
      <c r="Q1" s="21"/>
      <c r="R1" s="22"/>
      <c r="S1" s="21"/>
      <c r="T1" s="21"/>
      <c r="U1" s="21"/>
      <c r="V1" s="21"/>
      <c r="W1" s="21"/>
      <c r="X1" s="21"/>
      <c r="Y1" s="21"/>
      <c r="Z1" s="22"/>
      <c r="AA1" s="21"/>
      <c r="AB1" s="21"/>
      <c r="AC1" s="21"/>
      <c r="AD1" s="21"/>
      <c r="AE1" s="21"/>
      <c r="AF1" s="21"/>
      <c r="AG1" s="21"/>
      <c r="AH1" s="22"/>
      <c r="AI1" s="21"/>
      <c r="AJ1" s="21"/>
      <c r="AK1" s="21"/>
      <c r="AL1" s="21"/>
      <c r="AM1" s="21"/>
      <c r="AN1" s="21"/>
      <c r="AO1" s="21"/>
      <c r="AP1" s="22"/>
      <c r="AQ1" s="21"/>
      <c r="AR1" s="21"/>
      <c r="AS1" s="21"/>
      <c r="AT1" s="21"/>
      <c r="AU1" s="21"/>
      <c r="AV1" s="21"/>
      <c r="AW1" s="21"/>
      <c r="AX1" s="22"/>
      <c r="AY1" s="21"/>
      <c r="AZ1" s="21"/>
      <c r="BA1" s="21"/>
      <c r="BB1" s="21"/>
      <c r="BC1" s="21"/>
      <c r="BD1" s="21"/>
      <c r="BE1" s="21"/>
      <c r="BF1" s="22"/>
      <c r="BG1" s="21"/>
      <c r="BH1" s="21"/>
      <c r="BI1" s="21"/>
      <c r="BJ1" s="21"/>
      <c r="BK1" s="21"/>
      <c r="BL1" s="21"/>
      <c r="BM1" s="21"/>
      <c r="BN1" s="22"/>
      <c r="BO1" s="21"/>
      <c r="BP1" s="21"/>
      <c r="BQ1" s="21"/>
      <c r="BR1" s="21"/>
      <c r="BS1" s="21"/>
      <c r="BT1" s="21"/>
      <c r="BU1" s="21"/>
      <c r="BV1" s="22"/>
      <c r="BW1" s="21"/>
      <c r="BX1" s="21"/>
      <c r="BY1" s="21"/>
      <c r="BZ1" s="21"/>
      <c r="CA1" s="21"/>
      <c r="CB1" s="21"/>
      <c r="CC1" s="21"/>
      <c r="CD1" s="22"/>
      <c r="CE1" s="21"/>
      <c r="CF1" s="21"/>
      <c r="CG1" s="21"/>
      <c r="CH1" s="21"/>
      <c r="CI1" s="21"/>
      <c r="CJ1" s="21"/>
      <c r="CK1" s="21"/>
      <c r="CL1" s="22"/>
      <c r="CM1" s="21"/>
      <c r="CN1" s="21"/>
      <c r="CO1" s="21"/>
      <c r="CP1" s="21"/>
      <c r="CQ1" s="21"/>
      <c r="CR1" s="21"/>
      <c r="CS1" s="21"/>
      <c r="CT1" s="22"/>
      <c r="CU1" s="21"/>
      <c r="CV1" s="21"/>
      <c r="CW1" s="21"/>
      <c r="CX1" s="21"/>
      <c r="CY1" s="21"/>
      <c r="CZ1" s="21"/>
      <c r="DA1" s="21"/>
      <c r="DB1" s="22"/>
      <c r="DC1" s="21"/>
      <c r="DD1" s="21"/>
      <c r="DE1" s="21"/>
      <c r="DF1" s="21"/>
      <c r="DG1" s="21"/>
      <c r="DH1" s="21"/>
      <c r="DI1" s="21"/>
      <c r="DJ1" s="22"/>
      <c r="DK1" s="21"/>
      <c r="DL1" s="21"/>
      <c r="DM1" s="21"/>
      <c r="DN1" s="21"/>
      <c r="DO1" s="21"/>
      <c r="DP1" s="21"/>
      <c r="DQ1" s="21"/>
      <c r="DR1" s="22"/>
      <c r="DS1" s="21"/>
      <c r="DT1" s="21"/>
      <c r="DU1" s="21"/>
      <c r="DV1" s="21"/>
      <c r="DW1" s="21"/>
      <c r="DX1" s="21"/>
      <c r="DY1" s="21"/>
      <c r="DZ1" s="22"/>
      <c r="EA1" s="21"/>
      <c r="EB1" s="21"/>
      <c r="EC1" s="21"/>
      <c r="ED1" s="21"/>
      <c r="EE1" s="21"/>
      <c r="EF1" s="21"/>
      <c r="EG1" s="21"/>
      <c r="EH1" s="22"/>
    </row>
    <row r="2" spans="1:138" s="23" customFormat="1" ht="14.1" customHeight="1" x14ac:dyDescent="0.2">
      <c r="A2" s="378" t="s">
        <v>195</v>
      </c>
      <c r="B2" s="378"/>
      <c r="C2" s="378"/>
      <c r="D2" s="378"/>
      <c r="E2" s="378"/>
      <c r="F2" s="378"/>
      <c r="G2" s="378"/>
      <c r="H2" s="21"/>
      <c r="I2" s="21"/>
      <c r="J2" s="22"/>
      <c r="K2" s="21"/>
      <c r="L2" s="21"/>
      <c r="M2" s="21"/>
      <c r="N2" s="21"/>
      <c r="O2" s="21"/>
      <c r="P2" s="21"/>
      <c r="Q2" s="21"/>
      <c r="R2" s="22"/>
      <c r="S2" s="21"/>
      <c r="T2" s="21"/>
      <c r="U2" s="21"/>
      <c r="V2" s="21"/>
      <c r="W2" s="21"/>
      <c r="X2" s="21"/>
      <c r="Y2" s="21"/>
      <c r="Z2" s="22"/>
      <c r="AA2" s="21"/>
      <c r="AB2" s="21"/>
      <c r="AC2" s="21"/>
      <c r="AD2" s="21"/>
      <c r="AE2" s="21"/>
      <c r="AF2" s="21"/>
      <c r="AG2" s="21"/>
      <c r="AH2" s="22"/>
      <c r="AI2" s="21"/>
      <c r="AJ2" s="21"/>
      <c r="AK2" s="21"/>
      <c r="AL2" s="21"/>
      <c r="AM2" s="21"/>
      <c r="AN2" s="21"/>
      <c r="AO2" s="21"/>
      <c r="AP2" s="22"/>
      <c r="AQ2" s="21"/>
      <c r="AR2" s="21"/>
      <c r="AS2" s="21"/>
      <c r="AT2" s="21"/>
      <c r="AU2" s="21"/>
      <c r="AV2" s="21"/>
      <c r="AW2" s="21"/>
      <c r="AX2" s="22"/>
      <c r="AY2" s="21"/>
      <c r="AZ2" s="21"/>
      <c r="BA2" s="21"/>
      <c r="BB2" s="21"/>
      <c r="BC2" s="21"/>
      <c r="BD2" s="21"/>
      <c r="BE2" s="21"/>
      <c r="BF2" s="22"/>
      <c r="BG2" s="21"/>
      <c r="BH2" s="21"/>
      <c r="BI2" s="21"/>
      <c r="BJ2" s="21"/>
      <c r="BK2" s="21"/>
      <c r="BL2" s="21"/>
      <c r="BM2" s="21"/>
      <c r="BN2" s="22"/>
      <c r="BO2" s="21"/>
      <c r="BP2" s="21"/>
      <c r="BQ2" s="21"/>
      <c r="BR2" s="21"/>
      <c r="BS2" s="21"/>
      <c r="BT2" s="21"/>
      <c r="BU2" s="21"/>
      <c r="BV2" s="22"/>
      <c r="BW2" s="21"/>
      <c r="BX2" s="21"/>
      <c r="BY2" s="21"/>
      <c r="BZ2" s="21"/>
      <c r="CA2" s="21"/>
      <c r="CB2" s="21"/>
      <c r="CC2" s="21"/>
      <c r="CD2" s="22"/>
      <c r="CE2" s="21"/>
      <c r="CF2" s="21"/>
      <c r="CG2" s="21"/>
      <c r="CH2" s="21"/>
      <c r="CI2" s="21"/>
      <c r="CJ2" s="21"/>
      <c r="CK2" s="21"/>
      <c r="CL2" s="22"/>
      <c r="CM2" s="21"/>
      <c r="CN2" s="21"/>
      <c r="CO2" s="21"/>
      <c r="CP2" s="21"/>
      <c r="CQ2" s="21"/>
      <c r="CR2" s="21"/>
      <c r="CS2" s="21"/>
      <c r="CT2" s="22"/>
      <c r="CU2" s="21"/>
      <c r="CV2" s="21"/>
      <c r="CW2" s="21"/>
      <c r="CX2" s="21"/>
      <c r="CY2" s="21"/>
      <c r="CZ2" s="21"/>
      <c r="DA2" s="21"/>
      <c r="DB2" s="22"/>
      <c r="DC2" s="21"/>
      <c r="DD2" s="21"/>
      <c r="DE2" s="21"/>
      <c r="DF2" s="21"/>
      <c r="DG2" s="21"/>
      <c r="DH2" s="21"/>
      <c r="DI2" s="21"/>
      <c r="DJ2" s="22"/>
      <c r="DK2" s="21"/>
      <c r="DL2" s="21"/>
      <c r="DM2" s="21"/>
      <c r="DN2" s="21"/>
      <c r="DO2" s="21"/>
      <c r="DP2" s="21"/>
      <c r="DQ2" s="21"/>
      <c r="DR2" s="22"/>
      <c r="DS2" s="21"/>
      <c r="DT2" s="21"/>
      <c r="DU2" s="21"/>
      <c r="DV2" s="21"/>
      <c r="DW2" s="21"/>
      <c r="DX2" s="21"/>
      <c r="DY2" s="21"/>
      <c r="DZ2" s="22"/>
      <c r="EA2" s="21"/>
      <c r="EB2" s="21"/>
      <c r="EC2" s="21"/>
      <c r="ED2" s="21"/>
      <c r="EE2" s="21"/>
      <c r="EF2" s="21"/>
      <c r="EG2" s="21"/>
      <c r="EH2" s="22"/>
    </row>
    <row r="3" spans="1:138" s="23" customFormat="1" ht="14.1" customHeight="1" x14ac:dyDescent="0.2">
      <c r="A3" s="378" t="s">
        <v>31</v>
      </c>
      <c r="B3" s="378"/>
      <c r="C3" s="378"/>
      <c r="D3" s="378"/>
      <c r="E3" s="378"/>
      <c r="F3" s="378"/>
      <c r="G3" s="378"/>
      <c r="H3" s="21"/>
      <c r="I3" s="21"/>
      <c r="J3" s="22"/>
      <c r="K3" s="21"/>
      <c r="L3" s="21"/>
      <c r="M3" s="21"/>
      <c r="N3" s="21"/>
      <c r="O3" s="21"/>
      <c r="P3" s="21"/>
      <c r="Q3" s="21"/>
      <c r="R3" s="22"/>
      <c r="S3" s="21"/>
      <c r="T3" s="21"/>
      <c r="U3" s="21"/>
      <c r="V3" s="21"/>
      <c r="W3" s="21"/>
      <c r="X3" s="21"/>
      <c r="Y3" s="21"/>
      <c r="Z3" s="22"/>
      <c r="AA3" s="21"/>
      <c r="AB3" s="21"/>
      <c r="AC3" s="21"/>
      <c r="AD3" s="21"/>
      <c r="AE3" s="21"/>
      <c r="AF3" s="21"/>
      <c r="AG3" s="21"/>
      <c r="AH3" s="22"/>
      <c r="AI3" s="21"/>
      <c r="AJ3" s="21"/>
      <c r="AK3" s="21"/>
      <c r="AL3" s="21"/>
      <c r="AM3" s="21"/>
      <c r="AN3" s="21"/>
      <c r="AO3" s="21"/>
      <c r="AP3" s="22"/>
      <c r="AQ3" s="21"/>
      <c r="AR3" s="21"/>
      <c r="AS3" s="21"/>
      <c r="AT3" s="21"/>
      <c r="AU3" s="21"/>
      <c r="AV3" s="21"/>
      <c r="AW3" s="21"/>
      <c r="AX3" s="22"/>
      <c r="AY3" s="21"/>
      <c r="AZ3" s="21"/>
      <c r="BA3" s="21"/>
      <c r="BB3" s="21"/>
      <c r="BC3" s="21"/>
      <c r="BD3" s="21"/>
      <c r="BE3" s="21"/>
      <c r="BF3" s="22"/>
      <c r="BG3" s="21"/>
      <c r="BH3" s="21"/>
      <c r="BI3" s="21"/>
      <c r="BJ3" s="21"/>
      <c r="BK3" s="21"/>
      <c r="BL3" s="21"/>
      <c r="BM3" s="21"/>
      <c r="BN3" s="22"/>
      <c r="BO3" s="21"/>
      <c r="BP3" s="21"/>
      <c r="BQ3" s="21"/>
      <c r="BR3" s="21"/>
      <c r="BS3" s="21"/>
      <c r="BT3" s="21"/>
      <c r="BU3" s="21"/>
      <c r="BV3" s="22"/>
      <c r="BW3" s="21"/>
      <c r="BX3" s="21"/>
      <c r="BY3" s="21"/>
      <c r="BZ3" s="21"/>
      <c r="CA3" s="21"/>
      <c r="CB3" s="21"/>
      <c r="CC3" s="21"/>
      <c r="CD3" s="22"/>
      <c r="CE3" s="21"/>
      <c r="CF3" s="21"/>
      <c r="CG3" s="21"/>
      <c r="CH3" s="21"/>
      <c r="CI3" s="21"/>
      <c r="CJ3" s="21"/>
      <c r="CK3" s="21"/>
      <c r="CL3" s="22"/>
      <c r="CM3" s="21"/>
      <c r="CN3" s="21"/>
      <c r="CO3" s="21"/>
      <c r="CP3" s="21"/>
      <c r="CQ3" s="21"/>
      <c r="CR3" s="21"/>
      <c r="CS3" s="21"/>
      <c r="CT3" s="22"/>
      <c r="CU3" s="21"/>
      <c r="CV3" s="21"/>
      <c r="CW3" s="21"/>
      <c r="CX3" s="21"/>
      <c r="CY3" s="21"/>
      <c r="CZ3" s="21"/>
      <c r="DA3" s="21"/>
      <c r="DB3" s="22"/>
      <c r="DC3" s="21"/>
      <c r="DD3" s="21"/>
      <c r="DE3" s="21"/>
      <c r="DF3" s="21"/>
      <c r="DG3" s="21"/>
      <c r="DH3" s="21"/>
      <c r="DI3" s="21"/>
      <c r="DJ3" s="22"/>
      <c r="DK3" s="21"/>
      <c r="DL3" s="21"/>
      <c r="DM3" s="21"/>
      <c r="DN3" s="21"/>
      <c r="DO3" s="21"/>
      <c r="DP3" s="21"/>
      <c r="DQ3" s="21"/>
      <c r="DR3" s="22"/>
      <c r="DS3" s="21"/>
      <c r="DT3" s="21"/>
      <c r="DU3" s="21"/>
      <c r="DV3" s="21"/>
      <c r="DW3" s="21"/>
      <c r="DX3" s="21"/>
      <c r="DY3" s="21"/>
      <c r="DZ3" s="22"/>
      <c r="EA3" s="21"/>
      <c r="EB3" s="21"/>
      <c r="EC3" s="21"/>
      <c r="ED3" s="21"/>
      <c r="EE3" s="21"/>
      <c r="EF3" s="21"/>
      <c r="EG3" s="21"/>
      <c r="EH3" s="22"/>
    </row>
    <row r="4" spans="1:138" s="23" customFormat="1" ht="14.1" customHeight="1" x14ac:dyDescent="0.2">
      <c r="A4" s="378" t="s">
        <v>30</v>
      </c>
      <c r="B4" s="378"/>
      <c r="C4" s="378"/>
      <c r="D4" s="378"/>
      <c r="E4" s="378"/>
      <c r="F4" s="378"/>
      <c r="G4" s="378"/>
      <c r="H4" s="21"/>
      <c r="I4" s="21"/>
      <c r="J4" s="22"/>
      <c r="K4" s="21"/>
      <c r="L4" s="21"/>
      <c r="M4" s="21"/>
      <c r="N4" s="21"/>
      <c r="O4" s="21"/>
      <c r="P4" s="21"/>
      <c r="Q4" s="21"/>
      <c r="R4" s="22"/>
      <c r="S4" s="21"/>
      <c r="T4" s="21"/>
      <c r="U4" s="21"/>
      <c r="V4" s="21"/>
      <c r="W4" s="21"/>
      <c r="X4" s="21"/>
      <c r="Y4" s="21"/>
      <c r="Z4" s="22"/>
      <c r="AA4" s="21"/>
      <c r="AB4" s="21"/>
      <c r="AC4" s="21"/>
      <c r="AD4" s="21"/>
      <c r="AE4" s="21"/>
      <c r="AF4" s="21"/>
      <c r="AG4" s="21"/>
      <c r="AH4" s="22"/>
      <c r="AI4" s="21"/>
      <c r="AJ4" s="21"/>
      <c r="AK4" s="21"/>
      <c r="AL4" s="21"/>
      <c r="AM4" s="21"/>
      <c r="AN4" s="21"/>
      <c r="AO4" s="21"/>
      <c r="AP4" s="22"/>
      <c r="AQ4" s="21"/>
      <c r="AR4" s="21"/>
      <c r="AS4" s="21"/>
      <c r="AT4" s="21"/>
      <c r="AU4" s="21"/>
      <c r="AV4" s="21"/>
      <c r="AW4" s="21"/>
      <c r="AX4" s="22"/>
      <c r="AY4" s="21"/>
      <c r="AZ4" s="21"/>
      <c r="BA4" s="21"/>
      <c r="BB4" s="21"/>
      <c r="BC4" s="21"/>
      <c r="BD4" s="21"/>
      <c r="BE4" s="21"/>
      <c r="BF4" s="22"/>
      <c r="BG4" s="21"/>
      <c r="BH4" s="21"/>
      <c r="BI4" s="21"/>
      <c r="BJ4" s="21"/>
      <c r="BK4" s="21"/>
      <c r="BL4" s="21"/>
      <c r="BM4" s="21"/>
      <c r="BN4" s="22"/>
      <c r="BO4" s="21"/>
      <c r="BP4" s="21"/>
      <c r="BQ4" s="21"/>
      <c r="BR4" s="21"/>
      <c r="BS4" s="21"/>
      <c r="BT4" s="21"/>
      <c r="BU4" s="21"/>
      <c r="BV4" s="22"/>
      <c r="BW4" s="21"/>
      <c r="BX4" s="21"/>
      <c r="BY4" s="21"/>
      <c r="BZ4" s="21"/>
      <c r="CA4" s="21"/>
      <c r="CB4" s="21"/>
      <c r="CC4" s="21"/>
      <c r="CD4" s="22"/>
      <c r="CE4" s="21"/>
      <c r="CF4" s="21"/>
      <c r="CG4" s="21"/>
      <c r="CH4" s="21"/>
      <c r="CI4" s="21"/>
      <c r="CJ4" s="21"/>
      <c r="CK4" s="21"/>
      <c r="CL4" s="22"/>
      <c r="CM4" s="21"/>
      <c r="CN4" s="21"/>
      <c r="CO4" s="21"/>
      <c r="CP4" s="21"/>
      <c r="CQ4" s="21"/>
      <c r="CR4" s="21"/>
      <c r="CS4" s="21"/>
      <c r="CT4" s="22"/>
      <c r="CU4" s="21"/>
      <c r="CV4" s="21"/>
      <c r="CW4" s="21"/>
      <c r="CX4" s="21"/>
      <c r="CY4" s="21"/>
      <c r="CZ4" s="21"/>
      <c r="DA4" s="21"/>
      <c r="DB4" s="22"/>
      <c r="DC4" s="21"/>
      <c r="DD4" s="21"/>
      <c r="DE4" s="21"/>
      <c r="DF4" s="21"/>
      <c r="DG4" s="21"/>
      <c r="DH4" s="21"/>
      <c r="DI4" s="21"/>
      <c r="DJ4" s="22"/>
      <c r="DK4" s="21"/>
      <c r="DL4" s="21"/>
      <c r="DM4" s="21"/>
      <c r="DN4" s="21"/>
      <c r="DO4" s="21"/>
      <c r="DP4" s="21"/>
      <c r="DQ4" s="21"/>
      <c r="DR4" s="22"/>
      <c r="DS4" s="21"/>
      <c r="DT4" s="21"/>
      <c r="DU4" s="21"/>
      <c r="DV4" s="21"/>
      <c r="DW4" s="21"/>
      <c r="DX4" s="21"/>
      <c r="DY4" s="21"/>
      <c r="DZ4" s="22"/>
      <c r="EA4" s="21"/>
      <c r="EB4" s="21"/>
      <c r="EC4" s="21"/>
      <c r="ED4" s="21"/>
      <c r="EE4" s="21"/>
      <c r="EF4" s="21"/>
      <c r="EG4" s="21"/>
      <c r="EH4" s="22"/>
    </row>
    <row r="5" spans="1:138" s="23" customFormat="1" ht="35.25" customHeight="1" x14ac:dyDescent="0.2">
      <c r="A5" s="379" t="s">
        <v>209</v>
      </c>
      <c r="B5" s="379"/>
      <c r="C5" s="379"/>
      <c r="D5" s="379"/>
      <c r="E5" s="379"/>
      <c r="F5" s="379"/>
      <c r="G5" s="379"/>
      <c r="H5" s="21"/>
      <c r="I5" s="21"/>
      <c r="J5" s="22"/>
      <c r="K5" s="21"/>
      <c r="L5" s="21"/>
      <c r="M5" s="21"/>
      <c r="N5" s="21"/>
      <c r="O5" s="21"/>
      <c r="P5" s="21"/>
      <c r="Q5" s="21"/>
      <c r="R5" s="22"/>
      <c r="S5" s="21"/>
      <c r="T5" s="21"/>
      <c r="U5" s="21"/>
      <c r="V5" s="21"/>
      <c r="W5" s="21"/>
      <c r="X5" s="21"/>
      <c r="Y5" s="21"/>
      <c r="Z5" s="22"/>
      <c r="AA5" s="21"/>
      <c r="AB5" s="21"/>
      <c r="AC5" s="21"/>
      <c r="AD5" s="21"/>
      <c r="AE5" s="21"/>
      <c r="AF5" s="21"/>
      <c r="AG5" s="21"/>
      <c r="AH5" s="22"/>
      <c r="AI5" s="21"/>
      <c r="AJ5" s="21"/>
      <c r="AK5" s="21"/>
      <c r="AL5" s="21"/>
      <c r="AM5" s="21"/>
      <c r="AN5" s="21"/>
      <c r="AO5" s="21"/>
      <c r="AP5" s="22"/>
      <c r="AQ5" s="21"/>
      <c r="AR5" s="21"/>
      <c r="AS5" s="21"/>
      <c r="AT5" s="21"/>
      <c r="AU5" s="21"/>
      <c r="AV5" s="21"/>
      <c r="AW5" s="21"/>
      <c r="AX5" s="22"/>
      <c r="AY5" s="21"/>
      <c r="AZ5" s="21"/>
      <c r="BA5" s="21"/>
      <c r="BB5" s="21"/>
      <c r="BC5" s="21"/>
      <c r="BD5" s="21"/>
      <c r="BE5" s="21"/>
      <c r="BF5" s="22"/>
      <c r="BG5" s="21"/>
      <c r="BH5" s="21"/>
      <c r="BI5" s="21"/>
      <c r="BJ5" s="21"/>
      <c r="BK5" s="21"/>
      <c r="BL5" s="21"/>
      <c r="BM5" s="21"/>
      <c r="BN5" s="22"/>
      <c r="BO5" s="21"/>
      <c r="BP5" s="21"/>
      <c r="BQ5" s="21"/>
      <c r="BR5" s="21"/>
      <c r="BS5" s="21"/>
      <c r="BT5" s="21"/>
      <c r="BU5" s="21"/>
      <c r="BV5" s="22"/>
      <c r="BW5" s="21"/>
      <c r="BX5" s="21"/>
      <c r="BY5" s="21"/>
      <c r="BZ5" s="21"/>
      <c r="CA5" s="21"/>
      <c r="CB5" s="21"/>
      <c r="CC5" s="21"/>
      <c r="CD5" s="22"/>
      <c r="CE5" s="21"/>
      <c r="CF5" s="21"/>
      <c r="CG5" s="21"/>
      <c r="CH5" s="21"/>
      <c r="CI5" s="21"/>
      <c r="CJ5" s="21"/>
      <c r="CK5" s="21"/>
      <c r="CL5" s="22"/>
      <c r="CM5" s="21"/>
      <c r="CN5" s="21"/>
      <c r="CO5" s="21"/>
      <c r="CP5" s="21"/>
      <c r="CQ5" s="21"/>
      <c r="CR5" s="21"/>
      <c r="CS5" s="21"/>
      <c r="CT5" s="22"/>
      <c r="CU5" s="21"/>
      <c r="CV5" s="21"/>
      <c r="CW5" s="21"/>
      <c r="CX5" s="21"/>
      <c r="CY5" s="21"/>
      <c r="CZ5" s="21"/>
      <c r="DA5" s="21"/>
      <c r="DB5" s="22"/>
      <c r="DC5" s="21"/>
      <c r="DD5" s="21"/>
      <c r="DE5" s="21"/>
      <c r="DF5" s="21"/>
      <c r="DG5" s="21"/>
      <c r="DH5" s="21"/>
      <c r="DI5" s="21"/>
      <c r="DJ5" s="22"/>
      <c r="DK5" s="21"/>
      <c r="DL5" s="21"/>
      <c r="DM5" s="21"/>
      <c r="DN5" s="21"/>
      <c r="DO5" s="21"/>
      <c r="DP5" s="21"/>
      <c r="DQ5" s="21"/>
      <c r="DR5" s="22"/>
      <c r="DS5" s="21"/>
      <c r="DT5" s="21"/>
      <c r="DU5" s="21"/>
      <c r="DV5" s="21"/>
      <c r="DW5" s="21"/>
      <c r="DX5" s="21"/>
      <c r="DY5" s="21"/>
      <c r="DZ5" s="22"/>
      <c r="EA5" s="21"/>
      <c r="EB5" s="21"/>
      <c r="EC5" s="21"/>
      <c r="ED5" s="21"/>
      <c r="EE5" s="21"/>
      <c r="EF5" s="21"/>
      <c r="EG5" s="21"/>
      <c r="EH5" s="22"/>
    </row>
    <row r="6" spans="1:138" ht="18.75" customHeight="1" x14ac:dyDescent="0.2">
      <c r="A6" s="382" t="s">
        <v>57</v>
      </c>
      <c r="B6" s="382"/>
      <c r="C6" s="382"/>
      <c r="D6" s="383"/>
      <c r="E6" s="383"/>
      <c r="F6" s="383"/>
      <c r="G6" s="383"/>
    </row>
    <row r="7" spans="1:138" ht="44.25" customHeight="1" x14ac:dyDescent="0.2">
      <c r="A7" s="380" t="s">
        <v>25</v>
      </c>
      <c r="B7" s="380"/>
      <c r="C7" s="381" t="s">
        <v>26</v>
      </c>
      <c r="D7" s="384" t="s">
        <v>34</v>
      </c>
      <c r="E7" s="385"/>
      <c r="F7" s="385"/>
      <c r="G7" s="386"/>
    </row>
    <row r="8" spans="1:138" ht="34.5" customHeight="1" x14ac:dyDescent="0.2">
      <c r="A8" s="34" t="s">
        <v>8</v>
      </c>
      <c r="B8" s="34" t="s">
        <v>9</v>
      </c>
      <c r="C8" s="381"/>
      <c r="D8" s="26" t="s">
        <v>198</v>
      </c>
      <c r="E8" s="26" t="s">
        <v>199</v>
      </c>
      <c r="F8" s="26" t="s">
        <v>200</v>
      </c>
      <c r="G8" s="35" t="s">
        <v>0</v>
      </c>
    </row>
    <row r="9" spans="1:138" s="25" customFormat="1" ht="15.95" customHeight="1" x14ac:dyDescent="0.2">
      <c r="A9" s="31"/>
      <c r="B9" s="68"/>
      <c r="C9" s="26" t="s">
        <v>28</v>
      </c>
      <c r="D9" s="36">
        <f>+D11+D31</f>
        <v>-435470.66</v>
      </c>
      <c r="E9" s="36">
        <f>+E11+E31</f>
        <v>-707758</v>
      </c>
      <c r="F9" s="36">
        <f>+F11+F31</f>
        <v>-772840.61</v>
      </c>
      <c r="G9" s="36">
        <f>+G11+G31</f>
        <v>-772840.61000000034</v>
      </c>
    </row>
    <row r="10" spans="1:138" s="1" customFormat="1" x14ac:dyDescent="0.2">
      <c r="A10" s="30"/>
      <c r="B10" s="30"/>
      <c r="C10" s="33" t="s">
        <v>211</v>
      </c>
      <c r="D10" s="69"/>
      <c r="E10" s="69"/>
      <c r="F10" s="69"/>
      <c r="G10" s="69"/>
    </row>
    <row r="11" spans="1:138" s="1" customFormat="1" ht="20.25" customHeight="1" x14ac:dyDescent="0.2">
      <c r="A11" s="26" t="s">
        <v>79</v>
      </c>
      <c r="B11" s="26" t="s">
        <v>207</v>
      </c>
      <c r="C11" s="29" t="s">
        <v>95</v>
      </c>
      <c r="D11" s="70">
        <f>+D13</f>
        <v>-55000</v>
      </c>
      <c r="E11" s="70">
        <f t="shared" ref="E11:G11" si="0">+E13</f>
        <v>-440000</v>
      </c>
      <c r="F11" s="70">
        <f t="shared" si="0"/>
        <v>135917.39000000001</v>
      </c>
      <c r="G11" s="70">
        <f t="shared" si="0"/>
        <v>670513.1799999997</v>
      </c>
    </row>
    <row r="12" spans="1:138" s="1" customFormat="1" x14ac:dyDescent="0.2">
      <c r="A12" s="30"/>
      <c r="B12" s="30"/>
      <c r="C12" s="32" t="s">
        <v>90</v>
      </c>
      <c r="D12" s="69"/>
      <c r="E12" s="69"/>
      <c r="F12" s="69"/>
      <c r="G12" s="69"/>
    </row>
    <row r="13" spans="1:138" s="1" customFormat="1" x14ac:dyDescent="0.2">
      <c r="A13" s="30"/>
      <c r="B13" s="30"/>
      <c r="C13" s="56" t="s">
        <v>33</v>
      </c>
      <c r="D13" s="57">
        <f>+D18+D20+D22+D25+D27+D15+D29</f>
        <v>-55000</v>
      </c>
      <c r="E13" s="57">
        <f>+E18+E20+E22+E25+E27+E15+E29</f>
        <v>-440000</v>
      </c>
      <c r="F13" s="57">
        <f t="shared" ref="F13:G13" si="1">+F18+F20+F22+F25+F27+F15+F29</f>
        <v>135917.39000000001</v>
      </c>
      <c r="G13" s="57">
        <f t="shared" si="1"/>
        <v>670513.1799999997</v>
      </c>
    </row>
    <row r="14" spans="1:138" s="1" customFormat="1" x14ac:dyDescent="0.2">
      <c r="A14" s="37"/>
      <c r="B14" s="37"/>
      <c r="C14" s="38" t="s">
        <v>212</v>
      </c>
      <c r="D14" s="39"/>
      <c r="E14" s="39"/>
      <c r="F14" s="39"/>
      <c r="G14" s="39"/>
    </row>
    <row r="15" spans="1:138" s="1" customFormat="1" x14ac:dyDescent="0.2">
      <c r="A15" s="71"/>
      <c r="B15" s="40"/>
      <c r="C15" s="41" t="s">
        <v>92</v>
      </c>
      <c r="D15" s="286">
        <f>+D16+D17</f>
        <v>0</v>
      </c>
      <c r="E15" s="286">
        <f t="shared" ref="E15" si="2">+E16+E17</f>
        <v>0</v>
      </c>
      <c r="F15" s="42">
        <f>+F16+F17</f>
        <v>1040917.39</v>
      </c>
      <c r="G15" s="42">
        <f>+G16+G17</f>
        <v>2537013.1799999997</v>
      </c>
    </row>
    <row r="16" spans="1:138" s="1" customFormat="1" ht="30" customHeight="1" x14ac:dyDescent="0.2">
      <c r="A16" s="52"/>
      <c r="B16" s="43"/>
      <c r="C16" s="44" t="s">
        <v>115</v>
      </c>
      <c r="D16" s="287">
        <v>0</v>
      </c>
      <c r="E16" s="287">
        <v>0</v>
      </c>
      <c r="F16" s="39">
        <v>874337.38</v>
      </c>
      <c r="G16" s="39">
        <v>1711391.18</v>
      </c>
    </row>
    <row r="17" spans="1:7" s="1" customFormat="1" x14ac:dyDescent="0.2">
      <c r="A17" s="52"/>
      <c r="B17" s="43"/>
      <c r="C17" s="44" t="s">
        <v>156</v>
      </c>
      <c r="D17" s="288">
        <v>0</v>
      </c>
      <c r="E17" s="287">
        <v>0</v>
      </c>
      <c r="F17" s="287">
        <v>166580.01</v>
      </c>
      <c r="G17" s="39">
        <v>825622</v>
      </c>
    </row>
    <row r="18" spans="1:7" s="1" customFormat="1" x14ac:dyDescent="0.2">
      <c r="A18" s="45"/>
      <c r="B18" s="45"/>
      <c r="C18" s="46" t="s">
        <v>45</v>
      </c>
      <c r="D18" s="289">
        <f>+D19</f>
        <v>0</v>
      </c>
      <c r="E18" s="289">
        <f t="shared" ref="E18:F18" si="3">+E19</f>
        <v>0</v>
      </c>
      <c r="F18" s="289">
        <f t="shared" si="3"/>
        <v>0</v>
      </c>
      <c r="G18" s="47">
        <f>+G19</f>
        <v>-221500</v>
      </c>
    </row>
    <row r="19" spans="1:7" s="1" customFormat="1" x14ac:dyDescent="0.2">
      <c r="A19" s="37"/>
      <c r="B19" s="43"/>
      <c r="C19" s="48" t="s">
        <v>213</v>
      </c>
      <c r="D19" s="290">
        <v>0</v>
      </c>
      <c r="E19" s="290">
        <v>0</v>
      </c>
      <c r="F19" s="290">
        <v>0</v>
      </c>
      <c r="G19" s="39">
        <v>-221500</v>
      </c>
    </row>
    <row r="20" spans="1:7" s="1" customFormat="1" x14ac:dyDescent="0.2">
      <c r="A20" s="50"/>
      <c r="B20" s="43"/>
      <c r="C20" s="46" t="s">
        <v>86</v>
      </c>
      <c r="D20" s="47">
        <f>SUM(D21:D21)</f>
        <v>-55000</v>
      </c>
      <c r="E20" s="47">
        <f t="shared" ref="E20:F20" si="4">SUM(E21:E21)</f>
        <v>-165000</v>
      </c>
      <c r="F20" s="47">
        <f t="shared" si="4"/>
        <v>-165000</v>
      </c>
      <c r="G20" s="47">
        <f>SUM(G21:G21)</f>
        <v>-330000</v>
      </c>
    </row>
    <row r="21" spans="1:7" s="1" customFormat="1" x14ac:dyDescent="0.2">
      <c r="A21" s="50"/>
      <c r="B21" s="43"/>
      <c r="C21" s="48" t="s">
        <v>214</v>
      </c>
      <c r="D21" s="49">
        <v>-55000</v>
      </c>
      <c r="E21" s="49">
        <v>-165000</v>
      </c>
      <c r="F21" s="49">
        <v>-165000</v>
      </c>
      <c r="G21" s="39">
        <v>-330000</v>
      </c>
    </row>
    <row r="22" spans="1:7" s="1" customFormat="1" x14ac:dyDescent="0.2">
      <c r="A22" s="45"/>
      <c r="B22" s="43"/>
      <c r="C22" s="46" t="s">
        <v>77</v>
      </c>
      <c r="D22" s="289">
        <f>SUM(D23:D24)</f>
        <v>0</v>
      </c>
      <c r="E22" s="289">
        <f t="shared" ref="E22:F22" si="5">SUM(E23:E24)</f>
        <v>0</v>
      </c>
      <c r="F22" s="47">
        <f t="shared" si="5"/>
        <v>-275000</v>
      </c>
      <c r="G22" s="47">
        <f>SUM(G23:G24)</f>
        <v>-750000</v>
      </c>
    </row>
    <row r="23" spans="1:7" s="1" customFormat="1" x14ac:dyDescent="0.2">
      <c r="A23" s="37"/>
      <c r="B23" s="43"/>
      <c r="C23" s="48" t="s">
        <v>309</v>
      </c>
      <c r="D23" s="290">
        <v>0</v>
      </c>
      <c r="E23" s="290">
        <v>0</v>
      </c>
      <c r="F23" s="49">
        <v>-275000</v>
      </c>
      <c r="G23" s="39">
        <v>-550000</v>
      </c>
    </row>
    <row r="24" spans="1:7" s="1" customFormat="1" x14ac:dyDescent="0.2">
      <c r="A24" s="45"/>
      <c r="B24" s="43"/>
      <c r="C24" s="48" t="s">
        <v>184</v>
      </c>
      <c r="D24" s="290">
        <v>0</v>
      </c>
      <c r="E24" s="290">
        <v>0</v>
      </c>
      <c r="F24" s="290">
        <v>0</v>
      </c>
      <c r="G24" s="39">
        <v>-200000</v>
      </c>
    </row>
    <row r="25" spans="1:7" s="1" customFormat="1" x14ac:dyDescent="0.2">
      <c r="A25" s="37"/>
      <c r="B25" s="43"/>
      <c r="C25" s="46" t="s">
        <v>46</v>
      </c>
      <c r="D25" s="291">
        <f>SUM(D26)</f>
        <v>0</v>
      </c>
      <c r="E25" s="47">
        <f t="shared" ref="E25:F25" si="6">SUM(E26)</f>
        <v>-275000</v>
      </c>
      <c r="F25" s="47">
        <f t="shared" si="6"/>
        <v>-515000</v>
      </c>
      <c r="G25" s="47">
        <f>SUM(G26)</f>
        <v>-515000</v>
      </c>
    </row>
    <row r="26" spans="1:7" s="1" customFormat="1" x14ac:dyDescent="0.2">
      <c r="A26" s="45"/>
      <c r="B26" s="43"/>
      <c r="C26" s="48" t="s">
        <v>216</v>
      </c>
      <c r="D26" s="292">
        <v>0</v>
      </c>
      <c r="E26" s="49">
        <v>-275000</v>
      </c>
      <c r="F26" s="49">
        <v>-515000</v>
      </c>
      <c r="G26" s="39">
        <v>-515000</v>
      </c>
    </row>
    <row r="27" spans="1:7" s="1" customFormat="1" x14ac:dyDescent="0.2">
      <c r="A27" s="37"/>
      <c r="B27" s="43"/>
      <c r="C27" s="46" t="s">
        <v>85</v>
      </c>
      <c r="D27" s="293">
        <f>SUM(D28)</f>
        <v>0</v>
      </c>
      <c r="E27" s="296">
        <f t="shared" ref="E27:F27" si="7">SUM(E28)</f>
        <v>0</v>
      </c>
      <c r="F27" s="296">
        <f t="shared" si="7"/>
        <v>0</v>
      </c>
      <c r="G27" s="51">
        <f>SUM(G28)</f>
        <v>-300000</v>
      </c>
    </row>
    <row r="28" spans="1:7" s="1" customFormat="1" x14ac:dyDescent="0.2">
      <c r="A28" s="45"/>
      <c r="B28" s="43"/>
      <c r="C28" s="43" t="s">
        <v>217</v>
      </c>
      <c r="D28" s="292">
        <v>0</v>
      </c>
      <c r="E28" s="290">
        <v>0</v>
      </c>
      <c r="F28" s="290">
        <v>0</v>
      </c>
      <c r="G28" s="39">
        <v>-300000</v>
      </c>
    </row>
    <row r="29" spans="1:7" s="145" customFormat="1" x14ac:dyDescent="0.2">
      <c r="A29" s="164"/>
      <c r="B29" s="161"/>
      <c r="C29" s="162" t="s">
        <v>84</v>
      </c>
      <c r="D29" s="291">
        <f>+D30</f>
        <v>0</v>
      </c>
      <c r="E29" s="172">
        <f t="shared" ref="E29:F29" si="8">+E30</f>
        <v>0</v>
      </c>
      <c r="F29" s="172">
        <f t="shared" si="8"/>
        <v>50000</v>
      </c>
      <c r="G29" s="172">
        <f>+G30</f>
        <v>250000</v>
      </c>
    </row>
    <row r="30" spans="1:7" s="145" customFormat="1" x14ac:dyDescent="0.2">
      <c r="A30" s="157"/>
      <c r="B30" s="161"/>
      <c r="C30" s="158" t="s">
        <v>218</v>
      </c>
      <c r="D30" s="173">
        <v>0</v>
      </c>
      <c r="E30" s="173">
        <v>0</v>
      </c>
      <c r="F30" s="174">
        <v>50000</v>
      </c>
      <c r="G30" s="173">
        <v>250000</v>
      </c>
    </row>
    <row r="31" spans="1:7" s="1" customFormat="1" x14ac:dyDescent="0.2">
      <c r="A31" s="26" t="s">
        <v>79</v>
      </c>
      <c r="B31" s="26" t="s">
        <v>80</v>
      </c>
      <c r="C31" s="29" t="s">
        <v>42</v>
      </c>
      <c r="D31" s="70">
        <f>+D33+D55</f>
        <v>-380470.66</v>
      </c>
      <c r="E31" s="70">
        <f>+E33+E55</f>
        <v>-267758</v>
      </c>
      <c r="F31" s="70">
        <f>+F33+F55</f>
        <v>-908758</v>
      </c>
      <c r="G31" s="70">
        <f>+G33+G55</f>
        <v>-1443353.79</v>
      </c>
    </row>
    <row r="32" spans="1:7" s="1" customFormat="1" x14ac:dyDescent="0.2">
      <c r="A32" s="72"/>
      <c r="B32" s="72"/>
      <c r="C32" s="73" t="s">
        <v>90</v>
      </c>
      <c r="D32" s="294"/>
      <c r="E32" s="74"/>
      <c r="F32" s="74"/>
      <c r="G32" s="74"/>
    </row>
    <row r="33" spans="1:7" s="58" customFormat="1" x14ac:dyDescent="0.2">
      <c r="A33" s="29"/>
      <c r="B33" s="29"/>
      <c r="C33" s="56" t="s">
        <v>33</v>
      </c>
      <c r="D33" s="295">
        <f>+D35+D43+D45+D52+D50+D48</f>
        <v>53784</v>
      </c>
      <c r="E33" s="47">
        <f>+E35+E43+E45+E52+E50+E48</f>
        <v>-84558</v>
      </c>
      <c r="F33" s="47">
        <f>+F35+F43+F45+F52+F50+F48</f>
        <v>-670558</v>
      </c>
      <c r="G33" s="47">
        <f>+G35+G43+G45+G52+G50+G48</f>
        <v>-1205153.79</v>
      </c>
    </row>
    <row r="34" spans="1:7" s="1" customFormat="1" x14ac:dyDescent="0.2">
      <c r="A34" s="52"/>
      <c r="B34" s="43"/>
      <c r="C34" s="38" t="s">
        <v>91</v>
      </c>
      <c r="D34" s="53"/>
      <c r="E34" s="53"/>
      <c r="F34" s="53"/>
      <c r="G34" s="53"/>
    </row>
    <row r="35" spans="1:7" s="1" customFormat="1" x14ac:dyDescent="0.2">
      <c r="A35" s="45"/>
      <c r="B35" s="45"/>
      <c r="C35" s="46" t="s">
        <v>92</v>
      </c>
      <c r="D35" s="47">
        <f>SUM(D36:D42)</f>
        <v>-38460</v>
      </c>
      <c r="E35" s="47">
        <f>SUM(E36:E42)</f>
        <v>-94866</v>
      </c>
      <c r="F35" s="47">
        <f>SUM(F36:F42)</f>
        <v>-380866</v>
      </c>
      <c r="G35" s="47">
        <f>SUM(G36:G42)</f>
        <v>-665461.79</v>
      </c>
    </row>
    <row r="36" spans="1:7" s="1" customFormat="1" x14ac:dyDescent="0.2">
      <c r="A36" s="52"/>
      <c r="B36" s="54"/>
      <c r="C36" s="44" t="s">
        <v>93</v>
      </c>
      <c r="D36" s="39">
        <v>-171000</v>
      </c>
      <c r="E36" s="39">
        <v>-171000</v>
      </c>
      <c r="F36" s="39">
        <v>-271000</v>
      </c>
      <c r="G36" s="39">
        <v>-355595.79</v>
      </c>
    </row>
    <row r="37" spans="1:7" s="1" customFormat="1" x14ac:dyDescent="0.2">
      <c r="A37" s="52"/>
      <c r="B37" s="54"/>
      <c r="C37" s="44" t="s">
        <v>276</v>
      </c>
      <c r="D37" s="287">
        <v>0</v>
      </c>
      <c r="E37" s="39">
        <v>-114000</v>
      </c>
      <c r="F37" s="39">
        <v>-300000</v>
      </c>
      <c r="G37" s="39">
        <v>-500000</v>
      </c>
    </row>
    <row r="38" spans="1:7" s="1" customFormat="1" ht="27" x14ac:dyDescent="0.2">
      <c r="A38" s="52"/>
      <c r="B38" s="54"/>
      <c r="C38" s="44" t="s">
        <v>366</v>
      </c>
      <c r="D38" s="287">
        <v>0</v>
      </c>
      <c r="E38" s="39">
        <v>10650</v>
      </c>
      <c r="F38" s="39">
        <v>10650</v>
      </c>
      <c r="G38" s="39">
        <v>10650</v>
      </c>
    </row>
    <row r="39" spans="1:7" s="1" customFormat="1" x14ac:dyDescent="0.2">
      <c r="A39" s="52"/>
      <c r="B39" s="54"/>
      <c r="C39" s="44" t="s">
        <v>182</v>
      </c>
      <c r="D39" s="287">
        <v>0</v>
      </c>
      <c r="E39" s="39">
        <v>23040</v>
      </c>
      <c r="F39" s="39">
        <v>23040</v>
      </c>
      <c r="G39" s="39">
        <v>23040</v>
      </c>
    </row>
    <row r="40" spans="1:7" s="1" customFormat="1" x14ac:dyDescent="0.2">
      <c r="A40" s="52"/>
      <c r="B40" s="54"/>
      <c r="C40" s="44" t="s">
        <v>367</v>
      </c>
      <c r="D40" s="287">
        <v>0</v>
      </c>
      <c r="E40" s="39">
        <v>23904</v>
      </c>
      <c r="F40" s="39">
        <v>23904</v>
      </c>
      <c r="G40" s="39">
        <v>23904</v>
      </c>
    </row>
    <row r="41" spans="1:7" s="1" customFormat="1" x14ac:dyDescent="0.2">
      <c r="A41" s="52"/>
      <c r="B41" s="43"/>
      <c r="C41" s="44" t="s">
        <v>153</v>
      </c>
      <c r="D41" s="287">
        <v>68640</v>
      </c>
      <c r="E41" s="39">
        <v>68640</v>
      </c>
      <c r="F41" s="39">
        <v>68640</v>
      </c>
      <c r="G41" s="39">
        <v>68640</v>
      </c>
    </row>
    <row r="42" spans="1:7" s="1" customFormat="1" x14ac:dyDescent="0.2">
      <c r="A42" s="52"/>
      <c r="B42" s="43"/>
      <c r="C42" s="44" t="s">
        <v>313</v>
      </c>
      <c r="D42" s="287">
        <v>63900</v>
      </c>
      <c r="E42" s="39">
        <v>63900</v>
      </c>
      <c r="F42" s="39">
        <v>63900</v>
      </c>
      <c r="G42" s="39">
        <v>63900</v>
      </c>
    </row>
    <row r="43" spans="1:7" s="1" customFormat="1" x14ac:dyDescent="0.2">
      <c r="A43" s="52"/>
      <c r="B43" s="54"/>
      <c r="C43" s="46" t="s">
        <v>83</v>
      </c>
      <c r="D43" s="47">
        <f>SUM(D44:D44)</f>
        <v>-55000</v>
      </c>
      <c r="E43" s="47">
        <f t="shared" ref="E43:G43" si="9">SUM(E44:E44)</f>
        <v>-55000</v>
      </c>
      <c r="F43" s="47">
        <f t="shared" si="9"/>
        <v>-55000</v>
      </c>
      <c r="G43" s="47">
        <f t="shared" si="9"/>
        <v>-55000</v>
      </c>
    </row>
    <row r="44" spans="1:7" s="1" customFormat="1" ht="27" x14ac:dyDescent="0.2">
      <c r="A44" s="52"/>
      <c r="B44" s="54"/>
      <c r="C44" s="44" t="s">
        <v>219</v>
      </c>
      <c r="D44" s="39">
        <v>-55000</v>
      </c>
      <c r="E44" s="39">
        <v>-55000</v>
      </c>
      <c r="F44" s="39">
        <v>-55000</v>
      </c>
      <c r="G44" s="39">
        <v>-55000</v>
      </c>
    </row>
    <row r="45" spans="1:7" s="1" customFormat="1" x14ac:dyDescent="0.2">
      <c r="A45" s="55"/>
      <c r="B45" s="54"/>
      <c r="C45" s="46" t="s">
        <v>82</v>
      </c>
      <c r="D45" s="289">
        <f>SUM(D46:D46)</f>
        <v>4194</v>
      </c>
      <c r="E45" s="47">
        <f>SUM(E46:E47)</f>
        <v>22258</v>
      </c>
      <c r="F45" s="47">
        <f t="shared" ref="F45" si="10">SUM(F46:F47)</f>
        <v>-177742</v>
      </c>
      <c r="G45" s="47">
        <f>SUM(G46:G47)</f>
        <v>-377742</v>
      </c>
    </row>
    <row r="46" spans="1:7" s="1" customFormat="1" x14ac:dyDescent="0.2">
      <c r="A46" s="52"/>
      <c r="B46" s="54"/>
      <c r="C46" s="44" t="s">
        <v>150</v>
      </c>
      <c r="D46" s="287">
        <v>4194</v>
      </c>
      <c r="E46" s="319">
        <v>4194</v>
      </c>
      <c r="F46" s="319">
        <f>-200000+4194</f>
        <v>-195806</v>
      </c>
      <c r="G46" s="319">
        <f>-400000+4194</f>
        <v>-395806</v>
      </c>
    </row>
    <row r="47" spans="1:7" s="1" customFormat="1" x14ac:dyDescent="0.2">
      <c r="A47" s="52"/>
      <c r="B47" s="54"/>
      <c r="C47" s="44" t="s">
        <v>368</v>
      </c>
      <c r="D47" s="287">
        <v>0</v>
      </c>
      <c r="E47" s="39">
        <v>18064</v>
      </c>
      <c r="F47" s="39">
        <v>18064</v>
      </c>
      <c r="G47" s="39">
        <v>18064</v>
      </c>
    </row>
    <row r="48" spans="1:7" s="1" customFormat="1" x14ac:dyDescent="0.2">
      <c r="A48" s="52"/>
      <c r="B48" s="54"/>
      <c r="C48" s="162" t="s">
        <v>85</v>
      </c>
      <c r="D48" s="289">
        <f>+D49</f>
        <v>3000</v>
      </c>
      <c r="E48" s="47">
        <f t="shared" ref="E48:F48" si="11">+E49</f>
        <v>3000</v>
      </c>
      <c r="F48" s="47">
        <f t="shared" si="11"/>
        <v>3000</v>
      </c>
      <c r="G48" s="47">
        <f>+G49</f>
        <v>3000</v>
      </c>
    </row>
    <row r="49" spans="1:7" s="1" customFormat="1" ht="16.149999999999999" customHeight="1" x14ac:dyDescent="0.2">
      <c r="A49" s="52"/>
      <c r="B49" s="54"/>
      <c r="C49" s="169" t="s">
        <v>217</v>
      </c>
      <c r="D49" s="287">
        <v>3000</v>
      </c>
      <c r="E49" s="39">
        <v>3000</v>
      </c>
      <c r="F49" s="39">
        <v>3000</v>
      </c>
      <c r="G49" s="39">
        <v>3000</v>
      </c>
    </row>
    <row r="50" spans="1:7" s="1" customFormat="1" x14ac:dyDescent="0.2">
      <c r="A50" s="52"/>
      <c r="B50" s="54"/>
      <c r="C50" s="162" t="s">
        <v>84</v>
      </c>
      <c r="D50" s="47">
        <f>SUM(D51:D51)</f>
        <v>139000</v>
      </c>
      <c r="E50" s="47">
        <f t="shared" ref="E50:F50" si="12">SUM(E51:E51)</f>
        <v>139000</v>
      </c>
      <c r="F50" s="47">
        <f t="shared" si="12"/>
        <v>139000</v>
      </c>
      <c r="G50" s="47">
        <f>SUM(G51:G51)</f>
        <v>139000</v>
      </c>
    </row>
    <row r="51" spans="1:7" s="1" customFormat="1" x14ac:dyDescent="0.2">
      <c r="A51" s="52"/>
      <c r="B51" s="54"/>
      <c r="C51" s="169" t="s">
        <v>220</v>
      </c>
      <c r="D51" s="39">
        <v>139000</v>
      </c>
      <c r="E51" s="39">
        <v>139000</v>
      </c>
      <c r="F51" s="39">
        <v>139000</v>
      </c>
      <c r="G51" s="39">
        <v>139000</v>
      </c>
    </row>
    <row r="52" spans="1:7" s="1" customFormat="1" x14ac:dyDescent="0.2">
      <c r="A52" s="52"/>
      <c r="B52" s="54"/>
      <c r="C52" s="46" t="s">
        <v>221</v>
      </c>
      <c r="D52" s="289">
        <f>+D53</f>
        <v>1050</v>
      </c>
      <c r="E52" s="47">
        <f t="shared" ref="E52:F52" si="13">+E53</f>
        <v>-98950</v>
      </c>
      <c r="F52" s="47">
        <f t="shared" si="13"/>
        <v>-198950</v>
      </c>
      <c r="G52" s="47">
        <f>+G53</f>
        <v>-248950</v>
      </c>
    </row>
    <row r="53" spans="1:7" s="1" customFormat="1" x14ac:dyDescent="0.2">
      <c r="A53" s="52"/>
      <c r="B53" s="54"/>
      <c r="C53" s="44" t="s">
        <v>222</v>
      </c>
      <c r="D53" s="287">
        <v>1050</v>
      </c>
      <c r="E53" s="319">
        <f>-100000+1050</f>
        <v>-98950</v>
      </c>
      <c r="F53" s="319">
        <f>-200000+1050</f>
        <v>-198950</v>
      </c>
      <c r="G53" s="319">
        <f>-250000+1050</f>
        <v>-248950</v>
      </c>
    </row>
    <row r="54" spans="1:7" s="1" customFormat="1" x14ac:dyDescent="0.2">
      <c r="A54" s="52"/>
      <c r="B54" s="54"/>
      <c r="C54" s="73" t="s">
        <v>90</v>
      </c>
      <c r="D54" s="287"/>
      <c r="E54" s="39"/>
      <c r="F54" s="39"/>
      <c r="G54" s="39"/>
    </row>
    <row r="55" spans="1:7" s="58" customFormat="1" ht="15.6" customHeight="1" x14ac:dyDescent="0.2">
      <c r="A55" s="29"/>
      <c r="B55" s="29"/>
      <c r="C55" s="56" t="s">
        <v>94</v>
      </c>
      <c r="D55" s="297">
        <f>+D57+D62+D59+D64+D66</f>
        <v>-434254.66</v>
      </c>
      <c r="E55" s="297">
        <f t="shared" ref="E55:G55" si="14">+E57+E62+E59+E64+E66</f>
        <v>-183200</v>
      </c>
      <c r="F55" s="297">
        <f t="shared" si="14"/>
        <v>-238200</v>
      </c>
      <c r="G55" s="297">
        <f t="shared" si="14"/>
        <v>-238200</v>
      </c>
    </row>
    <row r="56" spans="1:7" s="1" customFormat="1" x14ac:dyDescent="0.2">
      <c r="A56" s="52"/>
      <c r="B56" s="43"/>
      <c r="C56" s="38" t="s">
        <v>91</v>
      </c>
      <c r="D56" s="298"/>
      <c r="E56" s="53"/>
      <c r="F56" s="53"/>
      <c r="G56" s="53"/>
    </row>
    <row r="57" spans="1:7" s="1" customFormat="1" x14ac:dyDescent="0.2">
      <c r="A57" s="45"/>
      <c r="B57" s="45"/>
      <c r="C57" s="46" t="s">
        <v>92</v>
      </c>
      <c r="D57" s="289">
        <f>SUM(D58:D58)</f>
        <v>1800</v>
      </c>
      <c r="E57" s="47">
        <f>SUM(E58:E58)</f>
        <v>1800</v>
      </c>
      <c r="F57" s="47">
        <f>SUM(F58:F58)</f>
        <v>1800</v>
      </c>
      <c r="G57" s="47">
        <f>SUM(G58:G58)</f>
        <v>1800</v>
      </c>
    </row>
    <row r="58" spans="1:7" s="1" customFormat="1" x14ac:dyDescent="0.2">
      <c r="A58" s="52"/>
      <c r="B58" s="54"/>
      <c r="C58" s="44" t="s">
        <v>93</v>
      </c>
      <c r="D58" s="287">
        <v>1800</v>
      </c>
      <c r="E58" s="39">
        <v>1800</v>
      </c>
      <c r="F58" s="39">
        <v>1800</v>
      </c>
      <c r="G58" s="39">
        <v>1800</v>
      </c>
    </row>
    <row r="59" spans="1:7" s="1" customFormat="1" x14ac:dyDescent="0.2">
      <c r="A59" s="52"/>
      <c r="B59" s="43"/>
      <c r="C59" s="56" t="s">
        <v>45</v>
      </c>
      <c r="D59" s="289">
        <f>+D60+D61</f>
        <v>-25000</v>
      </c>
      <c r="E59" s="289">
        <f t="shared" ref="E59:G59" si="15">+E60+E61</f>
        <v>50000</v>
      </c>
      <c r="F59" s="289">
        <f t="shared" si="15"/>
        <v>-5000</v>
      </c>
      <c r="G59" s="289">
        <f t="shared" si="15"/>
        <v>-5000</v>
      </c>
    </row>
    <row r="60" spans="1:7" s="1" customFormat="1" x14ac:dyDescent="0.2">
      <c r="A60" s="52"/>
      <c r="B60" s="43"/>
      <c r="C60" s="44" t="s">
        <v>213</v>
      </c>
      <c r="D60" s="287">
        <v>0</v>
      </c>
      <c r="E60" s="39">
        <v>75000</v>
      </c>
      <c r="F60" s="39">
        <v>75000</v>
      </c>
      <c r="G60" s="39">
        <v>75000</v>
      </c>
    </row>
    <row r="61" spans="1:7" s="1" customFormat="1" x14ac:dyDescent="0.2">
      <c r="A61" s="52"/>
      <c r="B61" s="43"/>
      <c r="C61" s="44" t="s">
        <v>378</v>
      </c>
      <c r="D61" s="287">
        <v>-25000</v>
      </c>
      <c r="E61" s="39">
        <v>-25000</v>
      </c>
      <c r="F61" s="39">
        <v>-80000</v>
      </c>
      <c r="G61" s="39">
        <v>-80000</v>
      </c>
    </row>
    <row r="62" spans="1:7" s="1" customFormat="1" x14ac:dyDescent="0.2">
      <c r="A62" s="52"/>
      <c r="B62" s="43"/>
      <c r="C62" s="56" t="s">
        <v>86</v>
      </c>
      <c r="D62" s="289">
        <f>+D63</f>
        <v>0</v>
      </c>
      <c r="E62" s="47">
        <f t="shared" ref="E62:G62" si="16">+E63</f>
        <v>350000</v>
      </c>
      <c r="F62" s="47">
        <f t="shared" si="16"/>
        <v>350000</v>
      </c>
      <c r="G62" s="47">
        <f t="shared" si="16"/>
        <v>350000</v>
      </c>
    </row>
    <row r="63" spans="1:7" s="1" customFormat="1" x14ac:dyDescent="0.2">
      <c r="A63" s="52"/>
      <c r="B63" s="43"/>
      <c r="C63" s="44" t="s">
        <v>371</v>
      </c>
      <c r="D63" s="287">
        <v>0</v>
      </c>
      <c r="E63" s="39">
        <v>350000</v>
      </c>
      <c r="F63" s="39">
        <v>350000</v>
      </c>
      <c r="G63" s="39">
        <v>350000</v>
      </c>
    </row>
    <row r="64" spans="1:7" s="1" customFormat="1" x14ac:dyDescent="0.2">
      <c r="A64" s="45"/>
      <c r="B64" s="43"/>
      <c r="C64" s="46" t="s">
        <v>77</v>
      </c>
      <c r="D64" s="289">
        <f>+D65</f>
        <v>-311054.65999999997</v>
      </c>
      <c r="E64" s="289">
        <f t="shared" ref="E64:G64" si="17">+E65</f>
        <v>-485000</v>
      </c>
      <c r="F64" s="289">
        <f t="shared" si="17"/>
        <v>-485000</v>
      </c>
      <c r="G64" s="289">
        <f t="shared" si="17"/>
        <v>-485000</v>
      </c>
    </row>
    <row r="65" spans="1:7" s="1" customFormat="1" x14ac:dyDescent="0.2">
      <c r="A65" s="37"/>
      <c r="B65" s="43"/>
      <c r="C65" s="48" t="s">
        <v>309</v>
      </c>
      <c r="D65" s="290">
        <v>-311054.65999999997</v>
      </c>
      <c r="E65" s="290">
        <v>-485000</v>
      </c>
      <c r="F65" s="49">
        <v>-485000</v>
      </c>
      <c r="G65" s="39">
        <v>-485000</v>
      </c>
    </row>
    <row r="66" spans="1:7" s="1" customFormat="1" x14ac:dyDescent="0.2">
      <c r="A66" s="37"/>
      <c r="B66" s="43"/>
      <c r="C66" s="46" t="s">
        <v>46</v>
      </c>
      <c r="D66" s="47">
        <f>SUM(D67)</f>
        <v>-100000</v>
      </c>
      <c r="E66" s="47">
        <f t="shared" ref="E66:G66" si="18">SUM(E67)</f>
        <v>-100000</v>
      </c>
      <c r="F66" s="47">
        <f t="shared" si="18"/>
        <v>-100000</v>
      </c>
      <c r="G66" s="47">
        <f t="shared" si="18"/>
        <v>-100000</v>
      </c>
    </row>
    <row r="67" spans="1:7" s="1" customFormat="1" x14ac:dyDescent="0.2">
      <c r="A67" s="45"/>
      <c r="B67" s="43"/>
      <c r="C67" s="48" t="s">
        <v>216</v>
      </c>
      <c r="D67" s="49">
        <v>-100000</v>
      </c>
      <c r="E67" s="49">
        <v>-100000</v>
      </c>
      <c r="F67" s="49">
        <v>-100000</v>
      </c>
      <c r="G67" s="39">
        <v>-100000</v>
      </c>
    </row>
    <row r="72" spans="1:7" x14ac:dyDescent="0.2">
      <c r="D72" s="78"/>
      <c r="E72" s="78"/>
      <c r="F72" s="78"/>
      <c r="G72" s="78"/>
    </row>
  </sheetData>
  <mergeCells count="9">
    <mergeCell ref="A7:B7"/>
    <mergeCell ref="C7:C8"/>
    <mergeCell ref="A6:G6"/>
    <mergeCell ref="A1:G1"/>
    <mergeCell ref="A2:G2"/>
    <mergeCell ref="A3:G3"/>
    <mergeCell ref="A4:G4"/>
    <mergeCell ref="A5:G5"/>
    <mergeCell ref="D7:G7"/>
  </mergeCells>
  <pageMargins left="0.15748031496063" right="0.23622047244094499" top="0.35" bottom="0.42" header="0.16" footer="0.16"/>
  <pageSetup scale="90" fitToHeight="0" orientation="landscape" r:id="rId1"/>
  <ignoredErrors>
    <ignoredError sqref="A31:B31 A11:B11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AE526-4781-48B5-9B5D-8090CDC5B94F}">
  <dimension ref="A1:EZ26"/>
  <sheetViews>
    <sheetView zoomScaleNormal="100" workbookViewId="0">
      <selection activeCell="G28" sqref="G28"/>
    </sheetView>
  </sheetViews>
  <sheetFormatPr defaultColWidth="9.140625" defaultRowHeight="13.5" x14ac:dyDescent="0.2"/>
  <cols>
    <col min="1" max="1" width="9.140625" style="133" customWidth="1"/>
    <col min="2" max="2" width="11" style="133" customWidth="1"/>
    <col min="3" max="3" width="60.5703125" style="129" customWidth="1"/>
    <col min="4" max="4" width="11.42578125" style="133" customWidth="1"/>
    <col min="5" max="5" width="11.28515625" style="133" customWidth="1"/>
    <col min="6" max="6" width="13.28515625" style="133" customWidth="1"/>
    <col min="7" max="7" width="10.5703125" style="133" customWidth="1"/>
    <col min="8" max="8" width="11.5703125" style="133" customWidth="1"/>
    <col min="9" max="9" width="11.85546875" style="133" customWidth="1"/>
    <col min="10" max="10" width="11.140625" style="133" customWidth="1"/>
    <col min="11" max="11" width="10.85546875" style="133" customWidth="1"/>
    <col min="12" max="12" width="13.28515625" style="133" customWidth="1"/>
    <col min="13" max="13" width="11.42578125" style="133" customWidth="1"/>
    <col min="14" max="14" width="11.5703125" style="133" customWidth="1"/>
    <col min="15" max="15" width="13.28515625" style="133" customWidth="1"/>
    <col min="16" max="19" width="15.28515625" style="129" customWidth="1"/>
    <col min="20" max="16384" width="9.140625" style="129"/>
  </cols>
  <sheetData>
    <row r="1" spans="1:156" s="127" customFormat="1" ht="14.1" customHeight="1" x14ac:dyDescent="0.2">
      <c r="A1" s="328" t="s">
        <v>173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125"/>
      <c r="Q1" s="125"/>
      <c r="R1" s="125"/>
      <c r="S1" s="125"/>
      <c r="T1" s="126"/>
      <c r="U1" s="125"/>
      <c r="V1" s="125"/>
      <c r="W1" s="125"/>
      <c r="X1" s="125"/>
      <c r="Y1" s="125"/>
      <c r="Z1" s="125"/>
      <c r="AA1" s="125"/>
      <c r="AB1" s="126"/>
      <c r="AC1" s="125"/>
      <c r="AD1" s="125"/>
      <c r="AE1" s="125"/>
      <c r="AF1" s="125"/>
      <c r="AG1" s="125"/>
      <c r="AH1" s="125"/>
      <c r="AI1" s="125"/>
      <c r="AJ1" s="126"/>
      <c r="AK1" s="125"/>
      <c r="AL1" s="125"/>
      <c r="AM1" s="125"/>
      <c r="AN1" s="125"/>
      <c r="AO1" s="125"/>
      <c r="AP1" s="125"/>
      <c r="AQ1" s="125"/>
      <c r="AR1" s="126"/>
      <c r="AS1" s="125"/>
      <c r="AT1" s="125"/>
      <c r="AU1" s="125"/>
      <c r="AV1" s="125"/>
      <c r="AW1" s="125"/>
      <c r="AX1" s="125"/>
      <c r="AY1" s="125"/>
      <c r="AZ1" s="126"/>
      <c r="BA1" s="125"/>
      <c r="BB1" s="125"/>
      <c r="BC1" s="125"/>
      <c r="BD1" s="125"/>
      <c r="BE1" s="125"/>
      <c r="BF1" s="125"/>
      <c r="BG1" s="125"/>
      <c r="BH1" s="126"/>
      <c r="BI1" s="125"/>
      <c r="BJ1" s="125"/>
      <c r="BK1" s="125"/>
      <c r="BL1" s="125"/>
      <c r="BM1" s="125"/>
      <c r="BN1" s="125"/>
      <c r="BO1" s="125"/>
      <c r="BP1" s="126"/>
      <c r="BQ1" s="125"/>
      <c r="BR1" s="125"/>
      <c r="BS1" s="125"/>
      <c r="BT1" s="125"/>
      <c r="BU1" s="125"/>
      <c r="BV1" s="125"/>
      <c r="BW1" s="125"/>
      <c r="BX1" s="126"/>
      <c r="BY1" s="125"/>
      <c r="BZ1" s="125"/>
      <c r="CA1" s="125"/>
      <c r="CB1" s="125"/>
      <c r="CC1" s="125"/>
      <c r="CD1" s="125"/>
      <c r="CE1" s="125"/>
      <c r="CF1" s="126"/>
      <c r="CG1" s="125"/>
      <c r="CH1" s="125"/>
      <c r="CI1" s="125"/>
      <c r="CJ1" s="125"/>
      <c r="CK1" s="125"/>
      <c r="CL1" s="125"/>
      <c r="CM1" s="125"/>
      <c r="CN1" s="126"/>
      <c r="CO1" s="125"/>
      <c r="CP1" s="125"/>
      <c r="CQ1" s="125"/>
      <c r="CR1" s="125"/>
      <c r="CS1" s="125"/>
      <c r="CT1" s="125"/>
      <c r="CU1" s="125"/>
      <c r="CV1" s="126"/>
      <c r="CW1" s="125"/>
      <c r="CX1" s="125"/>
      <c r="CY1" s="125"/>
      <c r="CZ1" s="125"/>
      <c r="DA1" s="125"/>
      <c r="DB1" s="125"/>
      <c r="DC1" s="125"/>
      <c r="DD1" s="126"/>
      <c r="DE1" s="125"/>
      <c r="DF1" s="125"/>
      <c r="DG1" s="125"/>
      <c r="DH1" s="125"/>
      <c r="DI1" s="125"/>
      <c r="DJ1" s="125"/>
      <c r="DK1" s="125"/>
      <c r="DL1" s="126"/>
      <c r="DM1" s="125"/>
      <c r="DN1" s="125"/>
      <c r="DO1" s="125"/>
      <c r="DP1" s="125"/>
      <c r="DQ1" s="125"/>
      <c r="DR1" s="125"/>
      <c r="DS1" s="125"/>
      <c r="DT1" s="126"/>
      <c r="DU1" s="125"/>
      <c r="DV1" s="125"/>
      <c r="DW1" s="125"/>
      <c r="DX1" s="125"/>
      <c r="DY1" s="125"/>
      <c r="DZ1" s="125"/>
      <c r="EA1" s="125"/>
      <c r="EB1" s="126"/>
      <c r="EC1" s="125"/>
      <c r="ED1" s="125"/>
      <c r="EE1" s="125"/>
      <c r="EF1" s="125"/>
      <c r="EG1" s="125"/>
      <c r="EH1" s="125"/>
      <c r="EI1" s="125"/>
      <c r="EJ1" s="126"/>
      <c r="EK1" s="125"/>
      <c r="EL1" s="125"/>
      <c r="EM1" s="125"/>
      <c r="EN1" s="125"/>
      <c r="EO1" s="125"/>
      <c r="EP1" s="125"/>
      <c r="EQ1" s="125"/>
      <c r="ER1" s="126"/>
      <c r="ES1" s="125"/>
      <c r="ET1" s="125"/>
      <c r="EU1" s="125"/>
      <c r="EV1" s="125"/>
      <c r="EW1" s="125"/>
      <c r="EX1" s="125"/>
      <c r="EY1" s="125"/>
      <c r="EZ1" s="126"/>
    </row>
    <row r="2" spans="1:156" s="127" customFormat="1" ht="14.1" customHeight="1" x14ac:dyDescent="0.2">
      <c r="A2" s="328" t="s">
        <v>195</v>
      </c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125"/>
      <c r="Q2" s="125"/>
      <c r="R2" s="125"/>
      <c r="S2" s="125"/>
      <c r="T2" s="126"/>
      <c r="U2" s="125"/>
      <c r="V2" s="125"/>
      <c r="W2" s="125"/>
      <c r="X2" s="125"/>
      <c r="Y2" s="125"/>
      <c r="Z2" s="125"/>
      <c r="AA2" s="125"/>
      <c r="AB2" s="126"/>
      <c r="AC2" s="125"/>
      <c r="AD2" s="125"/>
      <c r="AE2" s="125"/>
      <c r="AF2" s="125"/>
      <c r="AG2" s="125"/>
      <c r="AH2" s="125"/>
      <c r="AI2" s="125"/>
      <c r="AJ2" s="126"/>
      <c r="AK2" s="125"/>
      <c r="AL2" s="125"/>
      <c r="AM2" s="125"/>
      <c r="AN2" s="125"/>
      <c r="AO2" s="125"/>
      <c r="AP2" s="125"/>
      <c r="AQ2" s="125"/>
      <c r="AR2" s="126"/>
      <c r="AS2" s="125"/>
      <c r="AT2" s="125"/>
      <c r="AU2" s="125"/>
      <c r="AV2" s="125"/>
      <c r="AW2" s="125"/>
      <c r="AX2" s="125"/>
      <c r="AY2" s="125"/>
      <c r="AZ2" s="126"/>
      <c r="BA2" s="125"/>
      <c r="BB2" s="125"/>
      <c r="BC2" s="125"/>
      <c r="BD2" s="125"/>
      <c r="BE2" s="125"/>
      <c r="BF2" s="125"/>
      <c r="BG2" s="125"/>
      <c r="BH2" s="126"/>
      <c r="BI2" s="125"/>
      <c r="BJ2" s="125"/>
      <c r="BK2" s="125"/>
      <c r="BL2" s="125"/>
      <c r="BM2" s="125"/>
      <c r="BN2" s="125"/>
      <c r="BO2" s="125"/>
      <c r="BP2" s="126"/>
      <c r="BQ2" s="125"/>
      <c r="BR2" s="125"/>
      <c r="BS2" s="125"/>
      <c r="BT2" s="125"/>
      <c r="BU2" s="125"/>
      <c r="BV2" s="125"/>
      <c r="BW2" s="125"/>
      <c r="BX2" s="126"/>
      <c r="BY2" s="125"/>
      <c r="BZ2" s="125"/>
      <c r="CA2" s="125"/>
      <c r="CB2" s="125"/>
      <c r="CC2" s="125"/>
      <c r="CD2" s="125"/>
      <c r="CE2" s="125"/>
      <c r="CF2" s="126"/>
      <c r="CG2" s="125"/>
      <c r="CH2" s="125"/>
      <c r="CI2" s="125"/>
      <c r="CJ2" s="125"/>
      <c r="CK2" s="125"/>
      <c r="CL2" s="125"/>
      <c r="CM2" s="125"/>
      <c r="CN2" s="126"/>
      <c r="CO2" s="125"/>
      <c r="CP2" s="125"/>
      <c r="CQ2" s="125"/>
      <c r="CR2" s="125"/>
      <c r="CS2" s="125"/>
      <c r="CT2" s="125"/>
      <c r="CU2" s="125"/>
      <c r="CV2" s="126"/>
      <c r="CW2" s="125"/>
      <c r="CX2" s="125"/>
      <c r="CY2" s="125"/>
      <c r="CZ2" s="125"/>
      <c r="DA2" s="125"/>
      <c r="DB2" s="125"/>
      <c r="DC2" s="125"/>
      <c r="DD2" s="126"/>
      <c r="DE2" s="125"/>
      <c r="DF2" s="125"/>
      <c r="DG2" s="125"/>
      <c r="DH2" s="125"/>
      <c r="DI2" s="125"/>
      <c r="DJ2" s="125"/>
      <c r="DK2" s="125"/>
      <c r="DL2" s="126"/>
      <c r="DM2" s="125"/>
      <c r="DN2" s="125"/>
      <c r="DO2" s="125"/>
      <c r="DP2" s="125"/>
      <c r="DQ2" s="125"/>
      <c r="DR2" s="125"/>
      <c r="DS2" s="125"/>
      <c r="DT2" s="126"/>
      <c r="DU2" s="125"/>
      <c r="DV2" s="125"/>
      <c r="DW2" s="125"/>
      <c r="DX2" s="125"/>
      <c r="DY2" s="125"/>
      <c r="DZ2" s="125"/>
      <c r="EA2" s="125"/>
      <c r="EB2" s="126"/>
      <c r="EC2" s="125"/>
      <c r="ED2" s="125"/>
      <c r="EE2" s="125"/>
      <c r="EF2" s="125"/>
      <c r="EG2" s="125"/>
      <c r="EH2" s="125"/>
      <c r="EI2" s="125"/>
      <c r="EJ2" s="126"/>
      <c r="EK2" s="125"/>
      <c r="EL2" s="125"/>
      <c r="EM2" s="125"/>
      <c r="EN2" s="125"/>
      <c r="EO2" s="125"/>
      <c r="EP2" s="125"/>
      <c r="EQ2" s="125"/>
      <c r="ER2" s="126"/>
      <c r="ES2" s="125"/>
      <c r="ET2" s="125"/>
      <c r="EU2" s="125"/>
      <c r="EV2" s="125"/>
      <c r="EW2" s="125"/>
      <c r="EX2" s="125"/>
      <c r="EY2" s="125"/>
      <c r="EZ2" s="126"/>
    </row>
    <row r="3" spans="1:156" s="127" customFormat="1" ht="14.1" customHeight="1" x14ac:dyDescent="0.2">
      <c r="A3" s="328" t="s">
        <v>31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125"/>
      <c r="Q3" s="125"/>
      <c r="R3" s="125"/>
      <c r="S3" s="125"/>
      <c r="T3" s="126"/>
      <c r="U3" s="125"/>
      <c r="V3" s="125"/>
      <c r="W3" s="125"/>
      <c r="X3" s="125"/>
      <c r="Y3" s="125"/>
      <c r="Z3" s="125"/>
      <c r="AA3" s="125"/>
      <c r="AB3" s="126"/>
      <c r="AC3" s="125"/>
      <c r="AD3" s="125"/>
      <c r="AE3" s="125"/>
      <c r="AF3" s="125"/>
      <c r="AG3" s="125"/>
      <c r="AH3" s="125"/>
      <c r="AI3" s="125"/>
      <c r="AJ3" s="126"/>
      <c r="AK3" s="125"/>
      <c r="AL3" s="125"/>
      <c r="AM3" s="125"/>
      <c r="AN3" s="125"/>
      <c r="AO3" s="125"/>
      <c r="AP3" s="125"/>
      <c r="AQ3" s="125"/>
      <c r="AR3" s="126"/>
      <c r="AS3" s="125"/>
      <c r="AT3" s="125"/>
      <c r="AU3" s="125"/>
      <c r="AV3" s="125"/>
      <c r="AW3" s="125"/>
      <c r="AX3" s="125"/>
      <c r="AY3" s="125"/>
      <c r="AZ3" s="126"/>
      <c r="BA3" s="125"/>
      <c r="BB3" s="125"/>
      <c r="BC3" s="125"/>
      <c r="BD3" s="125"/>
      <c r="BE3" s="125"/>
      <c r="BF3" s="125"/>
      <c r="BG3" s="125"/>
      <c r="BH3" s="126"/>
      <c r="BI3" s="125"/>
      <c r="BJ3" s="125"/>
      <c r="BK3" s="125"/>
      <c r="BL3" s="125"/>
      <c r="BM3" s="125"/>
      <c r="BN3" s="125"/>
      <c r="BO3" s="125"/>
      <c r="BP3" s="126"/>
      <c r="BQ3" s="125"/>
      <c r="BR3" s="125"/>
      <c r="BS3" s="125"/>
      <c r="BT3" s="125"/>
      <c r="BU3" s="125"/>
      <c r="BV3" s="125"/>
      <c r="BW3" s="125"/>
      <c r="BX3" s="126"/>
      <c r="BY3" s="125"/>
      <c r="BZ3" s="125"/>
      <c r="CA3" s="125"/>
      <c r="CB3" s="125"/>
      <c r="CC3" s="125"/>
      <c r="CD3" s="125"/>
      <c r="CE3" s="125"/>
      <c r="CF3" s="126"/>
      <c r="CG3" s="125"/>
      <c r="CH3" s="125"/>
      <c r="CI3" s="125"/>
      <c r="CJ3" s="125"/>
      <c r="CK3" s="125"/>
      <c r="CL3" s="125"/>
      <c r="CM3" s="125"/>
      <c r="CN3" s="126"/>
      <c r="CO3" s="125"/>
      <c r="CP3" s="125"/>
      <c r="CQ3" s="125"/>
      <c r="CR3" s="125"/>
      <c r="CS3" s="125"/>
      <c r="CT3" s="125"/>
      <c r="CU3" s="125"/>
      <c r="CV3" s="126"/>
      <c r="CW3" s="125"/>
      <c r="CX3" s="125"/>
      <c r="CY3" s="125"/>
      <c r="CZ3" s="125"/>
      <c r="DA3" s="125"/>
      <c r="DB3" s="125"/>
      <c r="DC3" s="125"/>
      <c r="DD3" s="126"/>
      <c r="DE3" s="125"/>
      <c r="DF3" s="125"/>
      <c r="DG3" s="125"/>
      <c r="DH3" s="125"/>
      <c r="DI3" s="125"/>
      <c r="DJ3" s="125"/>
      <c r="DK3" s="125"/>
      <c r="DL3" s="126"/>
      <c r="DM3" s="125"/>
      <c r="DN3" s="125"/>
      <c r="DO3" s="125"/>
      <c r="DP3" s="125"/>
      <c r="DQ3" s="125"/>
      <c r="DR3" s="125"/>
      <c r="DS3" s="125"/>
      <c r="DT3" s="126"/>
      <c r="DU3" s="125"/>
      <c r="DV3" s="125"/>
      <c r="DW3" s="125"/>
      <c r="DX3" s="125"/>
      <c r="DY3" s="125"/>
      <c r="DZ3" s="125"/>
      <c r="EA3" s="125"/>
      <c r="EB3" s="126"/>
      <c r="EC3" s="125"/>
      <c r="ED3" s="125"/>
      <c r="EE3" s="125"/>
      <c r="EF3" s="125"/>
      <c r="EG3" s="125"/>
      <c r="EH3" s="125"/>
      <c r="EI3" s="125"/>
      <c r="EJ3" s="126"/>
      <c r="EK3" s="125"/>
      <c r="EL3" s="125"/>
      <c r="EM3" s="125"/>
      <c r="EN3" s="125"/>
      <c r="EO3" s="125"/>
      <c r="EP3" s="125"/>
      <c r="EQ3" s="125"/>
      <c r="ER3" s="126"/>
      <c r="ES3" s="125"/>
      <c r="ET3" s="125"/>
      <c r="EU3" s="125"/>
      <c r="EV3" s="125"/>
      <c r="EW3" s="125"/>
      <c r="EX3" s="125"/>
      <c r="EY3" s="125"/>
      <c r="EZ3" s="126"/>
    </row>
    <row r="4" spans="1:156" s="127" customFormat="1" ht="14.1" customHeight="1" x14ac:dyDescent="0.2">
      <c r="A4" s="328" t="s">
        <v>30</v>
      </c>
      <c r="B4" s="328"/>
      <c r="C4" s="328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125"/>
      <c r="Q4" s="125"/>
      <c r="R4" s="125"/>
      <c r="S4" s="125"/>
      <c r="T4" s="126"/>
      <c r="U4" s="125"/>
      <c r="V4" s="125"/>
      <c r="W4" s="125"/>
      <c r="X4" s="125"/>
      <c r="Y4" s="125"/>
      <c r="Z4" s="125"/>
      <c r="AA4" s="125"/>
      <c r="AB4" s="126"/>
      <c r="AC4" s="125"/>
      <c r="AD4" s="125"/>
      <c r="AE4" s="125"/>
      <c r="AF4" s="125"/>
      <c r="AG4" s="125"/>
      <c r="AH4" s="125"/>
      <c r="AI4" s="125"/>
      <c r="AJ4" s="126"/>
      <c r="AK4" s="125"/>
      <c r="AL4" s="125"/>
      <c r="AM4" s="125"/>
      <c r="AN4" s="125"/>
      <c r="AO4" s="125"/>
      <c r="AP4" s="125"/>
      <c r="AQ4" s="125"/>
      <c r="AR4" s="126"/>
      <c r="AS4" s="125"/>
      <c r="AT4" s="125"/>
      <c r="AU4" s="125"/>
      <c r="AV4" s="125"/>
      <c r="AW4" s="125"/>
      <c r="AX4" s="125"/>
      <c r="AY4" s="125"/>
      <c r="AZ4" s="126"/>
      <c r="BA4" s="125"/>
      <c r="BB4" s="125"/>
      <c r="BC4" s="125"/>
      <c r="BD4" s="125"/>
      <c r="BE4" s="125"/>
      <c r="BF4" s="125"/>
      <c r="BG4" s="125"/>
      <c r="BH4" s="126"/>
      <c r="BI4" s="125"/>
      <c r="BJ4" s="125"/>
      <c r="BK4" s="125"/>
      <c r="BL4" s="125"/>
      <c r="BM4" s="125"/>
      <c r="BN4" s="125"/>
      <c r="BO4" s="125"/>
      <c r="BP4" s="126"/>
      <c r="BQ4" s="125"/>
      <c r="BR4" s="125"/>
      <c r="BS4" s="125"/>
      <c r="BT4" s="125"/>
      <c r="BU4" s="125"/>
      <c r="BV4" s="125"/>
      <c r="BW4" s="125"/>
      <c r="BX4" s="126"/>
      <c r="BY4" s="125"/>
      <c r="BZ4" s="125"/>
      <c r="CA4" s="125"/>
      <c r="CB4" s="125"/>
      <c r="CC4" s="125"/>
      <c r="CD4" s="125"/>
      <c r="CE4" s="125"/>
      <c r="CF4" s="126"/>
      <c r="CG4" s="125"/>
      <c r="CH4" s="125"/>
      <c r="CI4" s="125"/>
      <c r="CJ4" s="125"/>
      <c r="CK4" s="125"/>
      <c r="CL4" s="125"/>
      <c r="CM4" s="125"/>
      <c r="CN4" s="126"/>
      <c r="CO4" s="125"/>
      <c r="CP4" s="125"/>
      <c r="CQ4" s="125"/>
      <c r="CR4" s="125"/>
      <c r="CS4" s="125"/>
      <c r="CT4" s="125"/>
      <c r="CU4" s="125"/>
      <c r="CV4" s="126"/>
      <c r="CW4" s="125"/>
      <c r="CX4" s="125"/>
      <c r="CY4" s="125"/>
      <c r="CZ4" s="125"/>
      <c r="DA4" s="125"/>
      <c r="DB4" s="125"/>
      <c r="DC4" s="125"/>
      <c r="DD4" s="126"/>
      <c r="DE4" s="125"/>
      <c r="DF4" s="125"/>
      <c r="DG4" s="125"/>
      <c r="DH4" s="125"/>
      <c r="DI4" s="125"/>
      <c r="DJ4" s="125"/>
      <c r="DK4" s="125"/>
      <c r="DL4" s="126"/>
      <c r="DM4" s="125"/>
      <c r="DN4" s="125"/>
      <c r="DO4" s="125"/>
      <c r="DP4" s="125"/>
      <c r="DQ4" s="125"/>
      <c r="DR4" s="125"/>
      <c r="DS4" s="125"/>
      <c r="DT4" s="126"/>
      <c r="DU4" s="125"/>
      <c r="DV4" s="125"/>
      <c r="DW4" s="125"/>
      <c r="DX4" s="125"/>
      <c r="DY4" s="125"/>
      <c r="DZ4" s="125"/>
      <c r="EA4" s="125"/>
      <c r="EB4" s="126"/>
      <c r="EC4" s="125"/>
      <c r="ED4" s="125"/>
      <c r="EE4" s="125"/>
      <c r="EF4" s="125"/>
      <c r="EG4" s="125"/>
      <c r="EH4" s="125"/>
      <c r="EI4" s="125"/>
      <c r="EJ4" s="126"/>
      <c r="EK4" s="125"/>
      <c r="EL4" s="125"/>
      <c r="EM4" s="125"/>
      <c r="EN4" s="125"/>
      <c r="EO4" s="125"/>
      <c r="EP4" s="125"/>
      <c r="EQ4" s="125"/>
      <c r="ER4" s="126"/>
      <c r="ES4" s="125"/>
      <c r="ET4" s="125"/>
      <c r="EU4" s="125"/>
      <c r="EV4" s="125"/>
      <c r="EW4" s="125"/>
      <c r="EX4" s="125"/>
      <c r="EY4" s="125"/>
      <c r="EZ4" s="126"/>
    </row>
    <row r="5" spans="1:156" s="127" customFormat="1" ht="35.25" customHeight="1" x14ac:dyDescent="0.2">
      <c r="A5" s="329" t="s">
        <v>372</v>
      </c>
      <c r="B5" s="329"/>
      <c r="C5" s="329"/>
      <c r="D5" s="329"/>
      <c r="E5" s="329"/>
      <c r="F5" s="329"/>
      <c r="G5" s="329"/>
      <c r="H5" s="329"/>
      <c r="I5" s="329"/>
      <c r="J5" s="329"/>
      <c r="K5" s="329"/>
      <c r="L5" s="329"/>
      <c r="M5" s="329"/>
      <c r="N5" s="329"/>
      <c r="O5" s="329"/>
      <c r="P5" s="125"/>
      <c r="Q5" s="125"/>
      <c r="R5" s="125"/>
      <c r="S5" s="125"/>
      <c r="T5" s="126"/>
      <c r="U5" s="125"/>
      <c r="V5" s="125"/>
      <c r="W5" s="125"/>
      <c r="X5" s="125"/>
      <c r="Y5" s="125"/>
      <c r="Z5" s="125"/>
      <c r="AA5" s="125"/>
      <c r="AB5" s="126"/>
      <c r="AC5" s="125"/>
      <c r="AD5" s="125"/>
      <c r="AE5" s="125"/>
      <c r="AF5" s="125"/>
      <c r="AG5" s="125"/>
      <c r="AH5" s="125"/>
      <c r="AI5" s="125"/>
      <c r="AJ5" s="126"/>
      <c r="AK5" s="125"/>
      <c r="AL5" s="125"/>
      <c r="AM5" s="125"/>
      <c r="AN5" s="125"/>
      <c r="AO5" s="125"/>
      <c r="AP5" s="125"/>
      <c r="AQ5" s="125"/>
      <c r="AR5" s="126"/>
      <c r="AS5" s="125"/>
      <c r="AT5" s="125"/>
      <c r="AU5" s="125"/>
      <c r="AV5" s="125"/>
      <c r="AW5" s="125"/>
      <c r="AX5" s="125"/>
      <c r="AY5" s="125"/>
      <c r="AZ5" s="126"/>
      <c r="BA5" s="125"/>
      <c r="BB5" s="125"/>
      <c r="BC5" s="125"/>
      <c r="BD5" s="125"/>
      <c r="BE5" s="125"/>
      <c r="BF5" s="125"/>
      <c r="BG5" s="125"/>
      <c r="BH5" s="126"/>
      <c r="BI5" s="125"/>
      <c r="BJ5" s="125"/>
      <c r="BK5" s="125"/>
      <c r="BL5" s="125"/>
      <c r="BM5" s="125"/>
      <c r="BN5" s="125"/>
      <c r="BO5" s="125"/>
      <c r="BP5" s="126"/>
      <c r="BQ5" s="125"/>
      <c r="BR5" s="125"/>
      <c r="BS5" s="125"/>
      <c r="BT5" s="125"/>
      <c r="BU5" s="125"/>
      <c r="BV5" s="125"/>
      <c r="BW5" s="125"/>
      <c r="BX5" s="126"/>
      <c r="BY5" s="125"/>
      <c r="BZ5" s="125"/>
      <c r="CA5" s="125"/>
      <c r="CB5" s="125"/>
      <c r="CC5" s="125"/>
      <c r="CD5" s="125"/>
      <c r="CE5" s="125"/>
      <c r="CF5" s="126"/>
      <c r="CG5" s="125"/>
      <c r="CH5" s="125"/>
      <c r="CI5" s="125"/>
      <c r="CJ5" s="125"/>
      <c r="CK5" s="125"/>
      <c r="CL5" s="125"/>
      <c r="CM5" s="125"/>
      <c r="CN5" s="126"/>
      <c r="CO5" s="125"/>
      <c r="CP5" s="125"/>
      <c r="CQ5" s="125"/>
      <c r="CR5" s="125"/>
      <c r="CS5" s="125"/>
      <c r="CT5" s="125"/>
      <c r="CU5" s="125"/>
      <c r="CV5" s="126"/>
      <c r="CW5" s="125"/>
      <c r="CX5" s="125"/>
      <c r="CY5" s="125"/>
      <c r="CZ5" s="125"/>
      <c r="DA5" s="125"/>
      <c r="DB5" s="125"/>
      <c r="DC5" s="125"/>
      <c r="DD5" s="126"/>
      <c r="DE5" s="125"/>
      <c r="DF5" s="125"/>
      <c r="DG5" s="125"/>
      <c r="DH5" s="125"/>
      <c r="DI5" s="125"/>
      <c r="DJ5" s="125"/>
      <c r="DK5" s="125"/>
      <c r="DL5" s="126"/>
      <c r="DM5" s="125"/>
      <c r="DN5" s="125"/>
      <c r="DO5" s="125"/>
      <c r="DP5" s="125"/>
      <c r="DQ5" s="125"/>
      <c r="DR5" s="125"/>
      <c r="DS5" s="125"/>
      <c r="DT5" s="126"/>
      <c r="DU5" s="125"/>
      <c r="DV5" s="125"/>
      <c r="DW5" s="125"/>
      <c r="DX5" s="125"/>
      <c r="DY5" s="125"/>
      <c r="DZ5" s="125"/>
      <c r="EA5" s="125"/>
      <c r="EB5" s="126"/>
      <c r="EC5" s="125"/>
      <c r="ED5" s="125"/>
      <c r="EE5" s="125"/>
      <c r="EF5" s="125"/>
      <c r="EG5" s="125"/>
      <c r="EH5" s="125"/>
      <c r="EI5" s="125"/>
      <c r="EJ5" s="126"/>
      <c r="EK5" s="125"/>
      <c r="EL5" s="125"/>
      <c r="EM5" s="125"/>
      <c r="EN5" s="125"/>
      <c r="EO5" s="125"/>
      <c r="EP5" s="125"/>
      <c r="EQ5" s="125"/>
      <c r="ER5" s="126"/>
      <c r="ES5" s="125"/>
      <c r="ET5" s="125"/>
      <c r="EU5" s="125"/>
      <c r="EV5" s="125"/>
      <c r="EW5" s="125"/>
      <c r="EX5" s="125"/>
      <c r="EY5" s="125"/>
      <c r="EZ5" s="126"/>
    </row>
    <row r="6" spans="1:156" x14ac:dyDescent="0.2">
      <c r="A6" s="387" t="s">
        <v>223</v>
      </c>
      <c r="B6" s="387"/>
      <c r="C6" s="387"/>
      <c r="D6" s="387"/>
      <c r="E6" s="387"/>
      <c r="F6" s="387"/>
      <c r="G6" s="387"/>
      <c r="H6" s="387"/>
      <c r="I6" s="387"/>
      <c r="J6" s="387"/>
      <c r="K6" s="387"/>
      <c r="L6" s="387"/>
      <c r="M6" s="387"/>
      <c r="N6" s="387"/>
      <c r="O6" s="387"/>
      <c r="P6" s="175"/>
      <c r="Q6" s="175"/>
      <c r="R6" s="175"/>
    </row>
    <row r="7" spans="1:156" ht="28.5" customHeight="1" x14ac:dyDescent="0.2">
      <c r="A7" s="362" t="s">
        <v>121</v>
      </c>
      <c r="B7" s="362"/>
      <c r="C7" s="362" t="s">
        <v>224</v>
      </c>
      <c r="D7" s="388" t="s">
        <v>225</v>
      </c>
      <c r="E7" s="388" t="s">
        <v>226</v>
      </c>
      <c r="F7" s="388"/>
      <c r="G7" s="388" t="s">
        <v>227</v>
      </c>
      <c r="H7" s="388"/>
      <c r="I7" s="388"/>
      <c r="J7" s="388" t="s">
        <v>228</v>
      </c>
      <c r="K7" s="388"/>
      <c r="L7" s="388"/>
      <c r="M7" s="388" t="s">
        <v>0</v>
      </c>
      <c r="N7" s="388"/>
      <c r="O7" s="388"/>
    </row>
    <row r="8" spans="1:156" ht="24.75" customHeight="1" x14ac:dyDescent="0.2">
      <c r="A8" s="362"/>
      <c r="B8" s="362"/>
      <c r="C8" s="362"/>
      <c r="D8" s="362" t="s">
        <v>229</v>
      </c>
      <c r="E8" s="362" t="s">
        <v>226</v>
      </c>
      <c r="F8" s="362"/>
      <c r="G8" s="362" t="s">
        <v>229</v>
      </c>
      <c r="H8" s="362" t="s">
        <v>226</v>
      </c>
      <c r="I8" s="362"/>
      <c r="J8" s="362" t="s">
        <v>229</v>
      </c>
      <c r="K8" s="362" t="s">
        <v>226</v>
      </c>
      <c r="L8" s="362"/>
      <c r="M8" s="362" t="s">
        <v>229</v>
      </c>
      <c r="N8" s="362" t="s">
        <v>226</v>
      </c>
      <c r="O8" s="362"/>
    </row>
    <row r="9" spans="1:156" ht="41.25" customHeight="1" x14ac:dyDescent="0.2">
      <c r="A9" s="82" t="s">
        <v>167</v>
      </c>
      <c r="B9" s="82" t="s">
        <v>168</v>
      </c>
      <c r="C9" s="362"/>
      <c r="D9" s="362"/>
      <c r="E9" s="82" t="s">
        <v>230</v>
      </c>
      <c r="F9" s="82" t="s">
        <v>231</v>
      </c>
      <c r="G9" s="362"/>
      <c r="H9" s="82" t="s">
        <v>230</v>
      </c>
      <c r="I9" s="82" t="s">
        <v>231</v>
      </c>
      <c r="J9" s="362"/>
      <c r="K9" s="82" t="s">
        <v>230</v>
      </c>
      <c r="L9" s="82" t="s">
        <v>231</v>
      </c>
      <c r="M9" s="362"/>
      <c r="N9" s="82" t="s">
        <v>230</v>
      </c>
      <c r="O9" s="82" t="s">
        <v>231</v>
      </c>
    </row>
    <row r="10" spans="1:156" x14ac:dyDescent="0.2">
      <c r="A10" s="82"/>
      <c r="B10" s="82"/>
      <c r="C10" s="130" t="s">
        <v>232</v>
      </c>
      <c r="D10" s="176">
        <f>+D12+D13</f>
        <v>55000</v>
      </c>
      <c r="E10" s="299">
        <f t="shared" ref="E10:O10" si="0">+E12+E13</f>
        <v>0</v>
      </c>
      <c r="F10" s="176">
        <f t="shared" si="0"/>
        <v>55000</v>
      </c>
      <c r="G10" s="176">
        <f t="shared" si="0"/>
        <v>92000</v>
      </c>
      <c r="H10" s="299">
        <f t="shared" si="0"/>
        <v>0</v>
      </c>
      <c r="I10" s="176">
        <f t="shared" si="0"/>
        <v>92000</v>
      </c>
      <c r="J10" s="176">
        <f t="shared" si="0"/>
        <v>92000</v>
      </c>
      <c r="K10" s="299">
        <f t="shared" si="0"/>
        <v>0</v>
      </c>
      <c r="L10" s="176">
        <f t="shared" si="0"/>
        <v>92000</v>
      </c>
      <c r="M10" s="176">
        <f t="shared" si="0"/>
        <v>92000</v>
      </c>
      <c r="N10" s="299">
        <f t="shared" si="0"/>
        <v>0</v>
      </c>
      <c r="O10" s="176">
        <f t="shared" si="0"/>
        <v>92000</v>
      </c>
    </row>
    <row r="11" spans="1:156" x14ac:dyDescent="0.2">
      <c r="A11" s="82"/>
      <c r="B11" s="82"/>
      <c r="C11" s="131" t="s">
        <v>226</v>
      </c>
      <c r="D11" s="82"/>
      <c r="E11" s="300"/>
      <c r="F11" s="82"/>
      <c r="G11" s="82"/>
      <c r="H11" s="300"/>
      <c r="I11" s="82"/>
      <c r="J11" s="82"/>
      <c r="K11" s="300"/>
      <c r="L11" s="82"/>
      <c r="M11" s="82"/>
      <c r="N11" s="300"/>
      <c r="O11" s="82"/>
    </row>
    <row r="12" spans="1:156" x14ac:dyDescent="0.2">
      <c r="A12" s="82"/>
      <c r="B12" s="82"/>
      <c r="C12" s="130" t="s">
        <v>137</v>
      </c>
      <c r="D12" s="176"/>
      <c r="E12" s="299"/>
      <c r="F12" s="176"/>
      <c r="G12" s="176"/>
      <c r="H12" s="299"/>
      <c r="I12" s="176"/>
      <c r="J12" s="176"/>
      <c r="K12" s="299"/>
      <c r="L12" s="176"/>
      <c r="M12" s="176"/>
      <c r="N12" s="299"/>
      <c r="O12" s="176"/>
    </row>
    <row r="13" spans="1:156" x14ac:dyDescent="0.2">
      <c r="A13" s="82"/>
      <c r="B13" s="82"/>
      <c r="C13" s="130" t="s">
        <v>18</v>
      </c>
      <c r="D13" s="176">
        <f>+D23</f>
        <v>55000</v>
      </c>
      <c r="E13" s="299">
        <f t="shared" ref="E13:O13" si="1">+E23</f>
        <v>0</v>
      </c>
      <c r="F13" s="176">
        <f t="shared" si="1"/>
        <v>55000</v>
      </c>
      <c r="G13" s="176">
        <f t="shared" si="1"/>
        <v>92000</v>
      </c>
      <c r="H13" s="299">
        <f t="shared" si="1"/>
        <v>0</v>
      </c>
      <c r="I13" s="176">
        <f t="shared" si="1"/>
        <v>92000</v>
      </c>
      <c r="J13" s="176">
        <f t="shared" si="1"/>
        <v>92000</v>
      </c>
      <c r="K13" s="299">
        <f t="shared" si="1"/>
        <v>0</v>
      </c>
      <c r="L13" s="176">
        <f t="shared" si="1"/>
        <v>92000</v>
      </c>
      <c r="M13" s="176">
        <f t="shared" si="1"/>
        <v>92000</v>
      </c>
      <c r="N13" s="299">
        <f t="shared" si="1"/>
        <v>0</v>
      </c>
      <c r="O13" s="176">
        <f t="shared" si="1"/>
        <v>92000</v>
      </c>
    </row>
    <row r="14" spans="1:156" x14ac:dyDescent="0.2">
      <c r="A14" s="82"/>
      <c r="B14" s="82"/>
      <c r="C14" s="130" t="s">
        <v>33</v>
      </c>
      <c r="D14" s="176">
        <f>+D16</f>
        <v>55000</v>
      </c>
      <c r="E14" s="299">
        <f t="shared" ref="E14:O14" si="2">+E16</f>
        <v>0</v>
      </c>
      <c r="F14" s="176">
        <f t="shared" si="2"/>
        <v>55000</v>
      </c>
      <c r="G14" s="176">
        <f t="shared" si="2"/>
        <v>92000</v>
      </c>
      <c r="H14" s="299">
        <f t="shared" si="2"/>
        <v>0</v>
      </c>
      <c r="I14" s="176">
        <f t="shared" si="2"/>
        <v>92000</v>
      </c>
      <c r="J14" s="176">
        <f t="shared" si="2"/>
        <v>92000</v>
      </c>
      <c r="K14" s="299">
        <f t="shared" si="2"/>
        <v>0</v>
      </c>
      <c r="L14" s="176">
        <f t="shared" si="2"/>
        <v>92000</v>
      </c>
      <c r="M14" s="176">
        <f t="shared" si="2"/>
        <v>92000</v>
      </c>
      <c r="N14" s="299">
        <f t="shared" si="2"/>
        <v>0</v>
      </c>
      <c r="O14" s="176">
        <f t="shared" si="2"/>
        <v>92000</v>
      </c>
    </row>
    <row r="15" spans="1:156" x14ac:dyDescent="0.2">
      <c r="A15" s="82"/>
      <c r="B15" s="82"/>
      <c r="C15" s="131" t="s">
        <v>226</v>
      </c>
      <c r="D15" s="82"/>
      <c r="E15" s="300"/>
      <c r="F15" s="82"/>
      <c r="G15" s="82"/>
      <c r="H15" s="300"/>
      <c r="I15" s="82"/>
      <c r="J15" s="82"/>
      <c r="K15" s="300"/>
      <c r="L15" s="82"/>
      <c r="M15" s="82"/>
      <c r="N15" s="300"/>
      <c r="O15" s="82"/>
    </row>
    <row r="16" spans="1:156" s="179" customFormat="1" ht="27" x14ac:dyDescent="0.2">
      <c r="A16" s="177" t="s">
        <v>234</v>
      </c>
      <c r="B16" s="177"/>
      <c r="C16" s="130" t="s">
        <v>235</v>
      </c>
      <c r="D16" s="178">
        <f>+D18</f>
        <v>55000</v>
      </c>
      <c r="E16" s="301">
        <f t="shared" ref="E16:O16" si="3">+E18</f>
        <v>0</v>
      </c>
      <c r="F16" s="178">
        <f t="shared" si="3"/>
        <v>55000</v>
      </c>
      <c r="G16" s="178">
        <f t="shared" si="3"/>
        <v>92000</v>
      </c>
      <c r="H16" s="301">
        <f t="shared" si="3"/>
        <v>0</v>
      </c>
      <c r="I16" s="178">
        <f t="shared" si="3"/>
        <v>92000</v>
      </c>
      <c r="J16" s="178">
        <f t="shared" si="3"/>
        <v>92000</v>
      </c>
      <c r="K16" s="301">
        <f t="shared" si="3"/>
        <v>0</v>
      </c>
      <c r="L16" s="178">
        <f t="shared" si="3"/>
        <v>92000</v>
      </c>
      <c r="M16" s="178">
        <f t="shared" si="3"/>
        <v>92000</v>
      </c>
      <c r="N16" s="301">
        <f t="shared" si="3"/>
        <v>0</v>
      </c>
      <c r="O16" s="178">
        <f t="shared" si="3"/>
        <v>92000</v>
      </c>
    </row>
    <row r="17" spans="1:15" x14ac:dyDescent="0.2">
      <c r="A17" s="82"/>
      <c r="B17" s="82"/>
      <c r="C17" s="131" t="s">
        <v>226</v>
      </c>
      <c r="D17" s="82"/>
      <c r="E17" s="300"/>
      <c r="F17" s="82"/>
      <c r="G17" s="82"/>
      <c r="H17" s="300"/>
      <c r="I17" s="82"/>
      <c r="J17" s="82"/>
      <c r="K17" s="300"/>
      <c r="L17" s="82"/>
      <c r="M17" s="82"/>
      <c r="N17" s="300"/>
      <c r="O17" s="82"/>
    </row>
    <row r="18" spans="1:15" ht="73.5" customHeight="1" x14ac:dyDescent="0.2">
      <c r="A18" s="82"/>
      <c r="B18" s="82" t="s">
        <v>238</v>
      </c>
      <c r="C18" s="131" t="s">
        <v>239</v>
      </c>
      <c r="D18" s="180">
        <f>+E18+F18</f>
        <v>55000</v>
      </c>
      <c r="E18" s="302">
        <f>+E20</f>
        <v>0</v>
      </c>
      <c r="F18" s="180">
        <f>+F20</f>
        <v>55000</v>
      </c>
      <c r="G18" s="180">
        <f t="shared" ref="G18:M18" si="4">+H18+I18</f>
        <v>92000</v>
      </c>
      <c r="H18" s="302">
        <f>+H20</f>
        <v>0</v>
      </c>
      <c r="I18" s="180">
        <f>+I20</f>
        <v>92000</v>
      </c>
      <c r="J18" s="180">
        <f>+K18+L18</f>
        <v>92000</v>
      </c>
      <c r="K18" s="302">
        <f>+K20</f>
        <v>0</v>
      </c>
      <c r="L18" s="180">
        <f>+L20</f>
        <v>92000</v>
      </c>
      <c r="M18" s="180">
        <f t="shared" si="4"/>
        <v>92000</v>
      </c>
      <c r="N18" s="302">
        <f>+N20</f>
        <v>0</v>
      </c>
      <c r="O18" s="180">
        <f>+O20</f>
        <v>92000</v>
      </c>
    </row>
    <row r="19" spans="1:15" x14ac:dyDescent="0.2">
      <c r="A19" s="82"/>
      <c r="B19" s="82"/>
      <c r="C19" s="131" t="s">
        <v>90</v>
      </c>
      <c r="D19" s="180"/>
      <c r="E19" s="300"/>
      <c r="F19" s="82"/>
      <c r="G19" s="180"/>
      <c r="H19" s="300"/>
      <c r="I19" s="82"/>
      <c r="J19" s="180"/>
      <c r="K19" s="300"/>
      <c r="L19" s="82"/>
      <c r="M19" s="180"/>
      <c r="N19" s="300"/>
      <c r="O19" s="82"/>
    </row>
    <row r="20" spans="1:15" x14ac:dyDescent="0.2">
      <c r="A20" s="82"/>
      <c r="B20" s="82"/>
      <c r="C20" s="181" t="s">
        <v>33</v>
      </c>
      <c r="D20" s="180">
        <f>+E20+F20</f>
        <v>55000</v>
      </c>
      <c r="E20" s="302">
        <f>+E22</f>
        <v>0</v>
      </c>
      <c r="F20" s="180">
        <f>+F22</f>
        <v>55000</v>
      </c>
      <c r="G20" s="180">
        <f t="shared" ref="G20:G24" si="5">+H20+I20</f>
        <v>92000</v>
      </c>
      <c r="H20" s="302">
        <f>+H22</f>
        <v>0</v>
      </c>
      <c r="I20" s="180">
        <f>+I22</f>
        <v>92000</v>
      </c>
      <c r="J20" s="180">
        <f t="shared" ref="J20:J25" si="6">+K20+L20</f>
        <v>92000</v>
      </c>
      <c r="K20" s="302">
        <f>+K22</f>
        <v>0</v>
      </c>
      <c r="L20" s="180">
        <f>+L22</f>
        <v>92000</v>
      </c>
      <c r="M20" s="180">
        <f t="shared" ref="M20:M25" si="7">+N20+O20</f>
        <v>92000</v>
      </c>
      <c r="N20" s="302">
        <f>+N22</f>
        <v>0</v>
      </c>
      <c r="O20" s="180">
        <f>+O22</f>
        <v>92000</v>
      </c>
    </row>
    <row r="21" spans="1:15" ht="30.6" customHeight="1" x14ac:dyDescent="0.2">
      <c r="A21" s="82"/>
      <c r="B21" s="82"/>
      <c r="C21" s="131" t="s">
        <v>32</v>
      </c>
      <c r="D21" s="180"/>
      <c r="E21" s="300"/>
      <c r="F21" s="82"/>
      <c r="G21" s="180">
        <f t="shared" si="5"/>
        <v>0</v>
      </c>
      <c r="H21" s="300"/>
      <c r="I21" s="82"/>
      <c r="J21" s="180">
        <f t="shared" si="6"/>
        <v>0</v>
      </c>
      <c r="K21" s="300"/>
      <c r="L21" s="82"/>
      <c r="M21" s="180">
        <f t="shared" si="7"/>
        <v>0</v>
      </c>
      <c r="N21" s="300"/>
      <c r="O21" s="82"/>
    </row>
    <row r="22" spans="1:15" x14ac:dyDescent="0.2">
      <c r="A22" s="82"/>
      <c r="B22" s="82"/>
      <c r="C22" s="131" t="s">
        <v>17</v>
      </c>
      <c r="D22" s="180">
        <f>+E22+F22</f>
        <v>55000</v>
      </c>
      <c r="E22" s="302">
        <f t="shared" ref="E22:F25" si="8">+E23</f>
        <v>0</v>
      </c>
      <c r="F22" s="180">
        <f t="shared" si="8"/>
        <v>55000</v>
      </c>
      <c r="G22" s="180">
        <f t="shared" si="5"/>
        <v>92000</v>
      </c>
      <c r="H22" s="302">
        <f t="shared" ref="H22:I25" si="9">+H23</f>
        <v>0</v>
      </c>
      <c r="I22" s="180">
        <f t="shared" si="9"/>
        <v>92000</v>
      </c>
      <c r="J22" s="180">
        <f t="shared" si="6"/>
        <v>92000</v>
      </c>
      <c r="K22" s="302">
        <f t="shared" ref="K22:L25" si="10">+K23</f>
        <v>0</v>
      </c>
      <c r="L22" s="180">
        <f t="shared" si="10"/>
        <v>92000</v>
      </c>
      <c r="M22" s="180">
        <f t="shared" si="7"/>
        <v>92000</v>
      </c>
      <c r="N22" s="302">
        <f t="shared" ref="N22:O25" si="11">+N23</f>
        <v>0</v>
      </c>
      <c r="O22" s="180">
        <f t="shared" si="11"/>
        <v>92000</v>
      </c>
    </row>
    <row r="23" spans="1:15" x14ac:dyDescent="0.2">
      <c r="A23" s="82"/>
      <c r="B23" s="82"/>
      <c r="C23" s="131" t="s">
        <v>18</v>
      </c>
      <c r="D23" s="180">
        <f>+E23+F23</f>
        <v>55000</v>
      </c>
      <c r="E23" s="302">
        <f t="shared" si="8"/>
        <v>0</v>
      </c>
      <c r="F23" s="180">
        <f t="shared" si="8"/>
        <v>55000</v>
      </c>
      <c r="G23" s="180">
        <f t="shared" si="5"/>
        <v>92000</v>
      </c>
      <c r="H23" s="302">
        <f t="shared" si="9"/>
        <v>0</v>
      </c>
      <c r="I23" s="180">
        <f t="shared" si="9"/>
        <v>92000</v>
      </c>
      <c r="J23" s="180">
        <f t="shared" si="6"/>
        <v>92000</v>
      </c>
      <c r="K23" s="302">
        <f t="shared" si="10"/>
        <v>0</v>
      </c>
      <c r="L23" s="180">
        <f t="shared" si="10"/>
        <v>92000</v>
      </c>
      <c r="M23" s="180">
        <f t="shared" si="7"/>
        <v>92000</v>
      </c>
      <c r="N23" s="302">
        <f t="shared" si="11"/>
        <v>0</v>
      </c>
      <c r="O23" s="180">
        <f t="shared" si="11"/>
        <v>92000</v>
      </c>
    </row>
    <row r="24" spans="1:15" x14ac:dyDescent="0.2">
      <c r="A24" s="82"/>
      <c r="B24" s="82"/>
      <c r="C24" s="131" t="s">
        <v>19</v>
      </c>
      <c r="D24" s="180">
        <f>+E24+F24</f>
        <v>55000</v>
      </c>
      <c r="E24" s="302">
        <f t="shared" si="8"/>
        <v>0</v>
      </c>
      <c r="F24" s="180">
        <f t="shared" si="8"/>
        <v>55000</v>
      </c>
      <c r="G24" s="180">
        <f t="shared" si="5"/>
        <v>92000</v>
      </c>
      <c r="H24" s="302">
        <f t="shared" si="9"/>
        <v>0</v>
      </c>
      <c r="I24" s="180">
        <f t="shared" si="9"/>
        <v>92000</v>
      </c>
      <c r="J24" s="180">
        <f t="shared" si="6"/>
        <v>92000</v>
      </c>
      <c r="K24" s="302">
        <f t="shared" si="10"/>
        <v>0</v>
      </c>
      <c r="L24" s="180">
        <f t="shared" si="10"/>
        <v>92000</v>
      </c>
      <c r="M24" s="180">
        <f t="shared" si="7"/>
        <v>92000</v>
      </c>
      <c r="N24" s="302">
        <f t="shared" si="11"/>
        <v>0</v>
      </c>
      <c r="O24" s="180">
        <f t="shared" si="11"/>
        <v>92000</v>
      </c>
    </row>
    <row r="25" spans="1:15" x14ac:dyDescent="0.2">
      <c r="A25" s="82"/>
      <c r="B25" s="82"/>
      <c r="C25" s="131" t="s">
        <v>20</v>
      </c>
      <c r="D25" s="180">
        <f>+E25+F25</f>
        <v>55000</v>
      </c>
      <c r="E25" s="302">
        <f t="shared" si="8"/>
        <v>0</v>
      </c>
      <c r="F25" s="180">
        <f t="shared" si="8"/>
        <v>55000</v>
      </c>
      <c r="G25" s="180">
        <f>+H25+I25</f>
        <v>92000</v>
      </c>
      <c r="H25" s="302">
        <f t="shared" si="9"/>
        <v>0</v>
      </c>
      <c r="I25" s="180">
        <f t="shared" si="9"/>
        <v>92000</v>
      </c>
      <c r="J25" s="180">
        <f t="shared" si="6"/>
        <v>92000</v>
      </c>
      <c r="K25" s="302">
        <f t="shared" si="10"/>
        <v>0</v>
      </c>
      <c r="L25" s="180">
        <f t="shared" si="10"/>
        <v>92000</v>
      </c>
      <c r="M25" s="180">
        <f t="shared" si="7"/>
        <v>92000</v>
      </c>
      <c r="N25" s="302">
        <f t="shared" si="11"/>
        <v>0</v>
      </c>
      <c r="O25" s="180">
        <f t="shared" si="11"/>
        <v>92000</v>
      </c>
    </row>
    <row r="26" spans="1:15" s="318" customFormat="1" x14ac:dyDescent="0.2">
      <c r="A26" s="128"/>
      <c r="B26" s="128"/>
      <c r="C26" s="181" t="s">
        <v>78</v>
      </c>
      <c r="D26" s="316">
        <f>+E26+F26</f>
        <v>55000</v>
      </c>
      <c r="E26" s="317">
        <v>0</v>
      </c>
      <c r="F26" s="316">
        <v>55000</v>
      </c>
      <c r="G26" s="316">
        <f>+H26+I26</f>
        <v>92000</v>
      </c>
      <c r="H26" s="317">
        <v>0</v>
      </c>
      <c r="I26" s="316">
        <v>92000</v>
      </c>
      <c r="J26" s="316">
        <f>+K26+L26</f>
        <v>92000</v>
      </c>
      <c r="K26" s="317">
        <v>0</v>
      </c>
      <c r="L26" s="316">
        <v>92000</v>
      </c>
      <c r="M26" s="316">
        <f>+N26+O26</f>
        <v>92000</v>
      </c>
      <c r="N26" s="317">
        <v>0</v>
      </c>
      <c r="O26" s="316">
        <v>92000</v>
      </c>
    </row>
  </sheetData>
  <mergeCells count="20">
    <mergeCell ref="A6:O6"/>
    <mergeCell ref="M7:O7"/>
    <mergeCell ref="D8:D9"/>
    <mergeCell ref="E8:F8"/>
    <mergeCell ref="G8:G9"/>
    <mergeCell ref="H8:I8"/>
    <mergeCell ref="J8:J9"/>
    <mergeCell ref="K8:L8"/>
    <mergeCell ref="M8:M9"/>
    <mergeCell ref="N8:O8"/>
    <mergeCell ref="A7:B8"/>
    <mergeCell ref="C7:C9"/>
    <mergeCell ref="D7:F7"/>
    <mergeCell ref="G7:I7"/>
    <mergeCell ref="J7:L7"/>
    <mergeCell ref="A5:O5"/>
    <mergeCell ref="A4:O4"/>
    <mergeCell ref="A3:O3"/>
    <mergeCell ref="A2:O2"/>
    <mergeCell ref="A1:O1"/>
  </mergeCells>
  <pageMargins left="0.75" right="0.75" top="1" bottom="1" header="0.5" footer="0.5"/>
  <pageSetup paperSize="9" scale="35" orientation="portrait" verticalDpi="0" r:id="rId1"/>
  <ignoredErrors>
    <ignoredError sqref="A16 B18" numberStoredAsText="1"/>
    <ignoredError sqref="M20:M25 J18:J25 M18 G18:G25" 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5452F-7731-4D4D-9C4A-BD92C76ED9EC}">
  <dimension ref="A1:HS20"/>
  <sheetViews>
    <sheetView workbookViewId="0">
      <selection activeCell="L7" sqref="L7"/>
    </sheetView>
  </sheetViews>
  <sheetFormatPr defaultColWidth="9.140625" defaultRowHeight="13.5" x14ac:dyDescent="0.25"/>
  <cols>
    <col min="1" max="1" width="9.28515625" style="9" customWidth="1"/>
    <col min="2" max="2" width="11.28515625" style="9" customWidth="1"/>
    <col min="3" max="3" width="37.85546875" style="10" customWidth="1"/>
    <col min="4" max="4" width="62.140625" style="9" customWidth="1"/>
    <col min="5" max="5" width="22.28515625" style="11" customWidth="1"/>
    <col min="6" max="16384" width="9.140625" style="3"/>
  </cols>
  <sheetData>
    <row r="1" spans="1:227" s="61" customFormat="1" x14ac:dyDescent="0.2">
      <c r="A1" s="378" t="s">
        <v>172</v>
      </c>
      <c r="B1" s="378"/>
      <c r="C1" s="378"/>
      <c r="D1" s="378"/>
      <c r="E1" s="378"/>
      <c r="F1" s="59"/>
      <c r="G1" s="59"/>
      <c r="H1" s="59"/>
      <c r="I1" s="59"/>
      <c r="J1" s="59"/>
      <c r="K1" s="60"/>
      <c r="L1" s="59"/>
      <c r="M1" s="59"/>
      <c r="N1" s="59"/>
      <c r="O1" s="59"/>
      <c r="P1" s="59"/>
      <c r="Q1" s="59"/>
      <c r="R1" s="59"/>
      <c r="S1" s="60"/>
      <c r="T1" s="59"/>
      <c r="U1" s="59"/>
      <c r="V1" s="59"/>
      <c r="W1" s="59"/>
      <c r="X1" s="59"/>
      <c r="Y1" s="59"/>
      <c r="Z1" s="59"/>
      <c r="AA1" s="60"/>
      <c r="AB1" s="59"/>
      <c r="AC1" s="59"/>
      <c r="AD1" s="59"/>
      <c r="AE1" s="59"/>
      <c r="AF1" s="59"/>
      <c r="AG1" s="59"/>
      <c r="AH1" s="59"/>
      <c r="AI1" s="60"/>
      <c r="AJ1" s="59"/>
      <c r="AK1" s="59"/>
      <c r="AL1" s="59"/>
      <c r="AM1" s="59"/>
      <c r="AN1" s="59"/>
      <c r="AO1" s="59"/>
      <c r="AP1" s="59"/>
      <c r="AQ1" s="60"/>
      <c r="AR1" s="59"/>
      <c r="AS1" s="59"/>
      <c r="AT1" s="59"/>
      <c r="AU1" s="59"/>
      <c r="AV1" s="59"/>
      <c r="AW1" s="59"/>
      <c r="AX1" s="59"/>
      <c r="AY1" s="60"/>
      <c r="AZ1" s="59"/>
      <c r="BA1" s="59"/>
      <c r="BB1" s="59"/>
      <c r="BC1" s="59"/>
      <c r="BD1" s="59"/>
      <c r="BE1" s="59"/>
      <c r="BF1" s="59"/>
      <c r="BG1" s="60"/>
      <c r="BH1" s="59"/>
      <c r="BI1" s="59"/>
      <c r="BJ1" s="59"/>
      <c r="BK1" s="59"/>
      <c r="BL1" s="59"/>
      <c r="BM1" s="59"/>
      <c r="BN1" s="59"/>
      <c r="BO1" s="60"/>
      <c r="BP1" s="59"/>
      <c r="BQ1" s="59"/>
      <c r="BR1" s="59"/>
      <c r="BS1" s="59"/>
      <c r="BT1" s="59"/>
      <c r="BU1" s="59"/>
      <c r="BV1" s="59"/>
      <c r="BW1" s="60"/>
      <c r="BX1" s="59"/>
      <c r="BY1" s="59"/>
      <c r="BZ1" s="59"/>
      <c r="CA1" s="59"/>
      <c r="CB1" s="59"/>
      <c r="CC1" s="59"/>
      <c r="CD1" s="59"/>
      <c r="CE1" s="60"/>
      <c r="CF1" s="59"/>
      <c r="CG1" s="59"/>
      <c r="CH1" s="59"/>
      <c r="CI1" s="59"/>
      <c r="CJ1" s="59"/>
      <c r="CK1" s="59"/>
      <c r="CL1" s="59"/>
      <c r="CM1" s="60"/>
      <c r="CN1" s="59"/>
      <c r="CO1" s="59"/>
      <c r="CP1" s="59"/>
      <c r="CQ1" s="59"/>
      <c r="CR1" s="59"/>
      <c r="CS1" s="59"/>
      <c r="CT1" s="59"/>
      <c r="CU1" s="60"/>
      <c r="CV1" s="59"/>
      <c r="CW1" s="59"/>
      <c r="CX1" s="59"/>
      <c r="CY1" s="59"/>
      <c r="CZ1" s="59"/>
      <c r="DA1" s="59"/>
      <c r="DB1" s="59"/>
      <c r="DC1" s="60"/>
      <c r="DD1" s="59"/>
      <c r="DE1" s="59"/>
      <c r="DF1" s="59"/>
      <c r="DG1" s="59"/>
      <c r="DH1" s="59"/>
      <c r="DI1" s="59"/>
      <c r="DJ1" s="59"/>
      <c r="DK1" s="60"/>
      <c r="DL1" s="59"/>
      <c r="DM1" s="59"/>
      <c r="DN1" s="59"/>
      <c r="DO1" s="59"/>
      <c r="DP1" s="59"/>
      <c r="DQ1" s="59"/>
      <c r="DR1" s="59"/>
      <c r="DS1" s="60"/>
      <c r="DT1" s="59"/>
      <c r="DU1" s="59"/>
      <c r="DV1" s="59"/>
      <c r="DW1" s="59"/>
      <c r="DX1" s="59"/>
      <c r="DY1" s="59"/>
      <c r="DZ1" s="59"/>
      <c r="EA1" s="60"/>
      <c r="EB1" s="59"/>
      <c r="EC1" s="59"/>
      <c r="ED1" s="59"/>
      <c r="EE1" s="59"/>
      <c r="EF1" s="59"/>
      <c r="EG1" s="59"/>
      <c r="EH1" s="59"/>
      <c r="EI1" s="60"/>
      <c r="EJ1" s="59"/>
      <c r="EK1" s="59"/>
      <c r="EL1" s="59"/>
      <c r="EM1" s="59"/>
      <c r="EN1" s="59"/>
      <c r="EO1" s="59"/>
      <c r="EP1" s="59"/>
      <c r="EQ1" s="60"/>
      <c r="ER1" s="59"/>
      <c r="ES1" s="59"/>
      <c r="ET1" s="59"/>
      <c r="EU1" s="59"/>
      <c r="EV1" s="59"/>
      <c r="EW1" s="59"/>
      <c r="EX1" s="59"/>
      <c r="EY1" s="60"/>
      <c r="EZ1" s="59"/>
      <c r="FA1" s="59"/>
      <c r="FB1" s="59"/>
      <c r="FC1" s="59"/>
      <c r="FD1" s="59"/>
      <c r="FE1" s="59"/>
      <c r="FF1" s="59"/>
      <c r="FG1" s="60"/>
      <c r="FH1" s="59"/>
      <c r="FI1" s="59"/>
      <c r="FJ1" s="59"/>
      <c r="FK1" s="59"/>
      <c r="FL1" s="59"/>
      <c r="FM1" s="59"/>
      <c r="FN1" s="59"/>
      <c r="FO1" s="60"/>
      <c r="FP1" s="59"/>
      <c r="FQ1" s="59"/>
      <c r="FR1" s="59"/>
      <c r="FS1" s="59"/>
      <c r="FT1" s="59"/>
      <c r="FU1" s="59"/>
      <c r="FV1" s="59"/>
      <c r="FW1" s="60"/>
      <c r="FX1" s="59"/>
      <c r="FY1" s="59"/>
      <c r="FZ1" s="59"/>
      <c r="GA1" s="59"/>
      <c r="GB1" s="59"/>
      <c r="GC1" s="59"/>
      <c r="GD1" s="59"/>
      <c r="GE1" s="60"/>
      <c r="GF1" s="59"/>
      <c r="GG1" s="59"/>
      <c r="GH1" s="59"/>
      <c r="GI1" s="59"/>
      <c r="GJ1" s="59"/>
      <c r="GK1" s="59"/>
      <c r="GL1" s="59"/>
      <c r="GM1" s="60"/>
      <c r="GN1" s="59"/>
      <c r="GO1" s="59"/>
      <c r="GP1" s="59"/>
      <c r="GQ1" s="59"/>
      <c r="GR1" s="59"/>
      <c r="GS1" s="59"/>
      <c r="GT1" s="59"/>
      <c r="GU1" s="60"/>
      <c r="GV1" s="59"/>
      <c r="GW1" s="59"/>
      <c r="GX1" s="59"/>
      <c r="GY1" s="59"/>
      <c r="GZ1" s="59"/>
      <c r="HA1" s="59"/>
      <c r="HB1" s="59"/>
      <c r="HC1" s="60"/>
      <c r="HD1" s="59"/>
      <c r="HE1" s="59"/>
      <c r="HF1" s="59"/>
      <c r="HG1" s="59"/>
      <c r="HH1" s="59"/>
      <c r="HI1" s="59"/>
      <c r="HJ1" s="59"/>
      <c r="HK1" s="60"/>
      <c r="HL1" s="59"/>
      <c r="HM1" s="59"/>
      <c r="HN1" s="59"/>
      <c r="HO1" s="59"/>
      <c r="HP1" s="59"/>
      <c r="HQ1" s="59"/>
      <c r="HR1" s="59"/>
      <c r="HS1" s="60"/>
    </row>
    <row r="2" spans="1:227" s="61" customFormat="1" x14ac:dyDescent="0.2">
      <c r="A2" s="378" t="s">
        <v>195</v>
      </c>
      <c r="B2" s="378"/>
      <c r="C2" s="378"/>
      <c r="D2" s="378"/>
      <c r="E2" s="378"/>
      <c r="F2" s="59"/>
      <c r="G2" s="59"/>
      <c r="H2" s="59"/>
      <c r="I2" s="59"/>
      <c r="J2" s="59"/>
      <c r="K2" s="60"/>
      <c r="L2" s="59"/>
      <c r="M2" s="59"/>
      <c r="N2" s="59"/>
      <c r="O2" s="59"/>
      <c r="P2" s="59"/>
      <c r="Q2" s="59"/>
      <c r="R2" s="59"/>
      <c r="S2" s="60"/>
      <c r="T2" s="59"/>
      <c r="U2" s="59"/>
      <c r="V2" s="59"/>
      <c r="W2" s="59"/>
      <c r="X2" s="59"/>
      <c r="Y2" s="59"/>
      <c r="Z2" s="59"/>
      <c r="AA2" s="60"/>
      <c r="AB2" s="59"/>
      <c r="AC2" s="59"/>
      <c r="AD2" s="59"/>
      <c r="AE2" s="59"/>
      <c r="AF2" s="59"/>
      <c r="AG2" s="59"/>
      <c r="AH2" s="59"/>
      <c r="AI2" s="60"/>
      <c r="AJ2" s="59"/>
      <c r="AK2" s="59"/>
      <c r="AL2" s="59"/>
      <c r="AM2" s="59"/>
      <c r="AN2" s="59"/>
      <c r="AO2" s="59"/>
      <c r="AP2" s="59"/>
      <c r="AQ2" s="60"/>
      <c r="AR2" s="59"/>
      <c r="AS2" s="59"/>
      <c r="AT2" s="59"/>
      <c r="AU2" s="59"/>
      <c r="AV2" s="59"/>
      <c r="AW2" s="59"/>
      <c r="AX2" s="59"/>
      <c r="AY2" s="60"/>
      <c r="AZ2" s="59"/>
      <c r="BA2" s="59"/>
      <c r="BB2" s="59"/>
      <c r="BC2" s="59"/>
      <c r="BD2" s="59"/>
      <c r="BE2" s="59"/>
      <c r="BF2" s="59"/>
      <c r="BG2" s="60"/>
      <c r="BH2" s="59"/>
      <c r="BI2" s="59"/>
      <c r="BJ2" s="59"/>
      <c r="BK2" s="59"/>
      <c r="BL2" s="59"/>
      <c r="BM2" s="59"/>
      <c r="BN2" s="59"/>
      <c r="BO2" s="60"/>
      <c r="BP2" s="59"/>
      <c r="BQ2" s="59"/>
      <c r="BR2" s="59"/>
      <c r="BS2" s="59"/>
      <c r="BT2" s="59"/>
      <c r="BU2" s="59"/>
      <c r="BV2" s="59"/>
      <c r="BW2" s="60"/>
      <c r="BX2" s="59"/>
      <c r="BY2" s="59"/>
      <c r="BZ2" s="59"/>
      <c r="CA2" s="59"/>
      <c r="CB2" s="59"/>
      <c r="CC2" s="59"/>
      <c r="CD2" s="59"/>
      <c r="CE2" s="60"/>
      <c r="CF2" s="59"/>
      <c r="CG2" s="59"/>
      <c r="CH2" s="59"/>
      <c r="CI2" s="59"/>
      <c r="CJ2" s="59"/>
      <c r="CK2" s="59"/>
      <c r="CL2" s="59"/>
      <c r="CM2" s="60"/>
      <c r="CN2" s="59"/>
      <c r="CO2" s="59"/>
      <c r="CP2" s="59"/>
      <c r="CQ2" s="59"/>
      <c r="CR2" s="59"/>
      <c r="CS2" s="59"/>
      <c r="CT2" s="59"/>
      <c r="CU2" s="60"/>
      <c r="CV2" s="59"/>
      <c r="CW2" s="59"/>
      <c r="CX2" s="59"/>
      <c r="CY2" s="59"/>
      <c r="CZ2" s="59"/>
      <c r="DA2" s="59"/>
      <c r="DB2" s="59"/>
      <c r="DC2" s="60"/>
      <c r="DD2" s="59"/>
      <c r="DE2" s="59"/>
      <c r="DF2" s="59"/>
      <c r="DG2" s="59"/>
      <c r="DH2" s="59"/>
      <c r="DI2" s="59"/>
      <c r="DJ2" s="59"/>
      <c r="DK2" s="60"/>
      <c r="DL2" s="59"/>
      <c r="DM2" s="59"/>
      <c r="DN2" s="59"/>
      <c r="DO2" s="59"/>
      <c r="DP2" s="59"/>
      <c r="DQ2" s="59"/>
      <c r="DR2" s="59"/>
      <c r="DS2" s="60"/>
      <c r="DT2" s="59"/>
      <c r="DU2" s="59"/>
      <c r="DV2" s="59"/>
      <c r="DW2" s="59"/>
      <c r="DX2" s="59"/>
      <c r="DY2" s="59"/>
      <c r="DZ2" s="59"/>
      <c r="EA2" s="60"/>
      <c r="EB2" s="59"/>
      <c r="EC2" s="59"/>
      <c r="ED2" s="59"/>
      <c r="EE2" s="59"/>
      <c r="EF2" s="59"/>
      <c r="EG2" s="59"/>
      <c r="EH2" s="59"/>
      <c r="EI2" s="60"/>
      <c r="EJ2" s="59"/>
      <c r="EK2" s="59"/>
      <c r="EL2" s="59"/>
      <c r="EM2" s="59"/>
      <c r="EN2" s="59"/>
      <c r="EO2" s="59"/>
      <c r="EP2" s="59"/>
      <c r="EQ2" s="60"/>
      <c r="ER2" s="59"/>
      <c r="ES2" s="59"/>
      <c r="ET2" s="59"/>
      <c r="EU2" s="59"/>
      <c r="EV2" s="59"/>
      <c r="EW2" s="59"/>
      <c r="EX2" s="59"/>
      <c r="EY2" s="60"/>
      <c r="EZ2" s="59"/>
      <c r="FA2" s="59"/>
      <c r="FB2" s="59"/>
      <c r="FC2" s="59"/>
      <c r="FD2" s="59"/>
      <c r="FE2" s="59"/>
      <c r="FF2" s="59"/>
      <c r="FG2" s="60"/>
      <c r="FH2" s="59"/>
      <c r="FI2" s="59"/>
      <c r="FJ2" s="59"/>
      <c r="FK2" s="59"/>
      <c r="FL2" s="59"/>
      <c r="FM2" s="59"/>
      <c r="FN2" s="59"/>
      <c r="FO2" s="60"/>
      <c r="FP2" s="59"/>
      <c r="FQ2" s="59"/>
      <c r="FR2" s="59"/>
      <c r="FS2" s="59"/>
      <c r="FT2" s="59"/>
      <c r="FU2" s="59"/>
      <c r="FV2" s="59"/>
      <c r="FW2" s="60"/>
      <c r="FX2" s="59"/>
      <c r="FY2" s="59"/>
      <c r="FZ2" s="59"/>
      <c r="GA2" s="59"/>
      <c r="GB2" s="59"/>
      <c r="GC2" s="59"/>
      <c r="GD2" s="59"/>
      <c r="GE2" s="60"/>
      <c r="GF2" s="59"/>
      <c r="GG2" s="59"/>
      <c r="GH2" s="59"/>
      <c r="GI2" s="59"/>
      <c r="GJ2" s="59"/>
      <c r="GK2" s="59"/>
      <c r="GL2" s="59"/>
      <c r="GM2" s="60"/>
      <c r="GN2" s="59"/>
      <c r="GO2" s="59"/>
      <c r="GP2" s="59"/>
      <c r="GQ2" s="59"/>
      <c r="GR2" s="59"/>
      <c r="GS2" s="59"/>
      <c r="GT2" s="59"/>
      <c r="GU2" s="60"/>
      <c r="GV2" s="59"/>
      <c r="GW2" s="59"/>
      <c r="GX2" s="59"/>
      <c r="GY2" s="59"/>
      <c r="GZ2" s="59"/>
      <c r="HA2" s="59"/>
      <c r="HB2" s="59"/>
      <c r="HC2" s="60"/>
      <c r="HD2" s="59"/>
      <c r="HE2" s="59"/>
      <c r="HF2" s="59"/>
      <c r="HG2" s="59"/>
      <c r="HH2" s="59"/>
      <c r="HI2" s="59"/>
      <c r="HJ2" s="59"/>
      <c r="HK2" s="60"/>
      <c r="HL2" s="59"/>
      <c r="HM2" s="59"/>
      <c r="HN2" s="59"/>
      <c r="HO2" s="59"/>
      <c r="HP2" s="59"/>
      <c r="HQ2" s="59"/>
      <c r="HR2" s="59"/>
      <c r="HS2" s="60"/>
    </row>
    <row r="3" spans="1:227" s="61" customFormat="1" x14ac:dyDescent="0.2">
      <c r="A3" s="378" t="s">
        <v>31</v>
      </c>
      <c r="B3" s="378"/>
      <c r="C3" s="378"/>
      <c r="D3" s="378"/>
      <c r="E3" s="378"/>
      <c r="F3" s="59"/>
      <c r="G3" s="59"/>
      <c r="H3" s="59"/>
      <c r="I3" s="59"/>
      <c r="J3" s="59"/>
      <c r="K3" s="60"/>
      <c r="L3" s="59"/>
      <c r="M3" s="59"/>
      <c r="N3" s="59"/>
      <c r="O3" s="59"/>
      <c r="P3" s="59"/>
      <c r="Q3" s="59"/>
      <c r="R3" s="59"/>
      <c r="S3" s="60"/>
      <c r="T3" s="59"/>
      <c r="U3" s="59"/>
      <c r="V3" s="59"/>
      <c r="W3" s="59"/>
      <c r="X3" s="59"/>
      <c r="Y3" s="59"/>
      <c r="Z3" s="59"/>
      <c r="AA3" s="60"/>
      <c r="AB3" s="59"/>
      <c r="AC3" s="59"/>
      <c r="AD3" s="59"/>
      <c r="AE3" s="59"/>
      <c r="AF3" s="59"/>
      <c r="AG3" s="59"/>
      <c r="AH3" s="59"/>
      <c r="AI3" s="60"/>
      <c r="AJ3" s="59"/>
      <c r="AK3" s="59"/>
      <c r="AL3" s="59"/>
      <c r="AM3" s="59"/>
      <c r="AN3" s="59"/>
      <c r="AO3" s="59"/>
      <c r="AP3" s="59"/>
      <c r="AQ3" s="60"/>
      <c r="AR3" s="59"/>
      <c r="AS3" s="59"/>
      <c r="AT3" s="59"/>
      <c r="AU3" s="59"/>
      <c r="AV3" s="59"/>
      <c r="AW3" s="59"/>
      <c r="AX3" s="59"/>
      <c r="AY3" s="60"/>
      <c r="AZ3" s="59"/>
      <c r="BA3" s="59"/>
      <c r="BB3" s="59"/>
      <c r="BC3" s="59"/>
      <c r="BD3" s="59"/>
      <c r="BE3" s="59"/>
      <c r="BF3" s="59"/>
      <c r="BG3" s="60"/>
      <c r="BH3" s="59"/>
      <c r="BI3" s="59"/>
      <c r="BJ3" s="59"/>
      <c r="BK3" s="59"/>
      <c r="BL3" s="59"/>
      <c r="BM3" s="59"/>
      <c r="BN3" s="59"/>
      <c r="BO3" s="60"/>
      <c r="BP3" s="59"/>
      <c r="BQ3" s="59"/>
      <c r="BR3" s="59"/>
      <c r="BS3" s="59"/>
      <c r="BT3" s="59"/>
      <c r="BU3" s="59"/>
      <c r="BV3" s="59"/>
      <c r="BW3" s="60"/>
      <c r="BX3" s="59"/>
      <c r="BY3" s="59"/>
      <c r="BZ3" s="59"/>
      <c r="CA3" s="59"/>
      <c r="CB3" s="59"/>
      <c r="CC3" s="59"/>
      <c r="CD3" s="59"/>
      <c r="CE3" s="60"/>
      <c r="CF3" s="59"/>
      <c r="CG3" s="59"/>
      <c r="CH3" s="59"/>
      <c r="CI3" s="59"/>
      <c r="CJ3" s="59"/>
      <c r="CK3" s="59"/>
      <c r="CL3" s="59"/>
      <c r="CM3" s="60"/>
      <c r="CN3" s="59"/>
      <c r="CO3" s="59"/>
      <c r="CP3" s="59"/>
      <c r="CQ3" s="59"/>
      <c r="CR3" s="59"/>
      <c r="CS3" s="59"/>
      <c r="CT3" s="59"/>
      <c r="CU3" s="60"/>
      <c r="CV3" s="59"/>
      <c r="CW3" s="59"/>
      <c r="CX3" s="59"/>
      <c r="CY3" s="59"/>
      <c r="CZ3" s="59"/>
      <c r="DA3" s="59"/>
      <c r="DB3" s="59"/>
      <c r="DC3" s="60"/>
      <c r="DD3" s="59"/>
      <c r="DE3" s="59"/>
      <c r="DF3" s="59"/>
      <c r="DG3" s="59"/>
      <c r="DH3" s="59"/>
      <c r="DI3" s="59"/>
      <c r="DJ3" s="59"/>
      <c r="DK3" s="60"/>
      <c r="DL3" s="59"/>
      <c r="DM3" s="59"/>
      <c r="DN3" s="59"/>
      <c r="DO3" s="59"/>
      <c r="DP3" s="59"/>
      <c r="DQ3" s="59"/>
      <c r="DR3" s="59"/>
      <c r="DS3" s="60"/>
      <c r="DT3" s="59"/>
      <c r="DU3" s="59"/>
      <c r="DV3" s="59"/>
      <c r="DW3" s="59"/>
      <c r="DX3" s="59"/>
      <c r="DY3" s="59"/>
      <c r="DZ3" s="59"/>
      <c r="EA3" s="60"/>
      <c r="EB3" s="59"/>
      <c r="EC3" s="59"/>
      <c r="ED3" s="59"/>
      <c r="EE3" s="59"/>
      <c r="EF3" s="59"/>
      <c r="EG3" s="59"/>
      <c r="EH3" s="59"/>
      <c r="EI3" s="60"/>
      <c r="EJ3" s="59"/>
      <c r="EK3" s="59"/>
      <c r="EL3" s="59"/>
      <c r="EM3" s="59"/>
      <c r="EN3" s="59"/>
      <c r="EO3" s="59"/>
      <c r="EP3" s="59"/>
      <c r="EQ3" s="60"/>
      <c r="ER3" s="59"/>
      <c r="ES3" s="59"/>
      <c r="ET3" s="59"/>
      <c r="EU3" s="59"/>
      <c r="EV3" s="59"/>
      <c r="EW3" s="59"/>
      <c r="EX3" s="59"/>
      <c r="EY3" s="60"/>
      <c r="EZ3" s="59"/>
      <c r="FA3" s="59"/>
      <c r="FB3" s="59"/>
      <c r="FC3" s="59"/>
      <c r="FD3" s="59"/>
      <c r="FE3" s="59"/>
      <c r="FF3" s="59"/>
      <c r="FG3" s="60"/>
      <c r="FH3" s="59"/>
      <c r="FI3" s="59"/>
      <c r="FJ3" s="59"/>
      <c r="FK3" s="59"/>
      <c r="FL3" s="59"/>
      <c r="FM3" s="59"/>
      <c r="FN3" s="59"/>
      <c r="FO3" s="60"/>
      <c r="FP3" s="59"/>
      <c r="FQ3" s="59"/>
      <c r="FR3" s="59"/>
      <c r="FS3" s="59"/>
      <c r="FT3" s="59"/>
      <c r="FU3" s="59"/>
      <c r="FV3" s="59"/>
      <c r="FW3" s="60"/>
      <c r="FX3" s="59"/>
      <c r="FY3" s="59"/>
      <c r="FZ3" s="59"/>
      <c r="GA3" s="59"/>
      <c r="GB3" s="59"/>
      <c r="GC3" s="59"/>
      <c r="GD3" s="59"/>
      <c r="GE3" s="60"/>
      <c r="GF3" s="59"/>
      <c r="GG3" s="59"/>
      <c r="GH3" s="59"/>
      <c r="GI3" s="59"/>
      <c r="GJ3" s="59"/>
      <c r="GK3" s="59"/>
      <c r="GL3" s="59"/>
      <c r="GM3" s="60"/>
      <c r="GN3" s="59"/>
      <c r="GO3" s="59"/>
      <c r="GP3" s="59"/>
      <c r="GQ3" s="59"/>
      <c r="GR3" s="59"/>
      <c r="GS3" s="59"/>
      <c r="GT3" s="59"/>
      <c r="GU3" s="60"/>
      <c r="GV3" s="59"/>
      <c r="GW3" s="59"/>
      <c r="GX3" s="59"/>
      <c r="GY3" s="59"/>
      <c r="GZ3" s="59"/>
      <c r="HA3" s="59"/>
      <c r="HB3" s="59"/>
      <c r="HC3" s="60"/>
      <c r="HD3" s="59"/>
      <c r="HE3" s="59"/>
      <c r="HF3" s="59"/>
      <c r="HG3" s="59"/>
      <c r="HH3" s="59"/>
      <c r="HI3" s="59"/>
      <c r="HJ3" s="59"/>
      <c r="HK3" s="60"/>
      <c r="HL3" s="59"/>
      <c r="HM3" s="59"/>
      <c r="HN3" s="59"/>
      <c r="HO3" s="59"/>
      <c r="HP3" s="59"/>
      <c r="HQ3" s="59"/>
      <c r="HR3" s="59"/>
      <c r="HS3" s="60"/>
    </row>
    <row r="4" spans="1:227" s="61" customFormat="1" x14ac:dyDescent="0.2">
      <c r="A4" s="378" t="s">
        <v>30</v>
      </c>
      <c r="B4" s="378"/>
      <c r="C4" s="378"/>
      <c r="D4" s="378"/>
      <c r="E4" s="378"/>
      <c r="F4" s="59"/>
      <c r="G4" s="59"/>
      <c r="H4" s="59"/>
      <c r="I4" s="59"/>
      <c r="J4" s="59"/>
      <c r="K4" s="60"/>
      <c r="L4" s="59"/>
      <c r="M4" s="59"/>
      <c r="N4" s="59"/>
      <c r="O4" s="59"/>
      <c r="P4" s="59"/>
      <c r="Q4" s="59"/>
      <c r="R4" s="59"/>
      <c r="S4" s="60"/>
      <c r="T4" s="59"/>
      <c r="U4" s="59"/>
      <c r="V4" s="59"/>
      <c r="W4" s="59"/>
      <c r="X4" s="59"/>
      <c r="Y4" s="59"/>
      <c r="Z4" s="59"/>
      <c r="AA4" s="60"/>
      <c r="AB4" s="59"/>
      <c r="AC4" s="59"/>
      <c r="AD4" s="59"/>
      <c r="AE4" s="59"/>
      <c r="AF4" s="59"/>
      <c r="AG4" s="59"/>
      <c r="AH4" s="59"/>
      <c r="AI4" s="60"/>
      <c r="AJ4" s="59"/>
      <c r="AK4" s="59"/>
      <c r="AL4" s="59"/>
      <c r="AM4" s="59"/>
      <c r="AN4" s="59"/>
      <c r="AO4" s="59"/>
      <c r="AP4" s="59"/>
      <c r="AQ4" s="60"/>
      <c r="AR4" s="59"/>
      <c r="AS4" s="59"/>
      <c r="AT4" s="59"/>
      <c r="AU4" s="59"/>
      <c r="AV4" s="59"/>
      <c r="AW4" s="59"/>
      <c r="AX4" s="59"/>
      <c r="AY4" s="60"/>
      <c r="AZ4" s="59"/>
      <c r="BA4" s="59"/>
      <c r="BB4" s="59"/>
      <c r="BC4" s="59"/>
      <c r="BD4" s="59"/>
      <c r="BE4" s="59"/>
      <c r="BF4" s="59"/>
      <c r="BG4" s="60"/>
      <c r="BH4" s="59"/>
      <c r="BI4" s="59"/>
      <c r="BJ4" s="59"/>
      <c r="BK4" s="59"/>
      <c r="BL4" s="59"/>
      <c r="BM4" s="59"/>
      <c r="BN4" s="59"/>
      <c r="BO4" s="60"/>
      <c r="BP4" s="59"/>
      <c r="BQ4" s="59"/>
      <c r="BR4" s="59"/>
      <c r="BS4" s="59"/>
      <c r="BT4" s="59"/>
      <c r="BU4" s="59"/>
      <c r="BV4" s="59"/>
      <c r="BW4" s="60"/>
      <c r="BX4" s="59"/>
      <c r="BY4" s="59"/>
      <c r="BZ4" s="59"/>
      <c r="CA4" s="59"/>
      <c r="CB4" s="59"/>
      <c r="CC4" s="59"/>
      <c r="CD4" s="59"/>
      <c r="CE4" s="60"/>
      <c r="CF4" s="59"/>
      <c r="CG4" s="59"/>
      <c r="CH4" s="59"/>
      <c r="CI4" s="59"/>
      <c r="CJ4" s="59"/>
      <c r="CK4" s="59"/>
      <c r="CL4" s="59"/>
      <c r="CM4" s="60"/>
      <c r="CN4" s="59"/>
      <c r="CO4" s="59"/>
      <c r="CP4" s="59"/>
      <c r="CQ4" s="59"/>
      <c r="CR4" s="59"/>
      <c r="CS4" s="59"/>
      <c r="CT4" s="59"/>
      <c r="CU4" s="60"/>
      <c r="CV4" s="59"/>
      <c r="CW4" s="59"/>
      <c r="CX4" s="59"/>
      <c r="CY4" s="59"/>
      <c r="CZ4" s="59"/>
      <c r="DA4" s="59"/>
      <c r="DB4" s="59"/>
      <c r="DC4" s="60"/>
      <c r="DD4" s="59"/>
      <c r="DE4" s="59"/>
      <c r="DF4" s="59"/>
      <c r="DG4" s="59"/>
      <c r="DH4" s="59"/>
      <c r="DI4" s="59"/>
      <c r="DJ4" s="59"/>
      <c r="DK4" s="60"/>
      <c r="DL4" s="59"/>
      <c r="DM4" s="59"/>
      <c r="DN4" s="59"/>
      <c r="DO4" s="59"/>
      <c r="DP4" s="59"/>
      <c r="DQ4" s="59"/>
      <c r="DR4" s="59"/>
      <c r="DS4" s="60"/>
      <c r="DT4" s="59"/>
      <c r="DU4" s="59"/>
      <c r="DV4" s="59"/>
      <c r="DW4" s="59"/>
      <c r="DX4" s="59"/>
      <c r="DY4" s="59"/>
      <c r="DZ4" s="59"/>
      <c r="EA4" s="60"/>
      <c r="EB4" s="59"/>
      <c r="EC4" s="59"/>
      <c r="ED4" s="59"/>
      <c r="EE4" s="59"/>
      <c r="EF4" s="59"/>
      <c r="EG4" s="59"/>
      <c r="EH4" s="59"/>
      <c r="EI4" s="60"/>
      <c r="EJ4" s="59"/>
      <c r="EK4" s="59"/>
      <c r="EL4" s="59"/>
      <c r="EM4" s="59"/>
      <c r="EN4" s="59"/>
      <c r="EO4" s="59"/>
      <c r="EP4" s="59"/>
      <c r="EQ4" s="60"/>
      <c r="ER4" s="59"/>
      <c r="ES4" s="59"/>
      <c r="ET4" s="59"/>
      <c r="EU4" s="59"/>
      <c r="EV4" s="59"/>
      <c r="EW4" s="59"/>
      <c r="EX4" s="59"/>
      <c r="EY4" s="60"/>
      <c r="EZ4" s="59"/>
      <c r="FA4" s="59"/>
      <c r="FB4" s="59"/>
      <c r="FC4" s="59"/>
      <c r="FD4" s="59"/>
      <c r="FE4" s="59"/>
      <c r="FF4" s="59"/>
      <c r="FG4" s="60"/>
      <c r="FH4" s="59"/>
      <c r="FI4" s="59"/>
      <c r="FJ4" s="59"/>
      <c r="FK4" s="59"/>
      <c r="FL4" s="59"/>
      <c r="FM4" s="59"/>
      <c r="FN4" s="59"/>
      <c r="FO4" s="60"/>
      <c r="FP4" s="59"/>
      <c r="FQ4" s="59"/>
      <c r="FR4" s="59"/>
      <c r="FS4" s="59"/>
      <c r="FT4" s="59"/>
      <c r="FU4" s="59"/>
      <c r="FV4" s="59"/>
      <c r="FW4" s="60"/>
      <c r="FX4" s="59"/>
      <c r="FY4" s="59"/>
      <c r="FZ4" s="59"/>
      <c r="GA4" s="59"/>
      <c r="GB4" s="59"/>
      <c r="GC4" s="59"/>
      <c r="GD4" s="59"/>
      <c r="GE4" s="60"/>
      <c r="GF4" s="59"/>
      <c r="GG4" s="59"/>
      <c r="GH4" s="59"/>
      <c r="GI4" s="59"/>
      <c r="GJ4" s="59"/>
      <c r="GK4" s="59"/>
      <c r="GL4" s="59"/>
      <c r="GM4" s="60"/>
      <c r="GN4" s="59"/>
      <c r="GO4" s="59"/>
      <c r="GP4" s="59"/>
      <c r="GQ4" s="59"/>
      <c r="GR4" s="59"/>
      <c r="GS4" s="59"/>
      <c r="GT4" s="59"/>
      <c r="GU4" s="60"/>
      <c r="GV4" s="59"/>
      <c r="GW4" s="59"/>
      <c r="GX4" s="59"/>
      <c r="GY4" s="59"/>
      <c r="GZ4" s="59"/>
      <c r="HA4" s="59"/>
      <c r="HB4" s="59"/>
      <c r="HC4" s="60"/>
      <c r="HD4" s="59"/>
      <c r="HE4" s="59"/>
      <c r="HF4" s="59"/>
      <c r="HG4" s="59"/>
      <c r="HH4" s="59"/>
      <c r="HI4" s="59"/>
      <c r="HJ4" s="59"/>
      <c r="HK4" s="60"/>
      <c r="HL4" s="59"/>
      <c r="HM4" s="59"/>
      <c r="HN4" s="59"/>
      <c r="HO4" s="59"/>
      <c r="HP4" s="59"/>
      <c r="HQ4" s="59"/>
      <c r="HR4" s="59"/>
      <c r="HS4" s="60"/>
    </row>
    <row r="5" spans="1:227" s="61" customFormat="1" ht="43.5" customHeight="1" x14ac:dyDescent="0.2">
      <c r="A5" s="396" t="s">
        <v>210</v>
      </c>
      <c r="B5" s="396"/>
      <c r="C5" s="396"/>
      <c r="D5" s="396"/>
      <c r="E5" s="396"/>
      <c r="F5" s="59"/>
      <c r="G5" s="59"/>
      <c r="H5" s="59"/>
      <c r="I5" s="59"/>
      <c r="J5" s="59"/>
      <c r="K5" s="60"/>
      <c r="L5" s="59"/>
      <c r="M5" s="59"/>
      <c r="N5" s="59"/>
      <c r="O5" s="59"/>
      <c r="P5" s="59"/>
      <c r="Q5" s="59"/>
      <c r="R5" s="59"/>
      <c r="S5" s="60"/>
      <c r="T5" s="59"/>
      <c r="U5" s="59"/>
      <c r="V5" s="59"/>
      <c r="W5" s="59"/>
      <c r="X5" s="59"/>
      <c r="Y5" s="59"/>
      <c r="Z5" s="59"/>
      <c r="AA5" s="60"/>
      <c r="AB5" s="59"/>
      <c r="AC5" s="59"/>
      <c r="AD5" s="59"/>
      <c r="AE5" s="59"/>
      <c r="AF5" s="59"/>
      <c r="AG5" s="59"/>
      <c r="AH5" s="59"/>
      <c r="AI5" s="60"/>
      <c r="AJ5" s="59"/>
      <c r="AK5" s="59"/>
      <c r="AL5" s="59"/>
      <c r="AM5" s="59"/>
      <c r="AN5" s="59"/>
      <c r="AO5" s="59"/>
      <c r="AP5" s="59"/>
      <c r="AQ5" s="60"/>
      <c r="AR5" s="59"/>
      <c r="AS5" s="59"/>
      <c r="AT5" s="59"/>
      <c r="AU5" s="59"/>
      <c r="AV5" s="59"/>
      <c r="AW5" s="59"/>
      <c r="AX5" s="59"/>
      <c r="AY5" s="60"/>
      <c r="AZ5" s="59"/>
      <c r="BA5" s="59"/>
      <c r="BB5" s="59"/>
      <c r="BC5" s="59"/>
      <c r="BD5" s="59"/>
      <c r="BE5" s="59"/>
      <c r="BF5" s="59"/>
      <c r="BG5" s="60"/>
      <c r="BH5" s="59"/>
      <c r="BI5" s="59"/>
      <c r="BJ5" s="59"/>
      <c r="BK5" s="59"/>
      <c r="BL5" s="59"/>
      <c r="BM5" s="59"/>
      <c r="BN5" s="59"/>
      <c r="BO5" s="60"/>
      <c r="BP5" s="59"/>
      <c r="BQ5" s="59"/>
      <c r="BR5" s="59"/>
      <c r="BS5" s="59"/>
      <c r="BT5" s="59"/>
      <c r="BU5" s="59"/>
      <c r="BV5" s="59"/>
      <c r="BW5" s="60"/>
      <c r="BX5" s="59"/>
      <c r="BY5" s="59"/>
      <c r="BZ5" s="59"/>
      <c r="CA5" s="59"/>
      <c r="CB5" s="59"/>
      <c r="CC5" s="59"/>
      <c r="CD5" s="59"/>
      <c r="CE5" s="60"/>
      <c r="CF5" s="59"/>
      <c r="CG5" s="59"/>
      <c r="CH5" s="59"/>
      <c r="CI5" s="59"/>
      <c r="CJ5" s="59"/>
      <c r="CK5" s="59"/>
      <c r="CL5" s="59"/>
      <c r="CM5" s="60"/>
      <c r="CN5" s="59"/>
      <c r="CO5" s="59"/>
      <c r="CP5" s="59"/>
      <c r="CQ5" s="59"/>
      <c r="CR5" s="59"/>
      <c r="CS5" s="59"/>
      <c r="CT5" s="59"/>
      <c r="CU5" s="60"/>
      <c r="CV5" s="59"/>
      <c r="CW5" s="59"/>
      <c r="CX5" s="59"/>
      <c r="CY5" s="59"/>
      <c r="CZ5" s="59"/>
      <c r="DA5" s="59"/>
      <c r="DB5" s="59"/>
      <c r="DC5" s="60"/>
      <c r="DD5" s="59"/>
      <c r="DE5" s="59"/>
      <c r="DF5" s="59"/>
      <c r="DG5" s="59"/>
      <c r="DH5" s="59"/>
      <c r="DI5" s="59"/>
      <c r="DJ5" s="59"/>
      <c r="DK5" s="60"/>
      <c r="DL5" s="59"/>
      <c r="DM5" s="59"/>
      <c r="DN5" s="59"/>
      <c r="DO5" s="59"/>
      <c r="DP5" s="59"/>
      <c r="DQ5" s="59"/>
      <c r="DR5" s="59"/>
      <c r="DS5" s="60"/>
      <c r="DT5" s="59"/>
      <c r="DU5" s="59"/>
      <c r="DV5" s="59"/>
      <c r="DW5" s="59"/>
      <c r="DX5" s="59"/>
      <c r="DY5" s="59"/>
      <c r="DZ5" s="59"/>
      <c r="EA5" s="60"/>
      <c r="EB5" s="59"/>
      <c r="EC5" s="59"/>
      <c r="ED5" s="59"/>
      <c r="EE5" s="59"/>
      <c r="EF5" s="59"/>
      <c r="EG5" s="59"/>
      <c r="EH5" s="59"/>
      <c r="EI5" s="60"/>
      <c r="EJ5" s="59"/>
      <c r="EK5" s="59"/>
      <c r="EL5" s="59"/>
      <c r="EM5" s="59"/>
      <c r="EN5" s="59"/>
      <c r="EO5" s="59"/>
      <c r="EP5" s="59"/>
      <c r="EQ5" s="60"/>
      <c r="ER5" s="59"/>
      <c r="ES5" s="59"/>
      <c r="ET5" s="59"/>
      <c r="EU5" s="59"/>
      <c r="EV5" s="59"/>
      <c r="EW5" s="59"/>
      <c r="EX5" s="59"/>
      <c r="EY5" s="60"/>
      <c r="EZ5" s="59"/>
      <c r="FA5" s="59"/>
      <c r="FB5" s="59"/>
      <c r="FC5" s="59"/>
      <c r="FD5" s="59"/>
      <c r="FE5" s="59"/>
      <c r="FF5" s="59"/>
      <c r="FG5" s="60"/>
      <c r="FH5" s="59"/>
      <c r="FI5" s="59"/>
      <c r="FJ5" s="59"/>
      <c r="FK5" s="59"/>
      <c r="FL5" s="59"/>
      <c r="FM5" s="59"/>
      <c r="FN5" s="59"/>
      <c r="FO5" s="60"/>
      <c r="FP5" s="59"/>
      <c r="FQ5" s="59"/>
      <c r="FR5" s="59"/>
      <c r="FS5" s="59"/>
      <c r="FT5" s="59"/>
      <c r="FU5" s="59"/>
      <c r="FV5" s="59"/>
      <c r="FW5" s="60"/>
      <c r="FX5" s="59"/>
      <c r="FY5" s="59"/>
      <c r="FZ5" s="59"/>
      <c r="GA5" s="59"/>
      <c r="GB5" s="59"/>
      <c r="GC5" s="59"/>
      <c r="GD5" s="59"/>
      <c r="GE5" s="60"/>
      <c r="GF5" s="59"/>
      <c r="GG5" s="59"/>
      <c r="GH5" s="59"/>
      <c r="GI5" s="59"/>
      <c r="GJ5" s="59"/>
      <c r="GK5" s="59"/>
      <c r="GL5" s="59"/>
      <c r="GM5" s="60"/>
      <c r="GN5" s="59"/>
      <c r="GO5" s="59"/>
      <c r="GP5" s="59"/>
      <c r="GQ5" s="59"/>
      <c r="GR5" s="59"/>
      <c r="GS5" s="59"/>
      <c r="GT5" s="59"/>
      <c r="GU5" s="60"/>
      <c r="GV5" s="59"/>
      <c r="GW5" s="59"/>
      <c r="GX5" s="59"/>
      <c r="GY5" s="59"/>
      <c r="GZ5" s="59"/>
      <c r="HA5" s="59"/>
      <c r="HB5" s="59"/>
      <c r="HC5" s="60"/>
      <c r="HD5" s="59"/>
      <c r="HE5" s="59"/>
      <c r="HF5" s="59"/>
      <c r="HG5" s="59"/>
      <c r="HH5" s="59"/>
      <c r="HI5" s="59"/>
      <c r="HJ5" s="59"/>
      <c r="HK5" s="60"/>
      <c r="HL5" s="59"/>
      <c r="HM5" s="59"/>
      <c r="HN5" s="59"/>
      <c r="HO5" s="59"/>
      <c r="HP5" s="59"/>
      <c r="HQ5" s="59"/>
      <c r="HR5" s="59"/>
      <c r="HS5" s="60"/>
    </row>
    <row r="6" spans="1:227" s="10" customFormat="1" ht="18.75" customHeight="1" x14ac:dyDescent="0.2">
      <c r="A6" s="383" t="s">
        <v>57</v>
      </c>
      <c r="B6" s="383"/>
      <c r="C6" s="383"/>
      <c r="D6" s="383"/>
      <c r="E6" s="383"/>
    </row>
    <row r="7" spans="1:227" ht="61.9" customHeight="1" x14ac:dyDescent="0.25">
      <c r="A7" s="393" t="s">
        <v>25</v>
      </c>
      <c r="B7" s="394"/>
      <c r="C7" s="391" t="s">
        <v>116</v>
      </c>
      <c r="D7" s="395" t="s">
        <v>117</v>
      </c>
      <c r="E7" s="76" t="s">
        <v>151</v>
      </c>
    </row>
    <row r="8" spans="1:227" ht="18.600000000000001" customHeight="1" x14ac:dyDescent="0.25">
      <c r="A8" s="83" t="s">
        <v>8</v>
      </c>
      <c r="B8" s="83" t="s">
        <v>9</v>
      </c>
      <c r="C8" s="392"/>
      <c r="D8" s="392"/>
      <c r="E8" s="182" t="s">
        <v>0</v>
      </c>
    </row>
    <row r="9" spans="1:227" s="9" customFormat="1" ht="16.5" customHeight="1" x14ac:dyDescent="0.2">
      <c r="A9" s="5">
        <v>1</v>
      </c>
      <c r="B9" s="5">
        <v>2</v>
      </c>
      <c r="C9" s="5">
        <v>3</v>
      </c>
      <c r="D9" s="5">
        <v>4</v>
      </c>
      <c r="E9" s="5">
        <v>5</v>
      </c>
    </row>
    <row r="10" spans="1:227" ht="22.15" customHeight="1" x14ac:dyDescent="0.25">
      <c r="A10" s="62" t="s">
        <v>11</v>
      </c>
      <c r="B10" s="63"/>
      <c r="C10" s="63"/>
      <c r="D10" s="64"/>
      <c r="E10" s="65">
        <f>+E11</f>
        <v>413636.65</v>
      </c>
    </row>
    <row r="11" spans="1:227" ht="46.5" customHeight="1" x14ac:dyDescent="0.25">
      <c r="A11" s="6">
        <v>1126</v>
      </c>
      <c r="B11" s="389" t="s">
        <v>22</v>
      </c>
      <c r="C11" s="390"/>
      <c r="D11" s="66"/>
      <c r="E11" s="65">
        <f>+E12</f>
        <v>413636.65</v>
      </c>
    </row>
    <row r="12" spans="1:227" ht="42.75" customHeight="1" x14ac:dyDescent="0.25">
      <c r="A12" s="7"/>
      <c r="B12" s="248">
        <v>12006</v>
      </c>
      <c r="C12" s="249" t="s">
        <v>119</v>
      </c>
      <c r="D12" s="4" t="s">
        <v>11</v>
      </c>
      <c r="E12" s="27">
        <f>SUM(E13:E20)</f>
        <v>413636.65</v>
      </c>
    </row>
    <row r="13" spans="1:227" x14ac:dyDescent="0.25">
      <c r="A13" s="8"/>
      <c r="B13" s="8"/>
      <c r="C13" s="7"/>
      <c r="D13" s="67" t="s">
        <v>275</v>
      </c>
      <c r="E13" s="27">
        <v>11055.8</v>
      </c>
    </row>
    <row r="14" spans="1:227" x14ac:dyDescent="0.25">
      <c r="A14" s="8"/>
      <c r="B14" s="8"/>
      <c r="C14" s="7"/>
      <c r="D14" s="67" t="s">
        <v>276</v>
      </c>
      <c r="E14" s="27">
        <v>41186.449999999997</v>
      </c>
    </row>
    <row r="15" spans="1:227" x14ac:dyDescent="0.25">
      <c r="A15" s="8"/>
      <c r="B15" s="8"/>
      <c r="C15" s="7"/>
      <c r="D15" s="67" t="s">
        <v>277</v>
      </c>
      <c r="E15" s="27">
        <v>219944.4</v>
      </c>
    </row>
    <row r="16" spans="1:227" x14ac:dyDescent="0.25">
      <c r="A16" s="8"/>
      <c r="B16" s="8"/>
      <c r="C16" s="7"/>
      <c r="D16" s="67" t="s">
        <v>311</v>
      </c>
      <c r="E16" s="27">
        <v>25000</v>
      </c>
    </row>
    <row r="17" spans="1:5" x14ac:dyDescent="0.25">
      <c r="A17" s="8"/>
      <c r="B17" s="8"/>
      <c r="C17" s="7"/>
      <c r="D17" s="67" t="s">
        <v>312</v>
      </c>
      <c r="E17" s="27">
        <v>25000</v>
      </c>
    </row>
    <row r="18" spans="1:5" x14ac:dyDescent="0.25">
      <c r="A18" s="8"/>
      <c r="B18" s="8"/>
      <c r="C18" s="7"/>
      <c r="D18" s="44" t="s">
        <v>93</v>
      </c>
      <c r="E18" s="27">
        <v>25000</v>
      </c>
    </row>
    <row r="19" spans="1:5" x14ac:dyDescent="0.25">
      <c r="A19" s="8"/>
      <c r="B19" s="8"/>
      <c r="C19" s="7"/>
      <c r="D19" s="44" t="s">
        <v>156</v>
      </c>
      <c r="E19" s="27">
        <v>24000</v>
      </c>
    </row>
    <row r="20" spans="1:5" x14ac:dyDescent="0.25">
      <c r="A20" s="8"/>
      <c r="B20" s="8"/>
      <c r="C20" s="7"/>
      <c r="D20" s="44" t="s">
        <v>310</v>
      </c>
      <c r="E20" s="27">
        <v>42450</v>
      </c>
    </row>
  </sheetData>
  <mergeCells count="10">
    <mergeCell ref="B11:C11"/>
    <mergeCell ref="C7:C8"/>
    <mergeCell ref="A7:B7"/>
    <mergeCell ref="D7:D8"/>
    <mergeCell ref="A1:E1"/>
    <mergeCell ref="A2:E2"/>
    <mergeCell ref="A3:E3"/>
    <mergeCell ref="A4:E4"/>
    <mergeCell ref="A6:E6"/>
    <mergeCell ref="A5:E5"/>
  </mergeCells>
  <pageMargins left="0.32" right="0.27" top="0.53" bottom="0.75" header="0.3" footer="0.3"/>
  <pageSetup scale="8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O48"/>
  <sheetViews>
    <sheetView zoomScaleNormal="100" workbookViewId="0">
      <selection activeCell="Q40" sqref="Q40"/>
    </sheetView>
  </sheetViews>
  <sheetFormatPr defaultColWidth="9.140625" defaultRowHeight="13.5" x14ac:dyDescent="0.2"/>
  <cols>
    <col min="1" max="1" width="7.28515625" style="144" customWidth="1"/>
    <col min="2" max="2" width="10.85546875" style="144" customWidth="1"/>
    <col min="3" max="3" width="10.5703125" style="144" customWidth="1"/>
    <col min="4" max="4" width="12.140625" style="144" customWidth="1"/>
    <col min="5" max="5" width="10.85546875" style="120" customWidth="1"/>
    <col min="6" max="6" width="11.42578125" style="120" customWidth="1"/>
    <col min="7" max="7" width="9.28515625" style="120" customWidth="1"/>
    <col min="8" max="8" width="13.7109375" style="120" customWidth="1"/>
    <col min="9" max="9" width="56" style="120" customWidth="1"/>
    <col min="10" max="13" width="13.85546875" style="144" customWidth="1"/>
    <col min="14" max="16384" width="9.140625" style="120"/>
  </cols>
  <sheetData>
    <row r="1" spans="1:249" s="184" customFormat="1" ht="15" customHeight="1" x14ac:dyDescent="0.2">
      <c r="A1" s="134"/>
      <c r="B1" s="328" t="s">
        <v>292</v>
      </c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3"/>
      <c r="AI1" s="183"/>
      <c r="AJ1" s="183"/>
      <c r="AK1" s="183"/>
      <c r="AL1" s="183"/>
      <c r="AM1" s="183"/>
      <c r="AN1" s="183"/>
      <c r="AO1" s="183"/>
      <c r="AP1" s="183"/>
      <c r="AQ1" s="183"/>
      <c r="AR1" s="183"/>
      <c r="AS1" s="183"/>
      <c r="AT1" s="183"/>
      <c r="AU1" s="183"/>
      <c r="AV1" s="183"/>
      <c r="AW1" s="183"/>
      <c r="AX1" s="183"/>
      <c r="AY1" s="183"/>
      <c r="AZ1" s="183"/>
      <c r="BA1" s="183"/>
      <c r="BB1" s="183"/>
      <c r="BC1" s="183"/>
      <c r="BD1" s="183"/>
      <c r="BE1" s="183"/>
      <c r="BF1" s="183"/>
      <c r="BG1" s="183"/>
      <c r="BH1" s="183"/>
      <c r="BI1" s="183"/>
      <c r="BJ1" s="183"/>
      <c r="BK1" s="183"/>
      <c r="BL1" s="183"/>
      <c r="BM1" s="183"/>
      <c r="BN1" s="183"/>
      <c r="BO1" s="183"/>
      <c r="BP1" s="183"/>
      <c r="BQ1" s="183"/>
      <c r="BR1" s="183"/>
      <c r="BS1" s="183"/>
      <c r="BT1" s="183"/>
      <c r="BU1" s="183"/>
      <c r="BV1" s="183"/>
      <c r="BW1" s="183"/>
      <c r="BX1" s="183"/>
      <c r="BY1" s="183"/>
      <c r="BZ1" s="183"/>
      <c r="CA1" s="183"/>
      <c r="CB1" s="183"/>
      <c r="CC1" s="183"/>
      <c r="CD1" s="183"/>
      <c r="CE1" s="183"/>
      <c r="CF1" s="183"/>
      <c r="CG1" s="183"/>
      <c r="CH1" s="183"/>
      <c r="CI1" s="183"/>
      <c r="CJ1" s="183"/>
      <c r="CK1" s="183"/>
      <c r="CL1" s="183"/>
      <c r="CM1" s="183"/>
      <c r="CN1" s="183"/>
      <c r="CO1" s="183"/>
      <c r="CP1" s="183"/>
      <c r="CQ1" s="183"/>
      <c r="CR1" s="183"/>
      <c r="CS1" s="183"/>
      <c r="CT1" s="183"/>
      <c r="CU1" s="183"/>
      <c r="CV1" s="183"/>
      <c r="CW1" s="183"/>
      <c r="CX1" s="183"/>
      <c r="CY1" s="183"/>
      <c r="CZ1" s="183"/>
      <c r="DA1" s="183"/>
      <c r="DB1" s="183"/>
      <c r="DC1" s="183"/>
      <c r="DD1" s="183"/>
      <c r="DE1" s="183"/>
      <c r="DF1" s="183"/>
      <c r="DG1" s="183"/>
      <c r="DH1" s="183"/>
      <c r="DI1" s="183"/>
      <c r="DJ1" s="183"/>
      <c r="DK1" s="183"/>
      <c r="DL1" s="183"/>
      <c r="DM1" s="183"/>
      <c r="DN1" s="183"/>
      <c r="DO1" s="183"/>
      <c r="DP1" s="183"/>
      <c r="DQ1" s="183"/>
      <c r="DR1" s="183"/>
      <c r="DS1" s="183"/>
      <c r="DT1" s="183"/>
      <c r="DU1" s="183"/>
      <c r="DV1" s="183"/>
      <c r="DW1" s="183"/>
      <c r="DX1" s="183"/>
      <c r="DY1" s="183"/>
      <c r="DZ1" s="183"/>
      <c r="EA1" s="183"/>
      <c r="EB1" s="183"/>
      <c r="EC1" s="183"/>
      <c r="ED1" s="183"/>
      <c r="EE1" s="183"/>
      <c r="EF1" s="183"/>
      <c r="EG1" s="183"/>
      <c r="EH1" s="183"/>
      <c r="EI1" s="183"/>
      <c r="EJ1" s="183"/>
      <c r="EK1" s="183"/>
      <c r="EL1" s="183"/>
      <c r="EM1" s="183"/>
      <c r="EN1" s="183"/>
      <c r="EO1" s="183"/>
      <c r="EP1" s="183"/>
      <c r="EQ1" s="183"/>
      <c r="ER1" s="183"/>
      <c r="ES1" s="183"/>
      <c r="ET1" s="183"/>
      <c r="EU1" s="183"/>
      <c r="EV1" s="183"/>
      <c r="EW1" s="183"/>
      <c r="EX1" s="183"/>
      <c r="EY1" s="183"/>
      <c r="EZ1" s="183"/>
      <c r="FA1" s="183"/>
      <c r="FB1" s="183"/>
      <c r="FC1" s="183"/>
      <c r="FD1" s="183"/>
      <c r="FE1" s="183"/>
      <c r="FF1" s="183"/>
      <c r="FG1" s="183"/>
      <c r="FH1" s="183"/>
      <c r="FI1" s="183"/>
      <c r="FJ1" s="183"/>
      <c r="FK1" s="183"/>
      <c r="FL1" s="183"/>
      <c r="FM1" s="183"/>
      <c r="FN1" s="183"/>
      <c r="FO1" s="183"/>
      <c r="FP1" s="183"/>
      <c r="FQ1" s="183"/>
      <c r="FR1" s="183"/>
      <c r="FS1" s="183"/>
      <c r="FT1" s="183"/>
      <c r="FU1" s="183"/>
      <c r="FV1" s="183"/>
      <c r="FW1" s="183"/>
      <c r="FX1" s="183"/>
      <c r="FY1" s="183"/>
      <c r="FZ1" s="183"/>
      <c r="GA1" s="183"/>
      <c r="GB1" s="183"/>
      <c r="GC1" s="183"/>
      <c r="GD1" s="183"/>
      <c r="GE1" s="183"/>
      <c r="GF1" s="183"/>
      <c r="GG1" s="183"/>
      <c r="GH1" s="183"/>
      <c r="GI1" s="183"/>
      <c r="GJ1" s="183"/>
      <c r="GK1" s="183"/>
      <c r="GL1" s="183"/>
      <c r="GM1" s="183"/>
      <c r="GN1" s="183"/>
      <c r="GO1" s="183"/>
      <c r="GP1" s="183"/>
      <c r="GQ1" s="183"/>
      <c r="GR1" s="183"/>
      <c r="GS1" s="183"/>
      <c r="GT1" s="183"/>
      <c r="GU1" s="183"/>
      <c r="GV1" s="183"/>
      <c r="GW1" s="183"/>
      <c r="GX1" s="183"/>
      <c r="GY1" s="183"/>
      <c r="GZ1" s="183"/>
      <c r="HA1" s="183"/>
      <c r="HB1" s="183"/>
      <c r="HC1" s="183"/>
      <c r="HD1" s="183"/>
      <c r="HE1" s="183"/>
      <c r="HF1" s="183"/>
      <c r="HG1" s="183"/>
      <c r="HH1" s="183"/>
      <c r="HI1" s="183"/>
      <c r="HJ1" s="183"/>
      <c r="HK1" s="183"/>
      <c r="HL1" s="183"/>
      <c r="HM1" s="183"/>
      <c r="HN1" s="183"/>
      <c r="HO1" s="183"/>
      <c r="HP1" s="183"/>
      <c r="HQ1" s="183"/>
      <c r="HR1" s="183"/>
      <c r="HS1" s="183"/>
      <c r="HT1" s="183"/>
      <c r="HU1" s="183"/>
      <c r="HV1" s="183"/>
      <c r="HW1" s="183"/>
      <c r="HX1" s="183"/>
      <c r="HY1" s="183"/>
      <c r="HZ1" s="183"/>
      <c r="IA1" s="183"/>
      <c r="IB1" s="183"/>
      <c r="IC1" s="183"/>
      <c r="ID1" s="183"/>
      <c r="IE1" s="183"/>
      <c r="IF1" s="183"/>
      <c r="IG1" s="183"/>
      <c r="IH1" s="183"/>
      <c r="II1" s="183"/>
      <c r="IJ1" s="183"/>
      <c r="IK1" s="183"/>
      <c r="IL1" s="183"/>
      <c r="IM1" s="183"/>
      <c r="IN1" s="183"/>
      <c r="IO1" s="183"/>
    </row>
    <row r="2" spans="1:249" s="184" customFormat="1" ht="15" customHeight="1" x14ac:dyDescent="0.2">
      <c r="A2" s="134"/>
      <c r="B2" s="328" t="s">
        <v>56</v>
      </c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3"/>
      <c r="AD2" s="183"/>
      <c r="AE2" s="183"/>
      <c r="AF2" s="183"/>
      <c r="AG2" s="183"/>
      <c r="AH2" s="183"/>
      <c r="AI2" s="183"/>
      <c r="AJ2" s="183"/>
      <c r="AK2" s="183"/>
      <c r="AL2" s="183"/>
      <c r="AM2" s="183"/>
      <c r="AN2" s="183"/>
      <c r="AO2" s="183"/>
      <c r="AP2" s="183"/>
      <c r="AQ2" s="183"/>
      <c r="AR2" s="183"/>
      <c r="AS2" s="183"/>
      <c r="AT2" s="183"/>
      <c r="AU2" s="183"/>
      <c r="AV2" s="183"/>
      <c r="AW2" s="183"/>
      <c r="AX2" s="183"/>
      <c r="AY2" s="183"/>
      <c r="AZ2" s="183"/>
      <c r="BA2" s="183"/>
      <c r="BB2" s="183"/>
      <c r="BC2" s="183"/>
      <c r="BD2" s="183"/>
      <c r="BE2" s="183"/>
      <c r="BF2" s="183"/>
      <c r="BG2" s="183"/>
      <c r="BH2" s="183"/>
      <c r="BI2" s="183"/>
      <c r="BJ2" s="183"/>
      <c r="BK2" s="183"/>
      <c r="BL2" s="183"/>
      <c r="BM2" s="183"/>
      <c r="BN2" s="183"/>
      <c r="BO2" s="183"/>
      <c r="BP2" s="183"/>
      <c r="BQ2" s="183"/>
      <c r="BR2" s="183"/>
      <c r="BS2" s="183"/>
      <c r="BT2" s="183"/>
      <c r="BU2" s="183"/>
      <c r="BV2" s="183"/>
      <c r="BW2" s="183"/>
      <c r="BX2" s="183"/>
      <c r="BY2" s="183"/>
      <c r="BZ2" s="183"/>
      <c r="CA2" s="183"/>
      <c r="CB2" s="183"/>
      <c r="CC2" s="183"/>
      <c r="CD2" s="183"/>
      <c r="CE2" s="183"/>
      <c r="CF2" s="183"/>
      <c r="CG2" s="183"/>
      <c r="CH2" s="183"/>
      <c r="CI2" s="183"/>
      <c r="CJ2" s="183"/>
      <c r="CK2" s="183"/>
      <c r="CL2" s="183"/>
      <c r="CM2" s="183"/>
      <c r="CN2" s="183"/>
      <c r="CO2" s="183"/>
      <c r="CP2" s="183"/>
      <c r="CQ2" s="183"/>
      <c r="CR2" s="183"/>
      <c r="CS2" s="183"/>
      <c r="CT2" s="183"/>
      <c r="CU2" s="183"/>
      <c r="CV2" s="183"/>
      <c r="CW2" s="183"/>
      <c r="CX2" s="183"/>
      <c r="CY2" s="183"/>
      <c r="CZ2" s="183"/>
      <c r="DA2" s="183"/>
      <c r="DB2" s="183"/>
      <c r="DC2" s="183"/>
      <c r="DD2" s="183"/>
      <c r="DE2" s="183"/>
      <c r="DF2" s="183"/>
      <c r="DG2" s="183"/>
      <c r="DH2" s="183"/>
      <c r="DI2" s="183"/>
      <c r="DJ2" s="183"/>
      <c r="DK2" s="183"/>
      <c r="DL2" s="183"/>
      <c r="DM2" s="183"/>
      <c r="DN2" s="183"/>
      <c r="DO2" s="183"/>
      <c r="DP2" s="183"/>
      <c r="DQ2" s="183"/>
      <c r="DR2" s="183"/>
      <c r="DS2" s="183"/>
      <c r="DT2" s="183"/>
      <c r="DU2" s="183"/>
      <c r="DV2" s="183"/>
      <c r="DW2" s="183"/>
      <c r="DX2" s="183"/>
      <c r="DY2" s="183"/>
      <c r="DZ2" s="183"/>
      <c r="EA2" s="183"/>
      <c r="EB2" s="183"/>
      <c r="EC2" s="183"/>
      <c r="ED2" s="183"/>
      <c r="EE2" s="183"/>
      <c r="EF2" s="183"/>
      <c r="EG2" s="183"/>
      <c r="EH2" s="183"/>
      <c r="EI2" s="183"/>
      <c r="EJ2" s="183"/>
      <c r="EK2" s="183"/>
      <c r="EL2" s="183"/>
      <c r="EM2" s="183"/>
      <c r="EN2" s="183"/>
      <c r="EO2" s="183"/>
      <c r="EP2" s="183"/>
      <c r="EQ2" s="183"/>
      <c r="ER2" s="183"/>
      <c r="ES2" s="183"/>
      <c r="ET2" s="183"/>
      <c r="EU2" s="183"/>
      <c r="EV2" s="183"/>
      <c r="EW2" s="183"/>
      <c r="EX2" s="183"/>
      <c r="EY2" s="183"/>
      <c r="EZ2" s="183"/>
      <c r="FA2" s="183"/>
      <c r="FB2" s="183"/>
      <c r="FC2" s="183"/>
      <c r="FD2" s="183"/>
      <c r="FE2" s="183"/>
      <c r="FF2" s="183"/>
      <c r="FG2" s="183"/>
      <c r="FH2" s="183"/>
      <c r="FI2" s="183"/>
      <c r="FJ2" s="183"/>
      <c r="FK2" s="183"/>
      <c r="FL2" s="183"/>
      <c r="FM2" s="183"/>
      <c r="FN2" s="183"/>
      <c r="FO2" s="183"/>
      <c r="FP2" s="183"/>
      <c r="FQ2" s="183"/>
      <c r="FR2" s="183"/>
      <c r="FS2" s="183"/>
      <c r="FT2" s="183"/>
      <c r="FU2" s="183"/>
      <c r="FV2" s="183"/>
      <c r="FW2" s="183"/>
      <c r="FX2" s="183"/>
      <c r="FY2" s="183"/>
      <c r="FZ2" s="183"/>
      <c r="GA2" s="183"/>
      <c r="GB2" s="183"/>
      <c r="GC2" s="183"/>
      <c r="GD2" s="183"/>
      <c r="GE2" s="183"/>
      <c r="GF2" s="183"/>
      <c r="GG2" s="183"/>
      <c r="GH2" s="183"/>
      <c r="GI2" s="183"/>
      <c r="GJ2" s="183"/>
      <c r="GK2" s="183"/>
      <c r="GL2" s="183"/>
      <c r="GM2" s="183"/>
      <c r="GN2" s="183"/>
      <c r="GO2" s="183"/>
      <c r="GP2" s="183"/>
      <c r="GQ2" s="183"/>
      <c r="GR2" s="183"/>
      <c r="GS2" s="183"/>
      <c r="GT2" s="183"/>
      <c r="GU2" s="183"/>
      <c r="GV2" s="183"/>
      <c r="GW2" s="183"/>
      <c r="GX2" s="183"/>
      <c r="GY2" s="183"/>
      <c r="GZ2" s="183"/>
      <c r="HA2" s="183"/>
      <c r="HB2" s="183"/>
      <c r="HC2" s="183"/>
      <c r="HD2" s="183"/>
      <c r="HE2" s="183"/>
      <c r="HF2" s="183"/>
      <c r="HG2" s="183"/>
      <c r="HH2" s="183"/>
      <c r="HI2" s="183"/>
      <c r="HJ2" s="183"/>
      <c r="HK2" s="183"/>
      <c r="HL2" s="183"/>
      <c r="HM2" s="183"/>
      <c r="HN2" s="183"/>
      <c r="HO2" s="183"/>
      <c r="HP2" s="183"/>
      <c r="HQ2" s="183"/>
      <c r="HR2" s="183"/>
      <c r="HS2" s="183"/>
      <c r="HT2" s="183"/>
      <c r="HU2" s="183"/>
      <c r="HV2" s="183"/>
      <c r="HW2" s="183"/>
      <c r="HX2" s="183"/>
      <c r="HY2" s="183"/>
      <c r="HZ2" s="183"/>
      <c r="IA2" s="183"/>
      <c r="IB2" s="183"/>
      <c r="IC2" s="183"/>
      <c r="ID2" s="183"/>
      <c r="IE2" s="183"/>
      <c r="IF2" s="183"/>
      <c r="IG2" s="183"/>
      <c r="IH2" s="183"/>
      <c r="II2" s="183"/>
      <c r="IJ2" s="183"/>
      <c r="IK2" s="183"/>
      <c r="IL2" s="183"/>
      <c r="IM2" s="183"/>
      <c r="IN2" s="183"/>
      <c r="IO2" s="183"/>
    </row>
    <row r="3" spans="1:249" s="184" customFormat="1" ht="15" customHeight="1" x14ac:dyDescent="0.2">
      <c r="A3" s="134"/>
      <c r="B3" s="328" t="s">
        <v>31</v>
      </c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183"/>
      <c r="O3" s="183"/>
      <c r="P3" s="183"/>
      <c r="Q3" s="183"/>
      <c r="R3" s="183"/>
      <c r="S3" s="183"/>
      <c r="T3" s="183"/>
      <c r="U3" s="183"/>
      <c r="V3" s="183"/>
      <c r="W3" s="183"/>
      <c r="X3" s="183"/>
      <c r="Y3" s="183"/>
      <c r="Z3" s="183"/>
      <c r="AA3" s="183"/>
      <c r="AB3" s="183"/>
      <c r="AC3" s="183"/>
      <c r="AD3" s="183"/>
      <c r="AE3" s="183"/>
      <c r="AF3" s="183"/>
      <c r="AG3" s="183"/>
      <c r="AH3" s="183"/>
      <c r="AI3" s="183"/>
      <c r="AJ3" s="183"/>
      <c r="AK3" s="183"/>
      <c r="AL3" s="183"/>
      <c r="AM3" s="183"/>
      <c r="AN3" s="183"/>
      <c r="AO3" s="183"/>
      <c r="AP3" s="183"/>
      <c r="AQ3" s="183"/>
      <c r="AR3" s="183"/>
      <c r="AS3" s="183"/>
      <c r="AT3" s="183"/>
      <c r="AU3" s="183"/>
      <c r="AV3" s="183"/>
      <c r="AW3" s="183"/>
      <c r="AX3" s="183"/>
      <c r="AY3" s="183"/>
      <c r="AZ3" s="183"/>
      <c r="BA3" s="183"/>
      <c r="BB3" s="183"/>
      <c r="BC3" s="183"/>
      <c r="BD3" s="183"/>
      <c r="BE3" s="183"/>
      <c r="BF3" s="183"/>
      <c r="BG3" s="183"/>
      <c r="BH3" s="183"/>
      <c r="BI3" s="183"/>
      <c r="BJ3" s="183"/>
      <c r="BK3" s="183"/>
      <c r="BL3" s="183"/>
      <c r="BM3" s="183"/>
      <c r="BN3" s="183"/>
      <c r="BO3" s="183"/>
      <c r="BP3" s="183"/>
      <c r="BQ3" s="183"/>
      <c r="BR3" s="183"/>
      <c r="BS3" s="183"/>
      <c r="BT3" s="183"/>
      <c r="BU3" s="183"/>
      <c r="BV3" s="183"/>
      <c r="BW3" s="183"/>
      <c r="BX3" s="183"/>
      <c r="BY3" s="183"/>
      <c r="BZ3" s="183"/>
      <c r="CA3" s="183"/>
      <c r="CB3" s="183"/>
      <c r="CC3" s="183"/>
      <c r="CD3" s="183"/>
      <c r="CE3" s="183"/>
      <c r="CF3" s="183"/>
      <c r="CG3" s="183"/>
      <c r="CH3" s="183"/>
      <c r="CI3" s="183"/>
      <c r="CJ3" s="183"/>
      <c r="CK3" s="183"/>
      <c r="CL3" s="183"/>
      <c r="CM3" s="183"/>
      <c r="CN3" s="183"/>
      <c r="CO3" s="183"/>
      <c r="CP3" s="183"/>
      <c r="CQ3" s="183"/>
      <c r="CR3" s="183"/>
      <c r="CS3" s="183"/>
      <c r="CT3" s="183"/>
      <c r="CU3" s="183"/>
      <c r="CV3" s="183"/>
      <c r="CW3" s="183"/>
      <c r="CX3" s="183"/>
      <c r="CY3" s="183"/>
      <c r="CZ3" s="183"/>
      <c r="DA3" s="183"/>
      <c r="DB3" s="183"/>
      <c r="DC3" s="183"/>
      <c r="DD3" s="183"/>
      <c r="DE3" s="183"/>
      <c r="DF3" s="183"/>
      <c r="DG3" s="183"/>
      <c r="DH3" s="183"/>
      <c r="DI3" s="183"/>
      <c r="DJ3" s="183"/>
      <c r="DK3" s="183"/>
      <c r="DL3" s="183"/>
      <c r="DM3" s="183"/>
      <c r="DN3" s="183"/>
      <c r="DO3" s="183"/>
      <c r="DP3" s="183"/>
      <c r="DQ3" s="183"/>
      <c r="DR3" s="183"/>
      <c r="DS3" s="183"/>
      <c r="DT3" s="183"/>
      <c r="DU3" s="183"/>
      <c r="DV3" s="183"/>
      <c r="DW3" s="183"/>
      <c r="DX3" s="183"/>
      <c r="DY3" s="183"/>
      <c r="DZ3" s="183"/>
      <c r="EA3" s="183"/>
      <c r="EB3" s="183"/>
      <c r="EC3" s="183"/>
      <c r="ED3" s="183"/>
      <c r="EE3" s="183"/>
      <c r="EF3" s="183"/>
      <c r="EG3" s="183"/>
      <c r="EH3" s="183"/>
      <c r="EI3" s="183"/>
      <c r="EJ3" s="183"/>
      <c r="EK3" s="183"/>
      <c r="EL3" s="183"/>
      <c r="EM3" s="183"/>
      <c r="EN3" s="183"/>
      <c r="EO3" s="183"/>
      <c r="EP3" s="183"/>
      <c r="EQ3" s="183"/>
      <c r="ER3" s="183"/>
      <c r="ES3" s="183"/>
      <c r="ET3" s="183"/>
      <c r="EU3" s="183"/>
      <c r="EV3" s="183"/>
      <c r="EW3" s="183"/>
      <c r="EX3" s="183"/>
      <c r="EY3" s="183"/>
      <c r="EZ3" s="183"/>
      <c r="FA3" s="183"/>
      <c r="FB3" s="183"/>
      <c r="FC3" s="183"/>
      <c r="FD3" s="183"/>
      <c r="FE3" s="183"/>
      <c r="FF3" s="183"/>
      <c r="FG3" s="183"/>
      <c r="FH3" s="183"/>
      <c r="FI3" s="183"/>
      <c r="FJ3" s="183"/>
      <c r="FK3" s="183"/>
      <c r="FL3" s="183"/>
      <c r="FM3" s="183"/>
      <c r="FN3" s="183"/>
      <c r="FO3" s="183"/>
      <c r="FP3" s="183"/>
      <c r="FQ3" s="183"/>
      <c r="FR3" s="183"/>
      <c r="FS3" s="183"/>
      <c r="FT3" s="183"/>
      <c r="FU3" s="183"/>
      <c r="FV3" s="183"/>
      <c r="FW3" s="183"/>
      <c r="FX3" s="183"/>
      <c r="FY3" s="183"/>
      <c r="FZ3" s="183"/>
      <c r="GA3" s="183"/>
      <c r="GB3" s="183"/>
      <c r="GC3" s="183"/>
      <c r="GD3" s="183"/>
      <c r="GE3" s="183"/>
      <c r="GF3" s="183"/>
      <c r="GG3" s="183"/>
      <c r="GH3" s="183"/>
      <c r="GI3" s="183"/>
      <c r="GJ3" s="183"/>
      <c r="GK3" s="183"/>
      <c r="GL3" s="183"/>
      <c r="GM3" s="183"/>
      <c r="GN3" s="183"/>
      <c r="GO3" s="183"/>
      <c r="GP3" s="183"/>
      <c r="GQ3" s="183"/>
      <c r="GR3" s="183"/>
      <c r="GS3" s="183"/>
      <c r="GT3" s="183"/>
      <c r="GU3" s="183"/>
      <c r="GV3" s="183"/>
      <c r="GW3" s="183"/>
      <c r="GX3" s="183"/>
      <c r="GY3" s="183"/>
      <c r="GZ3" s="183"/>
      <c r="HA3" s="183"/>
      <c r="HB3" s="183"/>
      <c r="HC3" s="183"/>
      <c r="HD3" s="183"/>
      <c r="HE3" s="183"/>
      <c r="HF3" s="183"/>
      <c r="HG3" s="183"/>
      <c r="HH3" s="183"/>
      <c r="HI3" s="183"/>
      <c r="HJ3" s="183"/>
      <c r="HK3" s="183"/>
      <c r="HL3" s="183"/>
      <c r="HM3" s="183"/>
      <c r="HN3" s="183"/>
      <c r="HO3" s="183"/>
      <c r="HP3" s="183"/>
      <c r="HQ3" s="183"/>
      <c r="HR3" s="183"/>
      <c r="HS3" s="183"/>
      <c r="HT3" s="183"/>
      <c r="HU3" s="183"/>
      <c r="HV3" s="183"/>
      <c r="HW3" s="183"/>
      <c r="HX3" s="183"/>
      <c r="HY3" s="183"/>
      <c r="HZ3" s="183"/>
      <c r="IA3" s="183"/>
      <c r="IB3" s="183"/>
      <c r="IC3" s="183"/>
      <c r="ID3" s="183"/>
      <c r="IE3" s="183"/>
      <c r="IF3" s="183"/>
      <c r="IG3" s="183"/>
      <c r="IH3" s="183"/>
      <c r="II3" s="183"/>
      <c r="IJ3" s="183"/>
      <c r="IK3" s="183"/>
      <c r="IL3" s="183"/>
      <c r="IM3" s="183"/>
      <c r="IN3" s="183"/>
      <c r="IO3" s="183"/>
    </row>
    <row r="4" spans="1:249" s="184" customFormat="1" ht="15" customHeight="1" x14ac:dyDescent="0.2">
      <c r="A4" s="134"/>
      <c r="B4" s="328" t="s">
        <v>30</v>
      </c>
      <c r="C4" s="328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183"/>
      <c r="O4" s="183"/>
      <c r="P4" s="183"/>
      <c r="Q4" s="183"/>
      <c r="R4" s="183"/>
      <c r="S4" s="183"/>
      <c r="T4" s="183"/>
      <c r="U4" s="183"/>
      <c r="V4" s="183"/>
      <c r="W4" s="183"/>
      <c r="X4" s="183"/>
      <c r="Y4" s="183"/>
      <c r="Z4" s="183"/>
      <c r="AA4" s="183"/>
      <c r="AB4" s="183"/>
      <c r="AC4" s="183"/>
      <c r="AD4" s="183"/>
      <c r="AE4" s="183"/>
      <c r="AF4" s="183"/>
      <c r="AG4" s="183"/>
      <c r="AH4" s="183"/>
      <c r="AI4" s="183"/>
      <c r="AJ4" s="183"/>
      <c r="AK4" s="183"/>
      <c r="AL4" s="183"/>
      <c r="AM4" s="183"/>
      <c r="AN4" s="183"/>
      <c r="AO4" s="183"/>
      <c r="AP4" s="183"/>
      <c r="AQ4" s="183"/>
      <c r="AR4" s="183"/>
      <c r="AS4" s="183"/>
      <c r="AT4" s="183"/>
      <c r="AU4" s="183"/>
      <c r="AV4" s="183"/>
      <c r="AW4" s="183"/>
      <c r="AX4" s="183"/>
      <c r="AY4" s="183"/>
      <c r="AZ4" s="183"/>
      <c r="BA4" s="183"/>
      <c r="BB4" s="183"/>
      <c r="BC4" s="183"/>
      <c r="BD4" s="183"/>
      <c r="BE4" s="183"/>
      <c r="BF4" s="183"/>
      <c r="BG4" s="183"/>
      <c r="BH4" s="183"/>
      <c r="BI4" s="183"/>
      <c r="BJ4" s="183"/>
      <c r="BK4" s="183"/>
      <c r="BL4" s="183"/>
      <c r="BM4" s="183"/>
      <c r="BN4" s="183"/>
      <c r="BO4" s="183"/>
      <c r="BP4" s="183"/>
      <c r="BQ4" s="183"/>
      <c r="BR4" s="183"/>
      <c r="BS4" s="183"/>
      <c r="BT4" s="183"/>
      <c r="BU4" s="183"/>
      <c r="BV4" s="183"/>
      <c r="BW4" s="183"/>
      <c r="BX4" s="183"/>
      <c r="BY4" s="183"/>
      <c r="BZ4" s="183"/>
      <c r="CA4" s="183"/>
      <c r="CB4" s="183"/>
      <c r="CC4" s="183"/>
      <c r="CD4" s="183"/>
      <c r="CE4" s="183"/>
      <c r="CF4" s="183"/>
      <c r="CG4" s="183"/>
      <c r="CH4" s="183"/>
      <c r="CI4" s="183"/>
      <c r="CJ4" s="183"/>
      <c r="CK4" s="183"/>
      <c r="CL4" s="183"/>
      <c r="CM4" s="183"/>
      <c r="CN4" s="183"/>
      <c r="CO4" s="183"/>
      <c r="CP4" s="183"/>
      <c r="CQ4" s="183"/>
      <c r="CR4" s="183"/>
      <c r="CS4" s="183"/>
      <c r="CT4" s="183"/>
      <c r="CU4" s="183"/>
      <c r="CV4" s="183"/>
      <c r="CW4" s="183"/>
      <c r="CX4" s="183"/>
      <c r="CY4" s="183"/>
      <c r="CZ4" s="183"/>
      <c r="DA4" s="183"/>
      <c r="DB4" s="183"/>
      <c r="DC4" s="183"/>
      <c r="DD4" s="183"/>
      <c r="DE4" s="183"/>
      <c r="DF4" s="183"/>
      <c r="DG4" s="183"/>
      <c r="DH4" s="183"/>
      <c r="DI4" s="183"/>
      <c r="DJ4" s="183"/>
      <c r="DK4" s="183"/>
      <c r="DL4" s="183"/>
      <c r="DM4" s="183"/>
      <c r="DN4" s="183"/>
      <c r="DO4" s="183"/>
      <c r="DP4" s="183"/>
      <c r="DQ4" s="183"/>
      <c r="DR4" s="183"/>
      <c r="DS4" s="183"/>
      <c r="DT4" s="183"/>
      <c r="DU4" s="183"/>
      <c r="DV4" s="183"/>
      <c r="DW4" s="183"/>
      <c r="DX4" s="183"/>
      <c r="DY4" s="183"/>
      <c r="DZ4" s="183"/>
      <c r="EA4" s="183"/>
      <c r="EB4" s="183"/>
      <c r="EC4" s="183"/>
      <c r="ED4" s="183"/>
      <c r="EE4" s="183"/>
      <c r="EF4" s="183"/>
      <c r="EG4" s="183"/>
      <c r="EH4" s="183"/>
      <c r="EI4" s="183"/>
      <c r="EJ4" s="183"/>
      <c r="EK4" s="183"/>
      <c r="EL4" s="183"/>
      <c r="EM4" s="183"/>
      <c r="EN4" s="183"/>
      <c r="EO4" s="183"/>
      <c r="EP4" s="183"/>
      <c r="EQ4" s="183"/>
      <c r="ER4" s="183"/>
      <c r="ES4" s="183"/>
      <c r="ET4" s="183"/>
      <c r="EU4" s="183"/>
      <c r="EV4" s="183"/>
      <c r="EW4" s="183"/>
      <c r="EX4" s="183"/>
      <c r="EY4" s="183"/>
      <c r="EZ4" s="183"/>
      <c r="FA4" s="183"/>
      <c r="FB4" s="183"/>
      <c r="FC4" s="183"/>
      <c r="FD4" s="183"/>
      <c r="FE4" s="183"/>
      <c r="FF4" s="183"/>
      <c r="FG4" s="183"/>
      <c r="FH4" s="183"/>
      <c r="FI4" s="183"/>
      <c r="FJ4" s="183"/>
      <c r="FK4" s="183"/>
      <c r="FL4" s="183"/>
      <c r="FM4" s="183"/>
      <c r="FN4" s="183"/>
      <c r="FO4" s="183"/>
      <c r="FP4" s="183"/>
      <c r="FQ4" s="183"/>
      <c r="FR4" s="183"/>
      <c r="FS4" s="183"/>
      <c r="FT4" s="183"/>
      <c r="FU4" s="183"/>
      <c r="FV4" s="183"/>
      <c r="FW4" s="183"/>
      <c r="FX4" s="183"/>
      <c r="FY4" s="183"/>
      <c r="FZ4" s="183"/>
      <c r="GA4" s="183"/>
      <c r="GB4" s="183"/>
      <c r="GC4" s="183"/>
      <c r="GD4" s="183"/>
      <c r="GE4" s="183"/>
      <c r="GF4" s="183"/>
      <c r="GG4" s="183"/>
      <c r="GH4" s="183"/>
      <c r="GI4" s="183"/>
      <c r="GJ4" s="183"/>
      <c r="GK4" s="183"/>
      <c r="GL4" s="183"/>
      <c r="GM4" s="183"/>
      <c r="GN4" s="183"/>
      <c r="GO4" s="183"/>
      <c r="GP4" s="183"/>
      <c r="GQ4" s="183"/>
      <c r="GR4" s="183"/>
      <c r="GS4" s="183"/>
      <c r="GT4" s="183"/>
      <c r="GU4" s="183"/>
      <c r="GV4" s="183"/>
      <c r="GW4" s="183"/>
      <c r="GX4" s="183"/>
      <c r="GY4" s="183"/>
      <c r="GZ4" s="183"/>
      <c r="HA4" s="183"/>
      <c r="HB4" s="183"/>
      <c r="HC4" s="183"/>
      <c r="HD4" s="183"/>
      <c r="HE4" s="183"/>
      <c r="HF4" s="183"/>
      <c r="HG4" s="183"/>
      <c r="HH4" s="183"/>
      <c r="HI4" s="183"/>
      <c r="HJ4" s="183"/>
      <c r="HK4" s="183"/>
      <c r="HL4" s="183"/>
      <c r="HM4" s="183"/>
      <c r="HN4" s="183"/>
      <c r="HO4" s="183"/>
      <c r="HP4" s="183"/>
      <c r="HQ4" s="183"/>
      <c r="HR4" s="183"/>
      <c r="HS4" s="183"/>
      <c r="HT4" s="183"/>
      <c r="HU4" s="183"/>
      <c r="HV4" s="183"/>
      <c r="HW4" s="183"/>
      <c r="HX4" s="183"/>
      <c r="HY4" s="183"/>
      <c r="HZ4" s="183"/>
      <c r="IA4" s="183"/>
      <c r="IB4" s="183"/>
      <c r="IC4" s="183"/>
      <c r="ID4" s="183"/>
      <c r="IE4" s="183"/>
      <c r="IF4" s="183"/>
      <c r="IG4" s="183"/>
      <c r="IH4" s="183"/>
      <c r="II4" s="183"/>
      <c r="IJ4" s="183"/>
      <c r="IK4" s="183"/>
      <c r="IL4" s="183"/>
      <c r="IM4" s="183"/>
      <c r="IN4" s="183"/>
      <c r="IO4" s="183"/>
    </row>
    <row r="5" spans="1:249" s="1" customFormat="1" ht="26.25" customHeight="1" x14ac:dyDescent="0.2">
      <c r="A5" s="185"/>
      <c r="B5" s="366" t="s">
        <v>315</v>
      </c>
      <c r="C5" s="366"/>
      <c r="D5" s="366"/>
      <c r="E5" s="366"/>
      <c r="F5" s="366"/>
      <c r="G5" s="366"/>
      <c r="H5" s="366"/>
      <c r="I5" s="366"/>
      <c r="J5" s="366"/>
      <c r="K5" s="366"/>
      <c r="L5" s="366"/>
      <c r="M5" s="366"/>
    </row>
    <row r="6" spans="1:249" ht="19.5" customHeight="1" x14ac:dyDescent="0.2">
      <c r="A6" s="397" t="s">
        <v>57</v>
      </c>
      <c r="B6" s="397"/>
      <c r="C6" s="397"/>
      <c r="D6" s="397"/>
      <c r="E6" s="397"/>
      <c r="F6" s="397"/>
      <c r="G6" s="397"/>
      <c r="H6" s="397"/>
      <c r="I6" s="397"/>
      <c r="J6" s="397"/>
      <c r="K6" s="397"/>
      <c r="L6" s="397"/>
      <c r="M6" s="397"/>
    </row>
    <row r="7" spans="1:249" s="96" customFormat="1" ht="60" customHeight="1" x14ac:dyDescent="0.2">
      <c r="A7" s="350" t="s">
        <v>58</v>
      </c>
      <c r="B7" s="350" t="s">
        <v>59</v>
      </c>
      <c r="C7" s="350"/>
      <c r="D7" s="350" t="s">
        <v>60</v>
      </c>
      <c r="E7" s="350"/>
      <c r="F7" s="350"/>
      <c r="G7" s="350"/>
      <c r="H7" s="350" t="s">
        <v>61</v>
      </c>
      <c r="I7" s="350" t="s">
        <v>62</v>
      </c>
      <c r="J7" s="339" t="s">
        <v>293</v>
      </c>
      <c r="K7" s="340"/>
      <c r="L7" s="340"/>
      <c r="M7" s="341"/>
    </row>
    <row r="8" spans="1:249" s="96" customFormat="1" ht="51.75" customHeight="1" x14ac:dyDescent="0.2">
      <c r="A8" s="350"/>
      <c r="B8" s="121" t="s">
        <v>63</v>
      </c>
      <c r="C8" s="121" t="s">
        <v>66</v>
      </c>
      <c r="D8" s="121" t="s">
        <v>63</v>
      </c>
      <c r="E8" s="121" t="s">
        <v>66</v>
      </c>
      <c r="F8" s="121" t="s">
        <v>67</v>
      </c>
      <c r="G8" s="121" t="s">
        <v>64</v>
      </c>
      <c r="H8" s="350"/>
      <c r="I8" s="350"/>
      <c r="J8" s="26" t="s">
        <v>198</v>
      </c>
      <c r="K8" s="26" t="s">
        <v>199</v>
      </c>
      <c r="L8" s="26" t="s">
        <v>200</v>
      </c>
      <c r="M8" s="35" t="s">
        <v>0</v>
      </c>
    </row>
    <row r="9" spans="1:249" s="96" customFormat="1" x14ac:dyDescent="0.2">
      <c r="A9" s="351" t="s">
        <v>294</v>
      </c>
      <c r="B9" s="351"/>
      <c r="C9" s="351"/>
      <c r="D9" s="351"/>
      <c r="E9" s="351"/>
      <c r="F9" s="351"/>
      <c r="G9" s="351"/>
      <c r="H9" s="351"/>
      <c r="I9" s="351"/>
      <c r="J9" s="278">
        <f>+J10+J39</f>
        <v>-198420</v>
      </c>
      <c r="K9" s="278">
        <f t="shared" ref="K9:M9" si="0">+K10+K39</f>
        <v>-198420</v>
      </c>
      <c r="L9" s="278">
        <f t="shared" si="0"/>
        <v>-198419.95999999996</v>
      </c>
      <c r="M9" s="278">
        <f t="shared" si="0"/>
        <v>-198419.96000000043</v>
      </c>
    </row>
    <row r="10" spans="1:249" s="96" customFormat="1" x14ac:dyDescent="0.2">
      <c r="A10" s="351" t="s">
        <v>65</v>
      </c>
      <c r="B10" s="351"/>
      <c r="C10" s="351"/>
      <c r="D10" s="351"/>
      <c r="E10" s="351"/>
      <c r="F10" s="351"/>
      <c r="G10" s="351"/>
      <c r="H10" s="351"/>
      <c r="I10" s="351"/>
      <c r="J10" s="278">
        <f>+J11+J17</f>
        <v>-198420</v>
      </c>
      <c r="K10" s="122">
        <f t="shared" ref="K10:M10" si="1">+K11+K17</f>
        <v>-198420</v>
      </c>
      <c r="L10" s="122">
        <f t="shared" si="1"/>
        <v>-198419.95999999996</v>
      </c>
      <c r="M10" s="122">
        <f t="shared" si="1"/>
        <v>-198419.96000000043</v>
      </c>
    </row>
    <row r="11" spans="1:249" s="96" customFormat="1" ht="27" customHeight="1" x14ac:dyDescent="0.2">
      <c r="A11" s="20"/>
      <c r="B11" s="109" t="s">
        <v>245</v>
      </c>
      <c r="C11" s="348" t="s">
        <v>246</v>
      </c>
      <c r="D11" s="348"/>
      <c r="E11" s="348"/>
      <c r="F11" s="348"/>
      <c r="G11" s="348"/>
      <c r="H11" s="348"/>
      <c r="I11" s="348"/>
      <c r="J11" s="122">
        <f>+J12</f>
        <v>55000</v>
      </c>
      <c r="K11" s="122">
        <f t="shared" ref="K11:M11" si="2">+K12</f>
        <v>92000</v>
      </c>
      <c r="L11" s="122">
        <f t="shared" si="2"/>
        <v>92000</v>
      </c>
      <c r="M11" s="122">
        <f t="shared" si="2"/>
        <v>92000</v>
      </c>
    </row>
    <row r="12" spans="1:249" s="96" customFormat="1" ht="50.25" customHeight="1" x14ac:dyDescent="0.2">
      <c r="A12" s="20"/>
      <c r="B12" s="121"/>
      <c r="C12" s="20"/>
      <c r="D12" s="20" t="s">
        <v>295</v>
      </c>
      <c r="E12" s="349" t="s">
        <v>286</v>
      </c>
      <c r="F12" s="349"/>
      <c r="G12" s="349"/>
      <c r="H12" s="349"/>
      <c r="I12" s="349"/>
      <c r="J12" s="189">
        <f>+'6'!G12</f>
        <v>55000</v>
      </c>
      <c r="K12" s="189">
        <f>+'6'!H12</f>
        <v>92000</v>
      </c>
      <c r="L12" s="189">
        <f>+'6'!I12</f>
        <v>92000</v>
      </c>
      <c r="M12" s="189">
        <f>+'6'!J12</f>
        <v>92000</v>
      </c>
    </row>
    <row r="13" spans="1:249" s="96" customFormat="1" ht="19.5" customHeight="1" x14ac:dyDescent="0.2">
      <c r="A13" s="20"/>
      <c r="B13" s="121"/>
      <c r="C13" s="20"/>
      <c r="D13" s="20"/>
      <c r="E13" s="20"/>
      <c r="F13" s="351" t="s">
        <v>299</v>
      </c>
      <c r="G13" s="351"/>
      <c r="H13" s="351"/>
      <c r="I13" s="351"/>
      <c r="J13" s="351"/>
      <c r="K13" s="351"/>
      <c r="L13" s="351"/>
      <c r="M13" s="351"/>
    </row>
    <row r="14" spans="1:249" s="96" customFormat="1" ht="19.5" customHeight="1" x14ac:dyDescent="0.2">
      <c r="A14" s="20"/>
      <c r="B14" s="121"/>
      <c r="C14" s="20"/>
      <c r="D14" s="20"/>
      <c r="E14" s="20"/>
      <c r="F14" s="190"/>
      <c r="G14" s="351" t="s">
        <v>296</v>
      </c>
      <c r="H14" s="351"/>
      <c r="I14" s="351"/>
      <c r="J14" s="351"/>
      <c r="K14" s="351"/>
      <c r="L14" s="351"/>
      <c r="M14" s="351"/>
    </row>
    <row r="15" spans="1:249" s="96" customFormat="1" ht="19.5" customHeight="1" x14ac:dyDescent="0.2">
      <c r="A15" s="20"/>
      <c r="B15" s="121"/>
      <c r="C15" s="20"/>
      <c r="D15" s="20"/>
      <c r="E15" s="20"/>
      <c r="F15" s="190"/>
      <c r="G15" s="190"/>
      <c r="H15" s="351" t="s">
        <v>297</v>
      </c>
      <c r="I15" s="351"/>
      <c r="J15" s="351"/>
      <c r="K15" s="351"/>
      <c r="L15" s="351"/>
      <c r="M15" s="351"/>
    </row>
    <row r="16" spans="1:249" s="96" customFormat="1" ht="40.5" x14ac:dyDescent="0.2">
      <c r="A16" s="20"/>
      <c r="B16" s="121"/>
      <c r="C16" s="20"/>
      <c r="D16" s="20"/>
      <c r="E16" s="20"/>
      <c r="F16" s="20"/>
      <c r="G16" s="20"/>
      <c r="H16" s="20"/>
      <c r="I16" s="20" t="s">
        <v>298</v>
      </c>
      <c r="J16" s="121"/>
      <c r="K16" s="121">
        <v>100</v>
      </c>
      <c r="L16" s="121"/>
      <c r="M16" s="121">
        <v>100</v>
      </c>
    </row>
    <row r="17" spans="1:15" s="96" customFormat="1" ht="21" customHeight="1" x14ac:dyDescent="0.2">
      <c r="A17" s="121"/>
      <c r="B17" s="109" t="s">
        <v>68</v>
      </c>
      <c r="C17" s="348" t="s">
        <v>69</v>
      </c>
      <c r="D17" s="348"/>
      <c r="E17" s="348"/>
      <c r="F17" s="348"/>
      <c r="G17" s="348"/>
      <c r="H17" s="348"/>
      <c r="I17" s="348"/>
      <c r="J17" s="122">
        <f>+J18+J22+J27+J32</f>
        <v>-253420</v>
      </c>
      <c r="K17" s="122">
        <f t="shared" ref="K17:M17" si="3">+K18+K22+K27+K32</f>
        <v>-290420</v>
      </c>
      <c r="L17" s="122">
        <f t="shared" si="3"/>
        <v>-290419.95999999996</v>
      </c>
      <c r="M17" s="122">
        <f t="shared" si="3"/>
        <v>-290419.96000000043</v>
      </c>
    </row>
    <row r="18" spans="1:15" s="96" customFormat="1" ht="26.25" customHeight="1" x14ac:dyDescent="0.2">
      <c r="A18" s="20"/>
      <c r="B18" s="121"/>
      <c r="C18" s="20"/>
      <c r="D18" s="20" t="s">
        <v>271</v>
      </c>
      <c r="E18" s="349" t="s">
        <v>263</v>
      </c>
      <c r="F18" s="349"/>
      <c r="G18" s="349"/>
      <c r="H18" s="349"/>
      <c r="I18" s="349"/>
      <c r="J18" s="303">
        <f>+'6'!G14</f>
        <v>68784</v>
      </c>
      <c r="K18" s="189">
        <f>+'6'!H14</f>
        <v>68784</v>
      </c>
      <c r="L18" s="189">
        <f>+'6'!I14</f>
        <v>68784</v>
      </c>
      <c r="M18" s="189">
        <f>+'6'!J14</f>
        <v>68784</v>
      </c>
    </row>
    <row r="19" spans="1:15" s="96" customFormat="1" ht="26.25" customHeight="1" x14ac:dyDescent="0.2">
      <c r="A19" s="20"/>
      <c r="B19" s="121"/>
      <c r="C19" s="20"/>
      <c r="D19" s="20"/>
      <c r="E19" s="20"/>
      <c r="F19" s="348" t="s">
        <v>272</v>
      </c>
      <c r="G19" s="348"/>
      <c r="H19" s="348"/>
      <c r="I19" s="348"/>
      <c r="J19" s="348"/>
      <c r="K19" s="348"/>
      <c r="L19" s="348"/>
      <c r="M19" s="348"/>
    </row>
    <row r="20" spans="1:15" s="96" customFormat="1" ht="16.5" customHeight="1" x14ac:dyDescent="0.2">
      <c r="A20" s="20"/>
      <c r="B20" s="121"/>
      <c r="C20" s="20"/>
      <c r="D20" s="20"/>
      <c r="E20" s="20"/>
      <c r="F20" s="20"/>
      <c r="G20" s="348" t="s">
        <v>269</v>
      </c>
      <c r="H20" s="348"/>
      <c r="I20" s="348"/>
      <c r="J20" s="348"/>
      <c r="K20" s="348"/>
      <c r="L20" s="348"/>
      <c r="M20" s="348"/>
    </row>
    <row r="21" spans="1:15" s="96" customFormat="1" ht="16.5" customHeight="1" x14ac:dyDescent="0.2">
      <c r="A21" s="20"/>
      <c r="B21" s="121"/>
      <c r="C21" s="20"/>
      <c r="D21" s="20"/>
      <c r="E21" s="20"/>
      <c r="F21" s="20"/>
      <c r="G21" s="20"/>
      <c r="H21" s="348" t="s">
        <v>273</v>
      </c>
      <c r="I21" s="348"/>
      <c r="J21" s="348"/>
      <c r="K21" s="348"/>
      <c r="L21" s="348"/>
      <c r="M21" s="348"/>
    </row>
    <row r="22" spans="1:15" s="96" customFormat="1" ht="30" customHeight="1" x14ac:dyDescent="0.2">
      <c r="A22" s="20"/>
      <c r="B22" s="121"/>
      <c r="C22" s="20"/>
      <c r="D22" s="121" t="s">
        <v>140</v>
      </c>
      <c r="E22" s="349" t="s">
        <v>131</v>
      </c>
      <c r="F22" s="349"/>
      <c r="G22" s="349"/>
      <c r="H22" s="349"/>
      <c r="I22" s="349"/>
      <c r="J22" s="307">
        <f>+'6'!G15</f>
        <v>113266.65999999996</v>
      </c>
      <c r="K22" s="191">
        <f>+'6'!H15</f>
        <v>348554</v>
      </c>
      <c r="L22" s="191">
        <f>+'6'!I15</f>
        <v>413636.65</v>
      </c>
      <c r="M22" s="191">
        <f>+'6'!J15</f>
        <v>413636.65</v>
      </c>
    </row>
    <row r="23" spans="1:15" s="96" customFormat="1" ht="38.25" customHeight="1" x14ac:dyDescent="0.2">
      <c r="A23" s="20"/>
      <c r="B23" s="121"/>
      <c r="C23" s="20"/>
      <c r="D23" s="121"/>
      <c r="E23" s="20"/>
      <c r="F23" s="398" t="s">
        <v>141</v>
      </c>
      <c r="G23" s="398"/>
      <c r="H23" s="398"/>
      <c r="I23" s="398"/>
      <c r="J23" s="398"/>
      <c r="K23" s="121"/>
      <c r="L23" s="121"/>
      <c r="M23" s="121"/>
    </row>
    <row r="24" spans="1:15" s="96" customFormat="1" ht="18" customHeight="1" x14ac:dyDescent="0.2">
      <c r="A24" s="20"/>
      <c r="B24" s="121"/>
      <c r="C24" s="20"/>
      <c r="D24" s="121"/>
      <c r="E24" s="20"/>
      <c r="F24" s="89"/>
      <c r="G24" s="398" t="s">
        <v>142</v>
      </c>
      <c r="H24" s="398"/>
      <c r="I24" s="398"/>
      <c r="J24" s="398"/>
      <c r="K24" s="121"/>
      <c r="L24" s="121"/>
      <c r="M24" s="121"/>
    </row>
    <row r="25" spans="1:15" s="96" customFormat="1" ht="17.25" customHeight="1" x14ac:dyDescent="0.2">
      <c r="A25" s="20"/>
      <c r="B25" s="121"/>
      <c r="C25" s="20"/>
      <c r="D25" s="121"/>
      <c r="E25" s="20"/>
      <c r="F25" s="20"/>
      <c r="G25" s="20"/>
      <c r="H25" s="348" t="s">
        <v>143</v>
      </c>
      <c r="I25" s="348"/>
      <c r="J25" s="348"/>
      <c r="K25" s="121"/>
      <c r="L25" s="121"/>
      <c r="M25" s="121"/>
    </row>
    <row r="26" spans="1:15" s="96" customFormat="1" ht="27" x14ac:dyDescent="0.2">
      <c r="A26" s="426"/>
      <c r="B26" s="427"/>
      <c r="C26" s="426"/>
      <c r="D26" s="427"/>
      <c r="E26" s="426"/>
      <c r="F26" s="426"/>
      <c r="G26" s="426"/>
      <c r="H26" s="426"/>
      <c r="I26" s="426" t="s">
        <v>144</v>
      </c>
      <c r="J26" s="427"/>
      <c r="K26" s="427">
        <v>0</v>
      </c>
      <c r="L26" s="427"/>
      <c r="M26" s="427">
        <v>8</v>
      </c>
    </row>
    <row r="27" spans="1:15" s="96" customFormat="1" ht="24" customHeight="1" x14ac:dyDescent="0.2">
      <c r="A27" s="427"/>
      <c r="B27" s="427"/>
      <c r="C27" s="427"/>
      <c r="D27" s="427" t="s">
        <v>145</v>
      </c>
      <c r="E27" s="428" t="s">
        <v>132</v>
      </c>
      <c r="F27" s="428"/>
      <c r="G27" s="428"/>
      <c r="H27" s="428"/>
      <c r="I27" s="428"/>
      <c r="J27" s="191">
        <f>+'6'!G16</f>
        <v>-55000</v>
      </c>
      <c r="K27" s="191">
        <f>+'6'!H16</f>
        <v>-440000</v>
      </c>
      <c r="L27" s="191">
        <f>+'6'!I16</f>
        <v>135917.39000000001</v>
      </c>
      <c r="M27" s="191">
        <f>+'6'!J16</f>
        <v>670513.1799999997</v>
      </c>
      <c r="N27" s="136"/>
      <c r="O27" s="136"/>
    </row>
    <row r="28" spans="1:15" s="96" customFormat="1" ht="34.5" customHeight="1" x14ac:dyDescent="0.2">
      <c r="A28" s="427"/>
      <c r="B28" s="427"/>
      <c r="C28" s="427"/>
      <c r="D28" s="427"/>
      <c r="E28" s="426"/>
      <c r="F28" s="429" t="s">
        <v>146</v>
      </c>
      <c r="G28" s="429"/>
      <c r="H28" s="429"/>
      <c r="I28" s="429"/>
      <c r="J28" s="429"/>
      <c r="K28" s="427"/>
      <c r="L28" s="427"/>
      <c r="M28" s="427"/>
    </row>
    <row r="29" spans="1:15" s="96" customFormat="1" ht="18" customHeight="1" x14ac:dyDescent="0.2">
      <c r="A29" s="427"/>
      <c r="B29" s="427"/>
      <c r="C29" s="427"/>
      <c r="D29" s="427"/>
      <c r="E29" s="426"/>
      <c r="F29" s="426"/>
      <c r="G29" s="429" t="s">
        <v>70</v>
      </c>
      <c r="H29" s="429"/>
      <c r="I29" s="429"/>
      <c r="J29" s="429"/>
      <c r="K29" s="427"/>
      <c r="L29" s="427"/>
      <c r="M29" s="427"/>
    </row>
    <row r="30" spans="1:15" s="96" customFormat="1" ht="18" customHeight="1" x14ac:dyDescent="0.2">
      <c r="A30" s="427"/>
      <c r="B30" s="427"/>
      <c r="C30" s="427"/>
      <c r="D30" s="427"/>
      <c r="E30" s="426"/>
      <c r="F30" s="426"/>
      <c r="G30" s="426"/>
      <c r="H30" s="429" t="s">
        <v>71</v>
      </c>
      <c r="I30" s="429"/>
      <c r="J30" s="429"/>
      <c r="K30" s="427"/>
      <c r="L30" s="427"/>
      <c r="M30" s="427"/>
    </row>
    <row r="31" spans="1:15" s="96" customFormat="1" ht="15.75" customHeight="1" x14ac:dyDescent="0.2">
      <c r="A31" s="427"/>
      <c r="B31" s="427"/>
      <c r="C31" s="427"/>
      <c r="D31" s="427"/>
      <c r="E31" s="426"/>
      <c r="F31" s="426"/>
      <c r="G31" s="426"/>
      <c r="H31" s="426"/>
      <c r="I31" s="426" t="s">
        <v>147</v>
      </c>
      <c r="J31" s="191"/>
      <c r="K31" s="430">
        <v>-5</v>
      </c>
      <c r="L31" s="430"/>
      <c r="M31" s="430">
        <v>-5</v>
      </c>
    </row>
    <row r="32" spans="1:15" s="96" customFormat="1" ht="24" customHeight="1" x14ac:dyDescent="0.2">
      <c r="A32" s="427"/>
      <c r="B32" s="427"/>
      <c r="C32" s="427"/>
      <c r="D32" s="427" t="s">
        <v>72</v>
      </c>
      <c r="E32" s="428" t="s">
        <v>24</v>
      </c>
      <c r="F32" s="428"/>
      <c r="G32" s="428"/>
      <c r="H32" s="428"/>
      <c r="I32" s="428"/>
      <c r="J32" s="307">
        <f>+'6'!G17</f>
        <v>-380470.66</v>
      </c>
      <c r="K32" s="191">
        <f>+'6'!H17</f>
        <v>-267758</v>
      </c>
      <c r="L32" s="191">
        <f>+'6'!I17</f>
        <v>-908758</v>
      </c>
      <c r="M32" s="191">
        <f>+'6'!J17</f>
        <v>-1443353.79</v>
      </c>
    </row>
    <row r="33" spans="1:13" s="96" customFormat="1" ht="35.25" customHeight="1" x14ac:dyDescent="0.2">
      <c r="A33" s="427"/>
      <c r="B33" s="427"/>
      <c r="C33" s="427"/>
      <c r="D33" s="427"/>
      <c r="E33" s="426"/>
      <c r="F33" s="429" t="s">
        <v>73</v>
      </c>
      <c r="G33" s="429"/>
      <c r="H33" s="429"/>
      <c r="I33" s="429"/>
      <c r="J33" s="429"/>
      <c r="K33" s="427"/>
      <c r="L33" s="427"/>
      <c r="M33" s="427"/>
    </row>
    <row r="34" spans="1:13" s="96" customFormat="1" ht="16.149999999999999" customHeight="1" x14ac:dyDescent="0.2">
      <c r="A34" s="427"/>
      <c r="B34" s="427"/>
      <c r="C34" s="427"/>
      <c r="D34" s="427"/>
      <c r="E34" s="426"/>
      <c r="F34" s="426"/>
      <c r="G34" s="429" t="s">
        <v>70</v>
      </c>
      <c r="H34" s="429"/>
      <c r="I34" s="429"/>
      <c r="J34" s="429"/>
      <c r="K34" s="427"/>
      <c r="L34" s="427"/>
      <c r="M34" s="427"/>
    </row>
    <row r="35" spans="1:13" s="96" customFormat="1" ht="16.899999999999999" customHeight="1" x14ac:dyDescent="0.2">
      <c r="A35" s="427"/>
      <c r="B35" s="427"/>
      <c r="C35" s="427"/>
      <c r="D35" s="427"/>
      <c r="E35" s="426"/>
      <c r="F35" s="426"/>
      <c r="G35" s="426"/>
      <c r="H35" s="429" t="s">
        <v>71</v>
      </c>
      <c r="I35" s="429"/>
      <c r="J35" s="429"/>
      <c r="K35" s="427"/>
      <c r="L35" s="427"/>
      <c r="M35" s="427"/>
    </row>
    <row r="36" spans="1:13" s="13" customFormat="1" x14ac:dyDescent="0.2">
      <c r="A36" s="431"/>
      <c r="B36" s="432"/>
      <c r="C36" s="431"/>
      <c r="D36" s="431"/>
      <c r="E36" s="431"/>
      <c r="F36" s="431"/>
      <c r="G36" s="431"/>
      <c r="H36" s="431"/>
      <c r="I36" s="431" t="s">
        <v>318</v>
      </c>
      <c r="J36" s="433" t="s">
        <v>319</v>
      </c>
      <c r="K36" s="427">
        <v>2</v>
      </c>
      <c r="L36" s="427" t="s">
        <v>319</v>
      </c>
      <c r="M36" s="427">
        <v>2</v>
      </c>
    </row>
    <row r="37" spans="1:13" s="13" customFormat="1" x14ac:dyDescent="0.2">
      <c r="A37" s="431"/>
      <c r="B37" s="432"/>
      <c r="C37" s="431"/>
      <c r="D37" s="431"/>
      <c r="E37" s="431"/>
      <c r="F37" s="431"/>
      <c r="G37" s="431"/>
      <c r="H37" s="431"/>
      <c r="I37" s="431" t="s">
        <v>74</v>
      </c>
      <c r="J37" s="433" t="s">
        <v>319</v>
      </c>
      <c r="K37" s="427">
        <v>2</v>
      </c>
      <c r="L37" s="427" t="s">
        <v>319</v>
      </c>
      <c r="M37" s="427">
        <v>2</v>
      </c>
    </row>
    <row r="38" spans="1:13" s="13" customFormat="1" x14ac:dyDescent="0.2">
      <c r="A38" s="431"/>
      <c r="B38" s="432"/>
      <c r="C38" s="431"/>
      <c r="D38" s="431"/>
      <c r="E38" s="431"/>
      <c r="F38" s="431"/>
      <c r="G38" s="431"/>
      <c r="H38" s="431"/>
      <c r="I38" s="431" t="s">
        <v>320</v>
      </c>
      <c r="J38" s="433" t="s">
        <v>319</v>
      </c>
      <c r="K38" s="427">
        <v>0</v>
      </c>
      <c r="L38" s="427" t="s">
        <v>319</v>
      </c>
      <c r="M38" s="427">
        <v>4</v>
      </c>
    </row>
    <row r="39" spans="1:13" s="96" customFormat="1" x14ac:dyDescent="0.2">
      <c r="A39" s="434" t="s">
        <v>148</v>
      </c>
      <c r="B39" s="434"/>
      <c r="C39" s="434"/>
      <c r="D39" s="434"/>
      <c r="E39" s="434"/>
      <c r="F39" s="434"/>
      <c r="G39" s="434"/>
      <c r="H39" s="434"/>
      <c r="I39" s="434"/>
      <c r="J39" s="276">
        <f>+J40</f>
        <v>0</v>
      </c>
      <c r="K39" s="276">
        <f t="shared" ref="K39:M39" si="4">+K40</f>
        <v>0</v>
      </c>
      <c r="L39" s="276">
        <f t="shared" si="4"/>
        <v>0</v>
      </c>
      <c r="M39" s="276">
        <f t="shared" si="4"/>
        <v>0</v>
      </c>
    </row>
    <row r="40" spans="1:13" s="96" customFormat="1" ht="16.5" customHeight="1" x14ac:dyDescent="0.2">
      <c r="A40" s="20"/>
      <c r="B40" s="109" t="s">
        <v>265</v>
      </c>
      <c r="C40" s="348" t="s">
        <v>266</v>
      </c>
      <c r="D40" s="348"/>
      <c r="E40" s="348"/>
      <c r="F40" s="348"/>
      <c r="G40" s="348"/>
      <c r="H40" s="348"/>
      <c r="I40" s="348"/>
      <c r="J40" s="278">
        <f>+J41+J45</f>
        <v>0</v>
      </c>
      <c r="K40" s="278">
        <f t="shared" ref="K40:M40" si="5">+K41+K45</f>
        <v>0</v>
      </c>
      <c r="L40" s="278">
        <f t="shared" si="5"/>
        <v>0</v>
      </c>
      <c r="M40" s="278">
        <f t="shared" si="5"/>
        <v>0</v>
      </c>
    </row>
    <row r="41" spans="1:13" s="96" customFormat="1" ht="16.5" customHeight="1" x14ac:dyDescent="0.2">
      <c r="A41" s="20"/>
      <c r="B41" s="121"/>
      <c r="C41" s="20"/>
      <c r="D41" s="20" t="s">
        <v>267</v>
      </c>
      <c r="E41" s="349" t="s">
        <v>256</v>
      </c>
      <c r="F41" s="349"/>
      <c r="G41" s="349"/>
      <c r="H41" s="349"/>
      <c r="I41" s="349"/>
      <c r="J41" s="303">
        <f>+'6'!G20</f>
        <v>-168266.65999999997</v>
      </c>
      <c r="K41" s="189">
        <f>+'6'!H20</f>
        <v>-440554</v>
      </c>
      <c r="L41" s="189">
        <f>+'6'!I20</f>
        <v>-505636.65</v>
      </c>
      <c r="M41" s="189">
        <f>+'6'!J20</f>
        <v>-505636.65</v>
      </c>
    </row>
    <row r="42" spans="1:13" s="96" customFormat="1" ht="29.25" customHeight="1" x14ac:dyDescent="0.2">
      <c r="A42" s="20"/>
      <c r="B42" s="121"/>
      <c r="C42" s="20"/>
      <c r="D42" s="20"/>
      <c r="E42" s="20"/>
      <c r="F42" s="348" t="s">
        <v>268</v>
      </c>
      <c r="G42" s="348"/>
      <c r="H42" s="348"/>
      <c r="I42" s="348"/>
      <c r="J42" s="348"/>
      <c r="K42" s="348"/>
      <c r="L42" s="348"/>
      <c r="M42" s="348"/>
    </row>
    <row r="43" spans="1:13" s="96" customFormat="1" ht="16.5" customHeight="1" x14ac:dyDescent="0.2">
      <c r="A43" s="20"/>
      <c r="B43" s="121"/>
      <c r="C43" s="20"/>
      <c r="D43" s="20"/>
      <c r="E43" s="20"/>
      <c r="F43" s="20"/>
      <c r="G43" s="348" t="s">
        <v>269</v>
      </c>
      <c r="H43" s="348"/>
      <c r="I43" s="348"/>
      <c r="J43" s="348"/>
      <c r="K43" s="348"/>
      <c r="L43" s="348"/>
      <c r="M43" s="348"/>
    </row>
    <row r="44" spans="1:13" s="96" customFormat="1" ht="16.5" customHeight="1" x14ac:dyDescent="0.2">
      <c r="A44" s="20"/>
      <c r="B44" s="121"/>
      <c r="C44" s="20"/>
      <c r="D44" s="20"/>
      <c r="E44" s="20"/>
      <c r="F44" s="20"/>
      <c r="G44" s="20"/>
      <c r="H44" s="348" t="s">
        <v>270</v>
      </c>
      <c r="I44" s="348"/>
      <c r="J44" s="348"/>
      <c r="K44" s="348"/>
      <c r="L44" s="348"/>
      <c r="M44" s="348"/>
    </row>
    <row r="45" spans="1:13" s="96" customFormat="1" ht="16.5" customHeight="1" x14ac:dyDescent="0.2">
      <c r="A45" s="273"/>
      <c r="B45" s="272"/>
      <c r="C45" s="273"/>
      <c r="D45" s="273" t="s">
        <v>267</v>
      </c>
      <c r="E45" s="349" t="s">
        <v>256</v>
      </c>
      <c r="F45" s="349"/>
      <c r="G45" s="349"/>
      <c r="H45" s="349"/>
      <c r="I45" s="349"/>
      <c r="J45" s="303">
        <f>+'6'!G21</f>
        <v>168266.65999999997</v>
      </c>
      <c r="K45" s="303">
        <f>+'6'!H21</f>
        <v>440554</v>
      </c>
      <c r="L45" s="303">
        <f>+'6'!I21</f>
        <v>505636.65</v>
      </c>
      <c r="M45" s="303">
        <f>+'6'!J21</f>
        <v>505636.65</v>
      </c>
    </row>
    <row r="46" spans="1:13" s="96" customFormat="1" ht="29.25" customHeight="1" x14ac:dyDescent="0.2">
      <c r="A46" s="273"/>
      <c r="B46" s="272"/>
      <c r="C46" s="273"/>
      <c r="D46" s="273"/>
      <c r="E46" s="273"/>
      <c r="F46" s="348" t="s">
        <v>268</v>
      </c>
      <c r="G46" s="348"/>
      <c r="H46" s="348"/>
      <c r="I46" s="348"/>
      <c r="J46" s="348"/>
      <c r="K46" s="348"/>
      <c r="L46" s="348"/>
      <c r="M46" s="348"/>
    </row>
    <row r="47" spans="1:13" s="96" customFormat="1" ht="16.5" customHeight="1" x14ac:dyDescent="0.2">
      <c r="A47" s="273"/>
      <c r="B47" s="272"/>
      <c r="C47" s="273"/>
      <c r="D47" s="273"/>
      <c r="E47" s="273"/>
      <c r="F47" s="273"/>
      <c r="G47" s="348" t="s">
        <v>269</v>
      </c>
      <c r="H47" s="348"/>
      <c r="I47" s="348"/>
      <c r="J47" s="348"/>
      <c r="K47" s="348"/>
      <c r="L47" s="348"/>
      <c r="M47" s="348"/>
    </row>
    <row r="48" spans="1:13" s="96" customFormat="1" ht="16.5" customHeight="1" x14ac:dyDescent="0.2">
      <c r="A48" s="273"/>
      <c r="B48" s="272"/>
      <c r="C48" s="273"/>
      <c r="D48" s="273"/>
      <c r="E48" s="273"/>
      <c r="F48" s="273"/>
      <c r="G48" s="273"/>
      <c r="H48" s="348" t="s">
        <v>270</v>
      </c>
      <c r="I48" s="348"/>
      <c r="J48" s="348"/>
      <c r="K48" s="348"/>
      <c r="L48" s="348"/>
      <c r="M48" s="348"/>
    </row>
  </sheetData>
  <mergeCells count="46">
    <mergeCell ref="E45:I45"/>
    <mergeCell ref="F46:M46"/>
    <mergeCell ref="G47:M47"/>
    <mergeCell ref="H48:M48"/>
    <mergeCell ref="H30:J30"/>
    <mergeCell ref="H44:M44"/>
    <mergeCell ref="C40:I40"/>
    <mergeCell ref="E41:I41"/>
    <mergeCell ref="F42:M42"/>
    <mergeCell ref="G43:M43"/>
    <mergeCell ref="C17:I17"/>
    <mergeCell ref="A7:A8"/>
    <mergeCell ref="B7:C7"/>
    <mergeCell ref="D7:G7"/>
    <mergeCell ref="F13:M13"/>
    <mergeCell ref="G14:M14"/>
    <mergeCell ref="H15:M15"/>
    <mergeCell ref="E18:I18"/>
    <mergeCell ref="F19:M19"/>
    <mergeCell ref="G20:M20"/>
    <mergeCell ref="H21:M21"/>
    <mergeCell ref="A39:I39"/>
    <mergeCell ref="F33:J33"/>
    <mergeCell ref="G34:J34"/>
    <mergeCell ref="H35:J35"/>
    <mergeCell ref="E22:I22"/>
    <mergeCell ref="E32:I32"/>
    <mergeCell ref="F23:J23"/>
    <mergeCell ref="G24:J24"/>
    <mergeCell ref="H25:J25"/>
    <mergeCell ref="E27:I27"/>
    <mergeCell ref="F28:J28"/>
    <mergeCell ref="G29:J29"/>
    <mergeCell ref="B1:M1"/>
    <mergeCell ref="B2:M2"/>
    <mergeCell ref="B3:M3"/>
    <mergeCell ref="B4:M4"/>
    <mergeCell ref="B5:M5"/>
    <mergeCell ref="A6:M6"/>
    <mergeCell ref="J7:M7"/>
    <mergeCell ref="C11:I11"/>
    <mergeCell ref="A9:I9"/>
    <mergeCell ref="E12:I12"/>
    <mergeCell ref="H7:H8"/>
    <mergeCell ref="I7:I8"/>
    <mergeCell ref="A10:I10"/>
  </mergeCells>
  <pageMargins left="0.15" right="0.04" top="0.24" bottom="0.23622047244094491" header="0.31496062992125984" footer="0.17"/>
  <pageSetup paperSize="9" scale="85" orientation="landscape" r:id="rId1"/>
  <ignoredErrors>
    <ignoredError sqref="B11:B17 B40 L38 L36 L37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908F6-D608-4C5F-9308-1FA42175380B}">
  <dimension ref="A1:IO54"/>
  <sheetViews>
    <sheetView topLeftCell="A7" zoomScaleNormal="100" workbookViewId="0">
      <selection activeCell="Q17" sqref="Q17"/>
    </sheetView>
  </sheetViews>
  <sheetFormatPr defaultColWidth="9.140625" defaultRowHeight="13.5" x14ac:dyDescent="0.2"/>
  <cols>
    <col min="1" max="1" width="7.28515625" style="144" customWidth="1"/>
    <col min="2" max="2" width="9.5703125" style="144" customWidth="1"/>
    <col min="3" max="3" width="10.5703125" style="144" customWidth="1"/>
    <col min="4" max="4" width="16" style="144" customWidth="1"/>
    <col min="5" max="5" width="10.85546875" style="120" customWidth="1"/>
    <col min="6" max="6" width="11.42578125" style="120" customWidth="1"/>
    <col min="7" max="7" width="9.28515625" style="120" customWidth="1"/>
    <col min="8" max="8" width="13.7109375" style="120" customWidth="1"/>
    <col min="9" max="9" width="56" style="120" customWidth="1"/>
    <col min="10" max="13" width="15.28515625" style="144" customWidth="1"/>
    <col min="14" max="16384" width="9.140625" style="120"/>
  </cols>
  <sheetData>
    <row r="1" spans="1:249" s="184" customFormat="1" ht="15" customHeight="1" x14ac:dyDescent="0.2">
      <c r="A1" s="134"/>
      <c r="B1" s="328" t="s">
        <v>300</v>
      </c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3"/>
      <c r="AI1" s="183"/>
      <c r="AJ1" s="183"/>
      <c r="AK1" s="183"/>
      <c r="AL1" s="183"/>
      <c r="AM1" s="183"/>
      <c r="AN1" s="183"/>
      <c r="AO1" s="183"/>
      <c r="AP1" s="183"/>
      <c r="AQ1" s="183"/>
      <c r="AR1" s="183"/>
      <c r="AS1" s="183"/>
      <c r="AT1" s="183"/>
      <c r="AU1" s="183"/>
      <c r="AV1" s="183"/>
      <c r="AW1" s="183"/>
      <c r="AX1" s="183"/>
      <c r="AY1" s="183"/>
      <c r="AZ1" s="183"/>
      <c r="BA1" s="183"/>
      <c r="BB1" s="183"/>
      <c r="BC1" s="183"/>
      <c r="BD1" s="183"/>
      <c r="BE1" s="183"/>
      <c r="BF1" s="183"/>
      <c r="BG1" s="183"/>
      <c r="BH1" s="183"/>
      <c r="BI1" s="183"/>
      <c r="BJ1" s="183"/>
      <c r="BK1" s="183"/>
      <c r="BL1" s="183"/>
      <c r="BM1" s="183"/>
      <c r="BN1" s="183"/>
      <c r="BO1" s="183"/>
      <c r="BP1" s="183"/>
      <c r="BQ1" s="183"/>
      <c r="BR1" s="183"/>
      <c r="BS1" s="183"/>
      <c r="BT1" s="183"/>
      <c r="BU1" s="183"/>
      <c r="BV1" s="183"/>
      <c r="BW1" s="183"/>
      <c r="BX1" s="183"/>
      <c r="BY1" s="183"/>
      <c r="BZ1" s="183"/>
      <c r="CA1" s="183"/>
      <c r="CB1" s="183"/>
      <c r="CC1" s="183"/>
      <c r="CD1" s="183"/>
      <c r="CE1" s="183"/>
      <c r="CF1" s="183"/>
      <c r="CG1" s="183"/>
      <c r="CH1" s="183"/>
      <c r="CI1" s="183"/>
      <c r="CJ1" s="183"/>
      <c r="CK1" s="183"/>
      <c r="CL1" s="183"/>
      <c r="CM1" s="183"/>
      <c r="CN1" s="183"/>
      <c r="CO1" s="183"/>
      <c r="CP1" s="183"/>
      <c r="CQ1" s="183"/>
      <c r="CR1" s="183"/>
      <c r="CS1" s="183"/>
      <c r="CT1" s="183"/>
      <c r="CU1" s="183"/>
      <c r="CV1" s="183"/>
      <c r="CW1" s="183"/>
      <c r="CX1" s="183"/>
      <c r="CY1" s="183"/>
      <c r="CZ1" s="183"/>
      <c r="DA1" s="183"/>
      <c r="DB1" s="183"/>
      <c r="DC1" s="183"/>
      <c r="DD1" s="183"/>
      <c r="DE1" s="183"/>
      <c r="DF1" s="183"/>
      <c r="DG1" s="183"/>
      <c r="DH1" s="183"/>
      <c r="DI1" s="183"/>
      <c r="DJ1" s="183"/>
      <c r="DK1" s="183"/>
      <c r="DL1" s="183"/>
      <c r="DM1" s="183"/>
      <c r="DN1" s="183"/>
      <c r="DO1" s="183"/>
      <c r="DP1" s="183"/>
      <c r="DQ1" s="183"/>
      <c r="DR1" s="183"/>
      <c r="DS1" s="183"/>
      <c r="DT1" s="183"/>
      <c r="DU1" s="183"/>
      <c r="DV1" s="183"/>
      <c r="DW1" s="183"/>
      <c r="DX1" s="183"/>
      <c r="DY1" s="183"/>
      <c r="DZ1" s="183"/>
      <c r="EA1" s="183"/>
      <c r="EB1" s="183"/>
      <c r="EC1" s="183"/>
      <c r="ED1" s="183"/>
      <c r="EE1" s="183"/>
      <c r="EF1" s="183"/>
      <c r="EG1" s="183"/>
      <c r="EH1" s="183"/>
      <c r="EI1" s="183"/>
      <c r="EJ1" s="183"/>
      <c r="EK1" s="183"/>
      <c r="EL1" s="183"/>
      <c r="EM1" s="183"/>
      <c r="EN1" s="183"/>
      <c r="EO1" s="183"/>
      <c r="EP1" s="183"/>
      <c r="EQ1" s="183"/>
      <c r="ER1" s="183"/>
      <c r="ES1" s="183"/>
      <c r="ET1" s="183"/>
      <c r="EU1" s="183"/>
      <c r="EV1" s="183"/>
      <c r="EW1" s="183"/>
      <c r="EX1" s="183"/>
      <c r="EY1" s="183"/>
      <c r="EZ1" s="183"/>
      <c r="FA1" s="183"/>
      <c r="FB1" s="183"/>
      <c r="FC1" s="183"/>
      <c r="FD1" s="183"/>
      <c r="FE1" s="183"/>
      <c r="FF1" s="183"/>
      <c r="FG1" s="183"/>
      <c r="FH1" s="183"/>
      <c r="FI1" s="183"/>
      <c r="FJ1" s="183"/>
      <c r="FK1" s="183"/>
      <c r="FL1" s="183"/>
      <c r="FM1" s="183"/>
      <c r="FN1" s="183"/>
      <c r="FO1" s="183"/>
      <c r="FP1" s="183"/>
      <c r="FQ1" s="183"/>
      <c r="FR1" s="183"/>
      <c r="FS1" s="183"/>
      <c r="FT1" s="183"/>
      <c r="FU1" s="183"/>
      <c r="FV1" s="183"/>
      <c r="FW1" s="183"/>
      <c r="FX1" s="183"/>
      <c r="FY1" s="183"/>
      <c r="FZ1" s="183"/>
      <c r="GA1" s="183"/>
      <c r="GB1" s="183"/>
      <c r="GC1" s="183"/>
      <c r="GD1" s="183"/>
      <c r="GE1" s="183"/>
      <c r="GF1" s="183"/>
      <c r="GG1" s="183"/>
      <c r="GH1" s="183"/>
      <c r="GI1" s="183"/>
      <c r="GJ1" s="183"/>
      <c r="GK1" s="183"/>
      <c r="GL1" s="183"/>
      <c r="GM1" s="183"/>
      <c r="GN1" s="183"/>
      <c r="GO1" s="183"/>
      <c r="GP1" s="183"/>
      <c r="GQ1" s="183"/>
      <c r="GR1" s="183"/>
      <c r="GS1" s="183"/>
      <c r="GT1" s="183"/>
      <c r="GU1" s="183"/>
      <c r="GV1" s="183"/>
      <c r="GW1" s="183"/>
      <c r="GX1" s="183"/>
      <c r="GY1" s="183"/>
      <c r="GZ1" s="183"/>
      <c r="HA1" s="183"/>
      <c r="HB1" s="183"/>
      <c r="HC1" s="183"/>
      <c r="HD1" s="183"/>
      <c r="HE1" s="183"/>
      <c r="HF1" s="183"/>
      <c r="HG1" s="183"/>
      <c r="HH1" s="183"/>
      <c r="HI1" s="183"/>
      <c r="HJ1" s="183"/>
      <c r="HK1" s="183"/>
      <c r="HL1" s="183"/>
      <c r="HM1" s="183"/>
      <c r="HN1" s="183"/>
      <c r="HO1" s="183"/>
      <c r="HP1" s="183"/>
      <c r="HQ1" s="183"/>
      <c r="HR1" s="183"/>
      <c r="HS1" s="183"/>
      <c r="HT1" s="183"/>
      <c r="HU1" s="183"/>
      <c r="HV1" s="183"/>
      <c r="HW1" s="183"/>
      <c r="HX1" s="183"/>
      <c r="HY1" s="183"/>
      <c r="HZ1" s="183"/>
      <c r="IA1" s="183"/>
      <c r="IB1" s="183"/>
      <c r="IC1" s="183"/>
      <c r="ID1" s="183"/>
      <c r="IE1" s="183"/>
      <c r="IF1" s="183"/>
      <c r="IG1" s="183"/>
      <c r="IH1" s="183"/>
      <c r="II1" s="183"/>
      <c r="IJ1" s="183"/>
      <c r="IK1" s="183"/>
      <c r="IL1" s="183"/>
      <c r="IM1" s="183"/>
      <c r="IN1" s="183"/>
      <c r="IO1" s="183"/>
    </row>
    <row r="2" spans="1:249" s="184" customFormat="1" ht="15" customHeight="1" x14ac:dyDescent="0.2">
      <c r="A2" s="134"/>
      <c r="B2" s="328" t="s">
        <v>56</v>
      </c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3"/>
      <c r="AD2" s="183"/>
      <c r="AE2" s="183"/>
      <c r="AF2" s="183"/>
      <c r="AG2" s="183"/>
      <c r="AH2" s="183"/>
      <c r="AI2" s="183"/>
      <c r="AJ2" s="183"/>
      <c r="AK2" s="183"/>
      <c r="AL2" s="183"/>
      <c r="AM2" s="183"/>
      <c r="AN2" s="183"/>
      <c r="AO2" s="183"/>
      <c r="AP2" s="183"/>
      <c r="AQ2" s="183"/>
      <c r="AR2" s="183"/>
      <c r="AS2" s="183"/>
      <c r="AT2" s="183"/>
      <c r="AU2" s="183"/>
      <c r="AV2" s="183"/>
      <c r="AW2" s="183"/>
      <c r="AX2" s="183"/>
      <c r="AY2" s="183"/>
      <c r="AZ2" s="183"/>
      <c r="BA2" s="183"/>
      <c r="BB2" s="183"/>
      <c r="BC2" s="183"/>
      <c r="BD2" s="183"/>
      <c r="BE2" s="183"/>
      <c r="BF2" s="183"/>
      <c r="BG2" s="183"/>
      <c r="BH2" s="183"/>
      <c r="BI2" s="183"/>
      <c r="BJ2" s="183"/>
      <c r="BK2" s="183"/>
      <c r="BL2" s="183"/>
      <c r="BM2" s="183"/>
      <c r="BN2" s="183"/>
      <c r="BO2" s="183"/>
      <c r="BP2" s="183"/>
      <c r="BQ2" s="183"/>
      <c r="BR2" s="183"/>
      <c r="BS2" s="183"/>
      <c r="BT2" s="183"/>
      <c r="BU2" s="183"/>
      <c r="BV2" s="183"/>
      <c r="BW2" s="183"/>
      <c r="BX2" s="183"/>
      <c r="BY2" s="183"/>
      <c r="BZ2" s="183"/>
      <c r="CA2" s="183"/>
      <c r="CB2" s="183"/>
      <c r="CC2" s="183"/>
      <c r="CD2" s="183"/>
      <c r="CE2" s="183"/>
      <c r="CF2" s="183"/>
      <c r="CG2" s="183"/>
      <c r="CH2" s="183"/>
      <c r="CI2" s="183"/>
      <c r="CJ2" s="183"/>
      <c r="CK2" s="183"/>
      <c r="CL2" s="183"/>
      <c r="CM2" s="183"/>
      <c r="CN2" s="183"/>
      <c r="CO2" s="183"/>
      <c r="CP2" s="183"/>
      <c r="CQ2" s="183"/>
      <c r="CR2" s="183"/>
      <c r="CS2" s="183"/>
      <c r="CT2" s="183"/>
      <c r="CU2" s="183"/>
      <c r="CV2" s="183"/>
      <c r="CW2" s="183"/>
      <c r="CX2" s="183"/>
      <c r="CY2" s="183"/>
      <c r="CZ2" s="183"/>
      <c r="DA2" s="183"/>
      <c r="DB2" s="183"/>
      <c r="DC2" s="183"/>
      <c r="DD2" s="183"/>
      <c r="DE2" s="183"/>
      <c r="DF2" s="183"/>
      <c r="DG2" s="183"/>
      <c r="DH2" s="183"/>
      <c r="DI2" s="183"/>
      <c r="DJ2" s="183"/>
      <c r="DK2" s="183"/>
      <c r="DL2" s="183"/>
      <c r="DM2" s="183"/>
      <c r="DN2" s="183"/>
      <c r="DO2" s="183"/>
      <c r="DP2" s="183"/>
      <c r="DQ2" s="183"/>
      <c r="DR2" s="183"/>
      <c r="DS2" s="183"/>
      <c r="DT2" s="183"/>
      <c r="DU2" s="183"/>
      <c r="DV2" s="183"/>
      <c r="DW2" s="183"/>
      <c r="DX2" s="183"/>
      <c r="DY2" s="183"/>
      <c r="DZ2" s="183"/>
      <c r="EA2" s="183"/>
      <c r="EB2" s="183"/>
      <c r="EC2" s="183"/>
      <c r="ED2" s="183"/>
      <c r="EE2" s="183"/>
      <c r="EF2" s="183"/>
      <c r="EG2" s="183"/>
      <c r="EH2" s="183"/>
      <c r="EI2" s="183"/>
      <c r="EJ2" s="183"/>
      <c r="EK2" s="183"/>
      <c r="EL2" s="183"/>
      <c r="EM2" s="183"/>
      <c r="EN2" s="183"/>
      <c r="EO2" s="183"/>
      <c r="EP2" s="183"/>
      <c r="EQ2" s="183"/>
      <c r="ER2" s="183"/>
      <c r="ES2" s="183"/>
      <c r="ET2" s="183"/>
      <c r="EU2" s="183"/>
      <c r="EV2" s="183"/>
      <c r="EW2" s="183"/>
      <c r="EX2" s="183"/>
      <c r="EY2" s="183"/>
      <c r="EZ2" s="183"/>
      <c r="FA2" s="183"/>
      <c r="FB2" s="183"/>
      <c r="FC2" s="183"/>
      <c r="FD2" s="183"/>
      <c r="FE2" s="183"/>
      <c r="FF2" s="183"/>
      <c r="FG2" s="183"/>
      <c r="FH2" s="183"/>
      <c r="FI2" s="183"/>
      <c r="FJ2" s="183"/>
      <c r="FK2" s="183"/>
      <c r="FL2" s="183"/>
      <c r="FM2" s="183"/>
      <c r="FN2" s="183"/>
      <c r="FO2" s="183"/>
      <c r="FP2" s="183"/>
      <c r="FQ2" s="183"/>
      <c r="FR2" s="183"/>
      <c r="FS2" s="183"/>
      <c r="FT2" s="183"/>
      <c r="FU2" s="183"/>
      <c r="FV2" s="183"/>
      <c r="FW2" s="183"/>
      <c r="FX2" s="183"/>
      <c r="FY2" s="183"/>
      <c r="FZ2" s="183"/>
      <c r="GA2" s="183"/>
      <c r="GB2" s="183"/>
      <c r="GC2" s="183"/>
      <c r="GD2" s="183"/>
      <c r="GE2" s="183"/>
      <c r="GF2" s="183"/>
      <c r="GG2" s="183"/>
      <c r="GH2" s="183"/>
      <c r="GI2" s="183"/>
      <c r="GJ2" s="183"/>
      <c r="GK2" s="183"/>
      <c r="GL2" s="183"/>
      <c r="GM2" s="183"/>
      <c r="GN2" s="183"/>
      <c r="GO2" s="183"/>
      <c r="GP2" s="183"/>
      <c r="GQ2" s="183"/>
      <c r="GR2" s="183"/>
      <c r="GS2" s="183"/>
      <c r="GT2" s="183"/>
      <c r="GU2" s="183"/>
      <c r="GV2" s="183"/>
      <c r="GW2" s="183"/>
      <c r="GX2" s="183"/>
      <c r="GY2" s="183"/>
      <c r="GZ2" s="183"/>
      <c r="HA2" s="183"/>
      <c r="HB2" s="183"/>
      <c r="HC2" s="183"/>
      <c r="HD2" s="183"/>
      <c r="HE2" s="183"/>
      <c r="HF2" s="183"/>
      <c r="HG2" s="183"/>
      <c r="HH2" s="183"/>
      <c r="HI2" s="183"/>
      <c r="HJ2" s="183"/>
      <c r="HK2" s="183"/>
      <c r="HL2" s="183"/>
      <c r="HM2" s="183"/>
      <c r="HN2" s="183"/>
      <c r="HO2" s="183"/>
      <c r="HP2" s="183"/>
      <c r="HQ2" s="183"/>
      <c r="HR2" s="183"/>
      <c r="HS2" s="183"/>
      <c r="HT2" s="183"/>
      <c r="HU2" s="183"/>
      <c r="HV2" s="183"/>
      <c r="HW2" s="183"/>
      <c r="HX2" s="183"/>
      <c r="HY2" s="183"/>
      <c r="HZ2" s="183"/>
      <c r="IA2" s="183"/>
      <c r="IB2" s="183"/>
      <c r="IC2" s="183"/>
      <c r="ID2" s="183"/>
      <c r="IE2" s="183"/>
      <c r="IF2" s="183"/>
      <c r="IG2" s="183"/>
      <c r="IH2" s="183"/>
      <c r="II2" s="183"/>
      <c r="IJ2" s="183"/>
      <c r="IK2" s="183"/>
      <c r="IL2" s="183"/>
      <c r="IM2" s="183"/>
      <c r="IN2" s="183"/>
      <c r="IO2" s="183"/>
    </row>
    <row r="3" spans="1:249" s="184" customFormat="1" ht="15" customHeight="1" x14ac:dyDescent="0.2">
      <c r="A3" s="134"/>
      <c r="B3" s="328" t="s">
        <v>31</v>
      </c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183"/>
      <c r="O3" s="183"/>
      <c r="P3" s="183"/>
      <c r="Q3" s="183"/>
      <c r="R3" s="183"/>
      <c r="S3" s="183"/>
      <c r="T3" s="183"/>
      <c r="U3" s="183"/>
      <c r="V3" s="183"/>
      <c r="W3" s="183"/>
      <c r="X3" s="183"/>
      <c r="Y3" s="183"/>
      <c r="Z3" s="183"/>
      <c r="AA3" s="183"/>
      <c r="AB3" s="183"/>
      <c r="AC3" s="183"/>
      <c r="AD3" s="183"/>
      <c r="AE3" s="183"/>
      <c r="AF3" s="183"/>
      <c r="AG3" s="183"/>
      <c r="AH3" s="183"/>
      <c r="AI3" s="183"/>
      <c r="AJ3" s="183"/>
      <c r="AK3" s="183"/>
      <c r="AL3" s="183"/>
      <c r="AM3" s="183"/>
      <c r="AN3" s="183"/>
      <c r="AO3" s="183"/>
      <c r="AP3" s="183"/>
      <c r="AQ3" s="183"/>
      <c r="AR3" s="183"/>
      <c r="AS3" s="183"/>
      <c r="AT3" s="183"/>
      <c r="AU3" s="183"/>
      <c r="AV3" s="183"/>
      <c r="AW3" s="183"/>
      <c r="AX3" s="183"/>
      <c r="AY3" s="183"/>
      <c r="AZ3" s="183"/>
      <c r="BA3" s="183"/>
      <c r="BB3" s="183"/>
      <c r="BC3" s="183"/>
      <c r="BD3" s="183"/>
      <c r="BE3" s="183"/>
      <c r="BF3" s="183"/>
      <c r="BG3" s="183"/>
      <c r="BH3" s="183"/>
      <c r="BI3" s="183"/>
      <c r="BJ3" s="183"/>
      <c r="BK3" s="183"/>
      <c r="BL3" s="183"/>
      <c r="BM3" s="183"/>
      <c r="BN3" s="183"/>
      <c r="BO3" s="183"/>
      <c r="BP3" s="183"/>
      <c r="BQ3" s="183"/>
      <c r="BR3" s="183"/>
      <c r="BS3" s="183"/>
      <c r="BT3" s="183"/>
      <c r="BU3" s="183"/>
      <c r="BV3" s="183"/>
      <c r="BW3" s="183"/>
      <c r="BX3" s="183"/>
      <c r="BY3" s="183"/>
      <c r="BZ3" s="183"/>
      <c r="CA3" s="183"/>
      <c r="CB3" s="183"/>
      <c r="CC3" s="183"/>
      <c r="CD3" s="183"/>
      <c r="CE3" s="183"/>
      <c r="CF3" s="183"/>
      <c r="CG3" s="183"/>
      <c r="CH3" s="183"/>
      <c r="CI3" s="183"/>
      <c r="CJ3" s="183"/>
      <c r="CK3" s="183"/>
      <c r="CL3" s="183"/>
      <c r="CM3" s="183"/>
      <c r="CN3" s="183"/>
      <c r="CO3" s="183"/>
      <c r="CP3" s="183"/>
      <c r="CQ3" s="183"/>
      <c r="CR3" s="183"/>
      <c r="CS3" s="183"/>
      <c r="CT3" s="183"/>
      <c r="CU3" s="183"/>
      <c r="CV3" s="183"/>
      <c r="CW3" s="183"/>
      <c r="CX3" s="183"/>
      <c r="CY3" s="183"/>
      <c r="CZ3" s="183"/>
      <c r="DA3" s="183"/>
      <c r="DB3" s="183"/>
      <c r="DC3" s="183"/>
      <c r="DD3" s="183"/>
      <c r="DE3" s="183"/>
      <c r="DF3" s="183"/>
      <c r="DG3" s="183"/>
      <c r="DH3" s="183"/>
      <c r="DI3" s="183"/>
      <c r="DJ3" s="183"/>
      <c r="DK3" s="183"/>
      <c r="DL3" s="183"/>
      <c r="DM3" s="183"/>
      <c r="DN3" s="183"/>
      <c r="DO3" s="183"/>
      <c r="DP3" s="183"/>
      <c r="DQ3" s="183"/>
      <c r="DR3" s="183"/>
      <c r="DS3" s="183"/>
      <c r="DT3" s="183"/>
      <c r="DU3" s="183"/>
      <c r="DV3" s="183"/>
      <c r="DW3" s="183"/>
      <c r="DX3" s="183"/>
      <c r="DY3" s="183"/>
      <c r="DZ3" s="183"/>
      <c r="EA3" s="183"/>
      <c r="EB3" s="183"/>
      <c r="EC3" s="183"/>
      <c r="ED3" s="183"/>
      <c r="EE3" s="183"/>
      <c r="EF3" s="183"/>
      <c r="EG3" s="183"/>
      <c r="EH3" s="183"/>
      <c r="EI3" s="183"/>
      <c r="EJ3" s="183"/>
      <c r="EK3" s="183"/>
      <c r="EL3" s="183"/>
      <c r="EM3" s="183"/>
      <c r="EN3" s="183"/>
      <c r="EO3" s="183"/>
      <c r="EP3" s="183"/>
      <c r="EQ3" s="183"/>
      <c r="ER3" s="183"/>
      <c r="ES3" s="183"/>
      <c r="ET3" s="183"/>
      <c r="EU3" s="183"/>
      <c r="EV3" s="183"/>
      <c r="EW3" s="183"/>
      <c r="EX3" s="183"/>
      <c r="EY3" s="183"/>
      <c r="EZ3" s="183"/>
      <c r="FA3" s="183"/>
      <c r="FB3" s="183"/>
      <c r="FC3" s="183"/>
      <c r="FD3" s="183"/>
      <c r="FE3" s="183"/>
      <c r="FF3" s="183"/>
      <c r="FG3" s="183"/>
      <c r="FH3" s="183"/>
      <c r="FI3" s="183"/>
      <c r="FJ3" s="183"/>
      <c r="FK3" s="183"/>
      <c r="FL3" s="183"/>
      <c r="FM3" s="183"/>
      <c r="FN3" s="183"/>
      <c r="FO3" s="183"/>
      <c r="FP3" s="183"/>
      <c r="FQ3" s="183"/>
      <c r="FR3" s="183"/>
      <c r="FS3" s="183"/>
      <c r="FT3" s="183"/>
      <c r="FU3" s="183"/>
      <c r="FV3" s="183"/>
      <c r="FW3" s="183"/>
      <c r="FX3" s="183"/>
      <c r="FY3" s="183"/>
      <c r="FZ3" s="183"/>
      <c r="GA3" s="183"/>
      <c r="GB3" s="183"/>
      <c r="GC3" s="183"/>
      <c r="GD3" s="183"/>
      <c r="GE3" s="183"/>
      <c r="GF3" s="183"/>
      <c r="GG3" s="183"/>
      <c r="GH3" s="183"/>
      <c r="GI3" s="183"/>
      <c r="GJ3" s="183"/>
      <c r="GK3" s="183"/>
      <c r="GL3" s="183"/>
      <c r="GM3" s="183"/>
      <c r="GN3" s="183"/>
      <c r="GO3" s="183"/>
      <c r="GP3" s="183"/>
      <c r="GQ3" s="183"/>
      <c r="GR3" s="183"/>
      <c r="GS3" s="183"/>
      <c r="GT3" s="183"/>
      <c r="GU3" s="183"/>
      <c r="GV3" s="183"/>
      <c r="GW3" s="183"/>
      <c r="GX3" s="183"/>
      <c r="GY3" s="183"/>
      <c r="GZ3" s="183"/>
      <c r="HA3" s="183"/>
      <c r="HB3" s="183"/>
      <c r="HC3" s="183"/>
      <c r="HD3" s="183"/>
      <c r="HE3" s="183"/>
      <c r="HF3" s="183"/>
      <c r="HG3" s="183"/>
      <c r="HH3" s="183"/>
      <c r="HI3" s="183"/>
      <c r="HJ3" s="183"/>
      <c r="HK3" s="183"/>
      <c r="HL3" s="183"/>
      <c r="HM3" s="183"/>
      <c r="HN3" s="183"/>
      <c r="HO3" s="183"/>
      <c r="HP3" s="183"/>
      <c r="HQ3" s="183"/>
      <c r="HR3" s="183"/>
      <c r="HS3" s="183"/>
      <c r="HT3" s="183"/>
      <c r="HU3" s="183"/>
      <c r="HV3" s="183"/>
      <c r="HW3" s="183"/>
      <c r="HX3" s="183"/>
      <c r="HY3" s="183"/>
      <c r="HZ3" s="183"/>
      <c r="IA3" s="183"/>
      <c r="IB3" s="183"/>
      <c r="IC3" s="183"/>
      <c r="ID3" s="183"/>
      <c r="IE3" s="183"/>
      <c r="IF3" s="183"/>
      <c r="IG3" s="183"/>
      <c r="IH3" s="183"/>
      <c r="II3" s="183"/>
      <c r="IJ3" s="183"/>
      <c r="IK3" s="183"/>
      <c r="IL3" s="183"/>
      <c r="IM3" s="183"/>
      <c r="IN3" s="183"/>
      <c r="IO3" s="183"/>
    </row>
    <row r="4" spans="1:249" s="184" customFormat="1" ht="15" customHeight="1" x14ac:dyDescent="0.2">
      <c r="A4" s="134"/>
      <c r="B4" s="328" t="s">
        <v>30</v>
      </c>
      <c r="C4" s="328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183"/>
      <c r="O4" s="183"/>
      <c r="P4" s="183"/>
      <c r="Q4" s="183"/>
      <c r="R4" s="183"/>
      <c r="S4" s="183"/>
      <c r="T4" s="183"/>
      <c r="U4" s="183"/>
      <c r="V4" s="183"/>
      <c r="W4" s="183"/>
      <c r="X4" s="183"/>
      <c r="Y4" s="183"/>
      <c r="Z4" s="183"/>
      <c r="AA4" s="183"/>
      <c r="AB4" s="183"/>
      <c r="AC4" s="183"/>
      <c r="AD4" s="183"/>
      <c r="AE4" s="183"/>
      <c r="AF4" s="183"/>
      <c r="AG4" s="183"/>
      <c r="AH4" s="183"/>
      <c r="AI4" s="183"/>
      <c r="AJ4" s="183"/>
      <c r="AK4" s="183"/>
      <c r="AL4" s="183"/>
      <c r="AM4" s="183"/>
      <c r="AN4" s="183"/>
      <c r="AO4" s="183"/>
      <c r="AP4" s="183"/>
      <c r="AQ4" s="183"/>
      <c r="AR4" s="183"/>
      <c r="AS4" s="183"/>
      <c r="AT4" s="183"/>
      <c r="AU4" s="183"/>
      <c r="AV4" s="183"/>
      <c r="AW4" s="183"/>
      <c r="AX4" s="183"/>
      <c r="AY4" s="183"/>
      <c r="AZ4" s="183"/>
      <c r="BA4" s="183"/>
      <c r="BB4" s="183"/>
      <c r="BC4" s="183"/>
      <c r="BD4" s="183"/>
      <c r="BE4" s="183"/>
      <c r="BF4" s="183"/>
      <c r="BG4" s="183"/>
      <c r="BH4" s="183"/>
      <c r="BI4" s="183"/>
      <c r="BJ4" s="183"/>
      <c r="BK4" s="183"/>
      <c r="BL4" s="183"/>
      <c r="BM4" s="183"/>
      <c r="BN4" s="183"/>
      <c r="BO4" s="183"/>
      <c r="BP4" s="183"/>
      <c r="BQ4" s="183"/>
      <c r="BR4" s="183"/>
      <c r="BS4" s="183"/>
      <c r="BT4" s="183"/>
      <c r="BU4" s="183"/>
      <c r="BV4" s="183"/>
      <c r="BW4" s="183"/>
      <c r="BX4" s="183"/>
      <c r="BY4" s="183"/>
      <c r="BZ4" s="183"/>
      <c r="CA4" s="183"/>
      <c r="CB4" s="183"/>
      <c r="CC4" s="183"/>
      <c r="CD4" s="183"/>
      <c r="CE4" s="183"/>
      <c r="CF4" s="183"/>
      <c r="CG4" s="183"/>
      <c r="CH4" s="183"/>
      <c r="CI4" s="183"/>
      <c r="CJ4" s="183"/>
      <c r="CK4" s="183"/>
      <c r="CL4" s="183"/>
      <c r="CM4" s="183"/>
      <c r="CN4" s="183"/>
      <c r="CO4" s="183"/>
      <c r="CP4" s="183"/>
      <c r="CQ4" s="183"/>
      <c r="CR4" s="183"/>
      <c r="CS4" s="183"/>
      <c r="CT4" s="183"/>
      <c r="CU4" s="183"/>
      <c r="CV4" s="183"/>
      <c r="CW4" s="183"/>
      <c r="CX4" s="183"/>
      <c r="CY4" s="183"/>
      <c r="CZ4" s="183"/>
      <c r="DA4" s="183"/>
      <c r="DB4" s="183"/>
      <c r="DC4" s="183"/>
      <c r="DD4" s="183"/>
      <c r="DE4" s="183"/>
      <c r="DF4" s="183"/>
      <c r="DG4" s="183"/>
      <c r="DH4" s="183"/>
      <c r="DI4" s="183"/>
      <c r="DJ4" s="183"/>
      <c r="DK4" s="183"/>
      <c r="DL4" s="183"/>
      <c r="DM4" s="183"/>
      <c r="DN4" s="183"/>
      <c r="DO4" s="183"/>
      <c r="DP4" s="183"/>
      <c r="DQ4" s="183"/>
      <c r="DR4" s="183"/>
      <c r="DS4" s="183"/>
      <c r="DT4" s="183"/>
      <c r="DU4" s="183"/>
      <c r="DV4" s="183"/>
      <c r="DW4" s="183"/>
      <c r="DX4" s="183"/>
      <c r="DY4" s="183"/>
      <c r="DZ4" s="183"/>
      <c r="EA4" s="183"/>
      <c r="EB4" s="183"/>
      <c r="EC4" s="183"/>
      <c r="ED4" s="183"/>
      <c r="EE4" s="183"/>
      <c r="EF4" s="183"/>
      <c r="EG4" s="183"/>
      <c r="EH4" s="183"/>
      <c r="EI4" s="183"/>
      <c r="EJ4" s="183"/>
      <c r="EK4" s="183"/>
      <c r="EL4" s="183"/>
      <c r="EM4" s="183"/>
      <c r="EN4" s="183"/>
      <c r="EO4" s="183"/>
      <c r="EP4" s="183"/>
      <c r="EQ4" s="183"/>
      <c r="ER4" s="183"/>
      <c r="ES4" s="183"/>
      <c r="ET4" s="183"/>
      <c r="EU4" s="183"/>
      <c r="EV4" s="183"/>
      <c r="EW4" s="183"/>
      <c r="EX4" s="183"/>
      <c r="EY4" s="183"/>
      <c r="EZ4" s="183"/>
      <c r="FA4" s="183"/>
      <c r="FB4" s="183"/>
      <c r="FC4" s="183"/>
      <c r="FD4" s="183"/>
      <c r="FE4" s="183"/>
      <c r="FF4" s="183"/>
      <c r="FG4" s="183"/>
      <c r="FH4" s="183"/>
      <c r="FI4" s="183"/>
      <c r="FJ4" s="183"/>
      <c r="FK4" s="183"/>
      <c r="FL4" s="183"/>
      <c r="FM4" s="183"/>
      <c r="FN4" s="183"/>
      <c r="FO4" s="183"/>
      <c r="FP4" s="183"/>
      <c r="FQ4" s="183"/>
      <c r="FR4" s="183"/>
      <c r="FS4" s="183"/>
      <c r="FT4" s="183"/>
      <c r="FU4" s="183"/>
      <c r="FV4" s="183"/>
      <c r="FW4" s="183"/>
      <c r="FX4" s="183"/>
      <c r="FY4" s="183"/>
      <c r="FZ4" s="183"/>
      <c r="GA4" s="183"/>
      <c r="GB4" s="183"/>
      <c r="GC4" s="183"/>
      <c r="GD4" s="183"/>
      <c r="GE4" s="183"/>
      <c r="GF4" s="183"/>
      <c r="GG4" s="183"/>
      <c r="GH4" s="183"/>
      <c r="GI4" s="183"/>
      <c r="GJ4" s="183"/>
      <c r="GK4" s="183"/>
      <c r="GL4" s="183"/>
      <c r="GM4" s="183"/>
      <c r="GN4" s="183"/>
      <c r="GO4" s="183"/>
      <c r="GP4" s="183"/>
      <c r="GQ4" s="183"/>
      <c r="GR4" s="183"/>
      <c r="GS4" s="183"/>
      <c r="GT4" s="183"/>
      <c r="GU4" s="183"/>
      <c r="GV4" s="183"/>
      <c r="GW4" s="183"/>
      <c r="GX4" s="183"/>
      <c r="GY4" s="183"/>
      <c r="GZ4" s="183"/>
      <c r="HA4" s="183"/>
      <c r="HB4" s="183"/>
      <c r="HC4" s="183"/>
      <c r="HD4" s="183"/>
      <c r="HE4" s="183"/>
      <c r="HF4" s="183"/>
      <c r="HG4" s="183"/>
      <c r="HH4" s="183"/>
      <c r="HI4" s="183"/>
      <c r="HJ4" s="183"/>
      <c r="HK4" s="183"/>
      <c r="HL4" s="183"/>
      <c r="HM4" s="183"/>
      <c r="HN4" s="183"/>
      <c r="HO4" s="183"/>
      <c r="HP4" s="183"/>
      <c r="HQ4" s="183"/>
      <c r="HR4" s="183"/>
      <c r="HS4" s="183"/>
      <c r="HT4" s="183"/>
      <c r="HU4" s="183"/>
      <c r="HV4" s="183"/>
      <c r="HW4" s="183"/>
      <c r="HX4" s="183"/>
      <c r="HY4" s="183"/>
      <c r="HZ4" s="183"/>
      <c r="IA4" s="183"/>
      <c r="IB4" s="183"/>
      <c r="IC4" s="183"/>
      <c r="ID4" s="183"/>
      <c r="IE4" s="183"/>
      <c r="IF4" s="183"/>
      <c r="IG4" s="183"/>
      <c r="IH4" s="183"/>
      <c r="II4" s="183"/>
      <c r="IJ4" s="183"/>
      <c r="IK4" s="183"/>
      <c r="IL4" s="183"/>
      <c r="IM4" s="183"/>
      <c r="IN4" s="183"/>
      <c r="IO4" s="183"/>
    </row>
    <row r="5" spans="1:249" s="1" customFormat="1" ht="26.25" customHeight="1" x14ac:dyDescent="0.2">
      <c r="A5" s="185"/>
      <c r="B5" s="366" t="s">
        <v>314</v>
      </c>
      <c r="C5" s="366"/>
      <c r="D5" s="366"/>
      <c r="E5" s="366"/>
      <c r="F5" s="366"/>
      <c r="G5" s="366"/>
      <c r="H5" s="366"/>
      <c r="I5" s="366"/>
      <c r="J5" s="366"/>
      <c r="K5" s="366"/>
      <c r="L5" s="366"/>
      <c r="M5" s="366"/>
    </row>
    <row r="6" spans="1:249" ht="19.5" customHeight="1" x14ac:dyDescent="0.2">
      <c r="A6" s="397" t="s">
        <v>57</v>
      </c>
      <c r="B6" s="397"/>
      <c r="C6" s="397"/>
      <c r="D6" s="397"/>
      <c r="E6" s="397"/>
      <c r="F6" s="397"/>
      <c r="G6" s="397"/>
      <c r="H6" s="397"/>
      <c r="I6" s="397"/>
      <c r="J6" s="397"/>
      <c r="K6" s="397"/>
      <c r="L6" s="397"/>
      <c r="M6" s="397"/>
    </row>
    <row r="7" spans="1:249" s="96" customFormat="1" ht="60" customHeight="1" x14ac:dyDescent="0.2">
      <c r="A7" s="350" t="s">
        <v>75</v>
      </c>
      <c r="B7" s="350" t="s">
        <v>59</v>
      </c>
      <c r="C7" s="350"/>
      <c r="D7" s="350" t="s">
        <v>60</v>
      </c>
      <c r="E7" s="350"/>
      <c r="F7" s="350"/>
      <c r="G7" s="350"/>
      <c r="H7" s="350" t="s">
        <v>61</v>
      </c>
      <c r="I7" s="350" t="s">
        <v>62</v>
      </c>
      <c r="J7" s="339" t="s">
        <v>293</v>
      </c>
      <c r="K7" s="340"/>
      <c r="L7" s="340"/>
      <c r="M7" s="341"/>
    </row>
    <row r="8" spans="1:249" s="96" customFormat="1" ht="51.75" customHeight="1" x14ac:dyDescent="0.2">
      <c r="A8" s="350"/>
      <c r="B8" s="121" t="s">
        <v>63</v>
      </c>
      <c r="C8" s="121" t="s">
        <v>66</v>
      </c>
      <c r="D8" s="121" t="s">
        <v>63</v>
      </c>
      <c r="E8" s="121" t="s">
        <v>66</v>
      </c>
      <c r="F8" s="121" t="s">
        <v>67</v>
      </c>
      <c r="G8" s="121" t="s">
        <v>64</v>
      </c>
      <c r="H8" s="350"/>
      <c r="I8" s="350"/>
      <c r="J8" s="26" t="s">
        <v>198</v>
      </c>
      <c r="K8" s="26" t="s">
        <v>199</v>
      </c>
      <c r="L8" s="26" t="s">
        <v>200</v>
      </c>
      <c r="M8" s="35" t="s">
        <v>0</v>
      </c>
    </row>
    <row r="9" spans="1:249" s="96" customFormat="1" ht="25.5" customHeight="1" x14ac:dyDescent="0.2">
      <c r="A9" s="351" t="s">
        <v>294</v>
      </c>
      <c r="B9" s="351"/>
      <c r="C9" s="351"/>
      <c r="D9" s="351"/>
      <c r="E9" s="351"/>
      <c r="F9" s="351"/>
      <c r="G9" s="351"/>
      <c r="H9" s="351"/>
      <c r="I9" s="351"/>
      <c r="J9" s="278">
        <f>+J10+J39+J45</f>
        <v>-198420</v>
      </c>
      <c r="K9" s="122">
        <f t="shared" ref="K9:M9" si="0">+K10+K39+K45</f>
        <v>-198420</v>
      </c>
      <c r="L9" s="122">
        <f t="shared" si="0"/>
        <v>-198419.95999999996</v>
      </c>
      <c r="M9" s="122">
        <f t="shared" si="0"/>
        <v>-198419.96000000043</v>
      </c>
    </row>
    <row r="10" spans="1:249" s="96" customFormat="1" ht="24" customHeight="1" x14ac:dyDescent="0.2">
      <c r="A10" s="351" t="s">
        <v>65</v>
      </c>
      <c r="B10" s="351"/>
      <c r="C10" s="351"/>
      <c r="D10" s="351"/>
      <c r="E10" s="351"/>
      <c r="F10" s="351"/>
      <c r="G10" s="351"/>
      <c r="H10" s="351"/>
      <c r="I10" s="351"/>
      <c r="J10" s="278">
        <f>+J11+J17</f>
        <v>235834.65999999997</v>
      </c>
      <c r="K10" s="122">
        <f t="shared" ref="K10:M10" si="1">+K11+K17</f>
        <v>-15220</v>
      </c>
      <c r="L10" s="122">
        <f t="shared" si="1"/>
        <v>39780.040000000037</v>
      </c>
      <c r="M10" s="122">
        <f t="shared" si="1"/>
        <v>39780.039999999572</v>
      </c>
    </row>
    <row r="11" spans="1:249" s="96" customFormat="1" ht="27" customHeight="1" x14ac:dyDescent="0.2">
      <c r="A11" s="20"/>
      <c r="B11" s="19" t="s">
        <v>245</v>
      </c>
      <c r="C11" s="348" t="s">
        <v>246</v>
      </c>
      <c r="D11" s="348"/>
      <c r="E11" s="348"/>
      <c r="F11" s="348"/>
      <c r="G11" s="348"/>
      <c r="H11" s="348"/>
      <c r="I11" s="348"/>
      <c r="J11" s="122">
        <f>+J12</f>
        <v>55000</v>
      </c>
      <c r="K11" s="122">
        <f t="shared" ref="K11:M11" si="2">+K12</f>
        <v>92000</v>
      </c>
      <c r="L11" s="122">
        <f t="shared" si="2"/>
        <v>92000</v>
      </c>
      <c r="M11" s="122">
        <f t="shared" si="2"/>
        <v>92000</v>
      </c>
    </row>
    <row r="12" spans="1:249" s="96" customFormat="1" ht="55.5" customHeight="1" x14ac:dyDescent="0.2">
      <c r="A12" s="20"/>
      <c r="B12" s="20"/>
      <c r="C12" s="20"/>
      <c r="D12" s="20" t="s">
        <v>295</v>
      </c>
      <c r="E12" s="349" t="s">
        <v>286</v>
      </c>
      <c r="F12" s="349"/>
      <c r="G12" s="349"/>
      <c r="H12" s="349"/>
      <c r="I12" s="349"/>
      <c r="J12" s="189">
        <f>+'13'!J12</f>
        <v>55000</v>
      </c>
      <c r="K12" s="189">
        <f>+'13'!K12</f>
        <v>92000</v>
      </c>
      <c r="L12" s="189">
        <f>+'13'!L12</f>
        <v>92000</v>
      </c>
      <c r="M12" s="189">
        <f>+'13'!M12</f>
        <v>92000</v>
      </c>
    </row>
    <row r="13" spans="1:249" s="96" customFormat="1" ht="19.149999999999999" customHeight="1" x14ac:dyDescent="0.2">
      <c r="A13" s="20"/>
      <c r="B13" s="20"/>
      <c r="C13" s="20"/>
      <c r="D13" s="20"/>
      <c r="E13" s="20"/>
      <c r="F13" s="348" t="s">
        <v>299</v>
      </c>
      <c r="G13" s="348"/>
      <c r="H13" s="348"/>
      <c r="I13" s="348"/>
      <c r="J13" s="348"/>
      <c r="K13" s="348"/>
      <c r="L13" s="348"/>
      <c r="M13" s="348"/>
    </row>
    <row r="14" spans="1:249" s="96" customFormat="1" ht="19.149999999999999" customHeight="1" x14ac:dyDescent="0.2">
      <c r="A14" s="20"/>
      <c r="B14" s="20"/>
      <c r="C14" s="20"/>
      <c r="D14" s="20"/>
      <c r="E14" s="20"/>
      <c r="F14" s="20"/>
      <c r="G14" s="348" t="s">
        <v>296</v>
      </c>
      <c r="H14" s="348"/>
      <c r="I14" s="348"/>
      <c r="J14" s="348"/>
      <c r="K14" s="348"/>
      <c r="L14" s="348"/>
      <c r="M14" s="348"/>
    </row>
    <row r="15" spans="1:249" s="96" customFormat="1" ht="19.149999999999999" customHeight="1" x14ac:dyDescent="0.2">
      <c r="A15" s="20"/>
      <c r="B15" s="20"/>
      <c r="C15" s="20"/>
      <c r="D15" s="20"/>
      <c r="E15" s="20"/>
      <c r="F15" s="20"/>
      <c r="G15" s="20"/>
      <c r="H15" s="348" t="s">
        <v>297</v>
      </c>
      <c r="I15" s="348"/>
      <c r="J15" s="348"/>
      <c r="K15" s="348"/>
      <c r="L15" s="348"/>
      <c r="M15" s="348"/>
    </row>
    <row r="16" spans="1:249" s="96" customFormat="1" ht="40.5" x14ac:dyDescent="0.2">
      <c r="A16" s="20"/>
      <c r="B16" s="20"/>
      <c r="C16" s="20"/>
      <c r="D16" s="20"/>
      <c r="E16" s="20"/>
      <c r="F16" s="20"/>
      <c r="G16" s="20"/>
      <c r="H16" s="20"/>
      <c r="I16" s="20" t="s">
        <v>298</v>
      </c>
      <c r="J16" s="121"/>
      <c r="K16" s="121">
        <v>100</v>
      </c>
      <c r="L16" s="121"/>
      <c r="M16" s="121">
        <v>100</v>
      </c>
    </row>
    <row r="17" spans="1:15" s="96" customFormat="1" ht="21" customHeight="1" x14ac:dyDescent="0.2">
      <c r="A17" s="121"/>
      <c r="B17" s="109" t="s">
        <v>68</v>
      </c>
      <c r="C17" s="348" t="s">
        <v>69</v>
      </c>
      <c r="D17" s="348"/>
      <c r="E17" s="348"/>
      <c r="F17" s="348"/>
      <c r="G17" s="348"/>
      <c r="H17" s="348"/>
      <c r="I17" s="348"/>
      <c r="J17" s="122">
        <f>+J18+J22+J27+J32</f>
        <v>180834.65999999997</v>
      </c>
      <c r="K17" s="122">
        <f t="shared" ref="K17:M17" si="3">+K18+K22+K27+K32</f>
        <v>-107220</v>
      </c>
      <c r="L17" s="122">
        <f t="shared" si="3"/>
        <v>-52219.959999999963</v>
      </c>
      <c r="M17" s="122">
        <f t="shared" si="3"/>
        <v>-52219.960000000428</v>
      </c>
    </row>
    <row r="18" spans="1:15" s="96" customFormat="1" ht="26.25" customHeight="1" x14ac:dyDescent="0.2">
      <c r="A18" s="20"/>
      <c r="B18" s="20"/>
      <c r="C18" s="20"/>
      <c r="D18" s="20" t="s">
        <v>271</v>
      </c>
      <c r="E18" s="349" t="s">
        <v>263</v>
      </c>
      <c r="F18" s="349"/>
      <c r="G18" s="349"/>
      <c r="H18" s="349"/>
      <c r="I18" s="349"/>
      <c r="J18" s="303">
        <f>+'13'!J18</f>
        <v>68784</v>
      </c>
      <c r="K18" s="189">
        <f>+'13'!K18</f>
        <v>68784</v>
      </c>
      <c r="L18" s="189">
        <f>+'13'!L18</f>
        <v>68784</v>
      </c>
      <c r="M18" s="189">
        <f>+'13'!M18</f>
        <v>68784</v>
      </c>
    </row>
    <row r="19" spans="1:15" s="96" customFormat="1" ht="26.25" customHeight="1" x14ac:dyDescent="0.2">
      <c r="A19" s="20"/>
      <c r="B19" s="20"/>
      <c r="C19" s="20"/>
      <c r="D19" s="20"/>
      <c r="E19" s="20"/>
      <c r="F19" s="348" t="s">
        <v>272</v>
      </c>
      <c r="G19" s="348"/>
      <c r="H19" s="348"/>
      <c r="I19" s="348"/>
      <c r="J19" s="348"/>
      <c r="K19" s="348"/>
      <c r="L19" s="348"/>
      <c r="M19" s="348"/>
    </row>
    <row r="20" spans="1:15" s="96" customFormat="1" ht="16.5" customHeight="1" x14ac:dyDescent="0.2">
      <c r="A20" s="20"/>
      <c r="B20" s="20"/>
      <c r="C20" s="20"/>
      <c r="D20" s="20"/>
      <c r="E20" s="20"/>
      <c r="F20" s="20"/>
      <c r="G20" s="348" t="s">
        <v>269</v>
      </c>
      <c r="H20" s="348"/>
      <c r="I20" s="348"/>
      <c r="J20" s="348"/>
      <c r="K20" s="348"/>
      <c r="L20" s="348"/>
      <c r="M20" s="348"/>
    </row>
    <row r="21" spans="1:15" s="96" customFormat="1" ht="16.5" customHeight="1" x14ac:dyDescent="0.2">
      <c r="A21" s="20"/>
      <c r="B21" s="20"/>
      <c r="C21" s="20"/>
      <c r="D21" s="20"/>
      <c r="E21" s="20"/>
      <c r="F21" s="20"/>
      <c r="G21" s="20"/>
      <c r="H21" s="348" t="s">
        <v>273</v>
      </c>
      <c r="I21" s="348"/>
      <c r="J21" s="348"/>
      <c r="K21" s="348"/>
      <c r="L21" s="348"/>
      <c r="M21" s="348"/>
    </row>
    <row r="22" spans="1:15" s="96" customFormat="1" ht="30" customHeight="1" x14ac:dyDescent="0.2">
      <c r="A22" s="20"/>
      <c r="B22" s="121"/>
      <c r="C22" s="20"/>
      <c r="D22" s="121" t="s">
        <v>140</v>
      </c>
      <c r="E22" s="349" t="s">
        <v>131</v>
      </c>
      <c r="F22" s="349"/>
      <c r="G22" s="349"/>
      <c r="H22" s="349"/>
      <c r="I22" s="349"/>
      <c r="J22" s="307">
        <f>+'13'!J22</f>
        <v>113266.65999999996</v>
      </c>
      <c r="K22" s="191">
        <f>+'13'!K22</f>
        <v>348554</v>
      </c>
      <c r="L22" s="191">
        <f>+'13'!L22</f>
        <v>413636.65</v>
      </c>
      <c r="M22" s="191">
        <f>+'13'!M22</f>
        <v>413636.65</v>
      </c>
    </row>
    <row r="23" spans="1:15" s="96" customFormat="1" ht="38.25" customHeight="1" x14ac:dyDescent="0.2">
      <c r="A23" s="20"/>
      <c r="B23" s="121"/>
      <c r="C23" s="20"/>
      <c r="D23" s="121"/>
      <c r="E23" s="20"/>
      <c r="F23" s="398" t="s">
        <v>141</v>
      </c>
      <c r="G23" s="398"/>
      <c r="H23" s="398"/>
      <c r="I23" s="398"/>
      <c r="J23" s="398"/>
      <c r="K23" s="121"/>
      <c r="L23" s="121"/>
      <c r="M23" s="121"/>
    </row>
    <row r="24" spans="1:15" s="96" customFormat="1" ht="30" customHeight="1" x14ac:dyDescent="0.2">
      <c r="A24" s="20"/>
      <c r="B24" s="121"/>
      <c r="C24" s="20"/>
      <c r="D24" s="121"/>
      <c r="E24" s="20"/>
      <c r="F24" s="89"/>
      <c r="G24" s="398" t="s">
        <v>142</v>
      </c>
      <c r="H24" s="398"/>
      <c r="I24" s="398"/>
      <c r="J24" s="398"/>
      <c r="K24" s="121"/>
      <c r="L24" s="121"/>
      <c r="M24" s="121"/>
    </row>
    <row r="25" spans="1:15" s="96" customFormat="1" ht="17.25" customHeight="1" x14ac:dyDescent="0.2">
      <c r="A25" s="20"/>
      <c r="B25" s="121"/>
      <c r="C25" s="20"/>
      <c r="D25" s="121"/>
      <c r="E25" s="20"/>
      <c r="F25" s="20"/>
      <c r="G25" s="20"/>
      <c r="H25" s="348" t="s">
        <v>143</v>
      </c>
      <c r="I25" s="348"/>
      <c r="J25" s="348"/>
      <c r="K25" s="121"/>
      <c r="L25" s="121"/>
      <c r="M25" s="121"/>
    </row>
    <row r="26" spans="1:15" s="96" customFormat="1" ht="27" x14ac:dyDescent="0.2">
      <c r="A26" s="20"/>
      <c r="B26" s="121"/>
      <c r="C26" s="20"/>
      <c r="D26" s="121"/>
      <c r="E26" s="20"/>
      <c r="F26" s="20"/>
      <c r="G26" s="20"/>
      <c r="H26" s="20"/>
      <c r="I26" s="20" t="s">
        <v>144</v>
      </c>
      <c r="J26" s="90"/>
      <c r="K26" s="121">
        <v>0</v>
      </c>
      <c r="L26" s="121"/>
      <c r="M26" s="121">
        <v>8</v>
      </c>
    </row>
    <row r="27" spans="1:15" s="96" customFormat="1" ht="24" customHeight="1" x14ac:dyDescent="0.2">
      <c r="A27" s="121"/>
      <c r="B27" s="121"/>
      <c r="C27" s="121"/>
      <c r="D27" s="121" t="s">
        <v>145</v>
      </c>
      <c r="E27" s="349" t="s">
        <v>132</v>
      </c>
      <c r="F27" s="349"/>
      <c r="G27" s="349"/>
      <c r="H27" s="349"/>
      <c r="I27" s="349"/>
      <c r="J27" s="186">
        <f>+'13'!J27</f>
        <v>-55000</v>
      </c>
      <c r="K27" s="186">
        <f>+'13'!K27</f>
        <v>-440000</v>
      </c>
      <c r="L27" s="186">
        <f>+'13'!L27</f>
        <v>135917.39000000001</v>
      </c>
      <c r="M27" s="186">
        <f>+'13'!M27</f>
        <v>670513.1799999997</v>
      </c>
      <c r="N27" s="136"/>
      <c r="O27" s="136"/>
    </row>
    <row r="28" spans="1:15" s="96" customFormat="1" ht="34.5" customHeight="1" x14ac:dyDescent="0.2">
      <c r="A28" s="121"/>
      <c r="B28" s="121"/>
      <c r="C28" s="121"/>
      <c r="D28" s="121"/>
      <c r="E28" s="20"/>
      <c r="F28" s="348" t="s">
        <v>146</v>
      </c>
      <c r="G28" s="348"/>
      <c r="H28" s="348"/>
      <c r="I28" s="348"/>
      <c r="J28" s="348"/>
      <c r="K28" s="121"/>
      <c r="L28" s="121"/>
      <c r="M28" s="121"/>
    </row>
    <row r="29" spans="1:15" s="96" customFormat="1" ht="20.25" customHeight="1" x14ac:dyDescent="0.2">
      <c r="A29" s="121"/>
      <c r="B29" s="121"/>
      <c r="C29" s="121"/>
      <c r="D29" s="121"/>
      <c r="E29" s="20"/>
      <c r="F29" s="20"/>
      <c r="G29" s="348" t="s">
        <v>70</v>
      </c>
      <c r="H29" s="348"/>
      <c r="I29" s="348"/>
      <c r="J29" s="348"/>
      <c r="K29" s="121"/>
      <c r="L29" s="121"/>
      <c r="M29" s="121"/>
    </row>
    <row r="30" spans="1:15" s="96" customFormat="1" ht="22.5" customHeight="1" x14ac:dyDescent="0.2">
      <c r="A30" s="121"/>
      <c r="B30" s="121"/>
      <c r="C30" s="121"/>
      <c r="D30" s="121"/>
      <c r="E30" s="20"/>
      <c r="F30" s="20"/>
      <c r="G30" s="20"/>
      <c r="H30" s="348" t="s">
        <v>71</v>
      </c>
      <c r="I30" s="348"/>
      <c r="J30" s="348"/>
      <c r="K30" s="121"/>
      <c r="L30" s="121"/>
      <c r="M30" s="121"/>
    </row>
    <row r="31" spans="1:15" s="96" customFormat="1" ht="15.75" customHeight="1" x14ac:dyDescent="0.2">
      <c r="A31" s="121"/>
      <c r="B31" s="121"/>
      <c r="C31" s="121"/>
      <c r="D31" s="121"/>
      <c r="E31" s="20"/>
      <c r="F31" s="20"/>
      <c r="G31" s="20"/>
      <c r="H31" s="20"/>
      <c r="I31" s="89" t="s">
        <v>147</v>
      </c>
      <c r="J31" s="186"/>
      <c r="K31" s="189">
        <v>-5</v>
      </c>
      <c r="L31" s="310"/>
      <c r="M31" s="189">
        <v>-5</v>
      </c>
    </row>
    <row r="32" spans="1:15" s="96" customFormat="1" ht="24" customHeight="1" x14ac:dyDescent="0.2">
      <c r="A32" s="121"/>
      <c r="B32" s="121"/>
      <c r="C32" s="121"/>
      <c r="D32" s="121" t="s">
        <v>72</v>
      </c>
      <c r="E32" s="349" t="s">
        <v>24</v>
      </c>
      <c r="F32" s="349"/>
      <c r="G32" s="349"/>
      <c r="H32" s="349"/>
      <c r="I32" s="349"/>
      <c r="J32" s="308">
        <f>+'9'!G64</f>
        <v>53784</v>
      </c>
      <c r="K32" s="186">
        <f>+'9'!H64</f>
        <v>-84558</v>
      </c>
      <c r="L32" s="186">
        <f>+'9'!I64</f>
        <v>-670558</v>
      </c>
      <c r="M32" s="186">
        <f>+'9'!J64</f>
        <v>-1205153.79</v>
      </c>
    </row>
    <row r="33" spans="1:13" s="96" customFormat="1" ht="28.5" customHeight="1" x14ac:dyDescent="0.2">
      <c r="A33" s="121"/>
      <c r="B33" s="121"/>
      <c r="C33" s="121"/>
      <c r="D33" s="121"/>
      <c r="E33" s="20"/>
      <c r="F33" s="348" t="s">
        <v>73</v>
      </c>
      <c r="G33" s="348"/>
      <c r="H33" s="348"/>
      <c r="I33" s="348"/>
      <c r="J33" s="348"/>
      <c r="K33" s="121"/>
      <c r="L33" s="121"/>
      <c r="M33" s="121"/>
    </row>
    <row r="34" spans="1:13" s="96" customFormat="1" ht="24" customHeight="1" x14ac:dyDescent="0.2">
      <c r="A34" s="121"/>
      <c r="B34" s="121"/>
      <c r="C34" s="121"/>
      <c r="D34" s="121"/>
      <c r="E34" s="20"/>
      <c r="F34" s="20"/>
      <c r="G34" s="348" t="s">
        <v>70</v>
      </c>
      <c r="H34" s="348"/>
      <c r="I34" s="348"/>
      <c r="J34" s="348"/>
      <c r="K34" s="121"/>
      <c r="L34" s="121"/>
      <c r="M34" s="121"/>
    </row>
    <row r="35" spans="1:13" s="96" customFormat="1" ht="24" customHeight="1" x14ac:dyDescent="0.2">
      <c r="A35" s="121"/>
      <c r="B35" s="121"/>
      <c r="C35" s="121"/>
      <c r="D35" s="121"/>
      <c r="E35" s="20"/>
      <c r="F35" s="20"/>
      <c r="G35" s="20"/>
      <c r="H35" s="348" t="s">
        <v>71</v>
      </c>
      <c r="I35" s="348"/>
      <c r="J35" s="348"/>
      <c r="K35" s="121"/>
      <c r="L35" s="121"/>
      <c r="M35" s="121"/>
    </row>
    <row r="36" spans="1:13" s="13" customFormat="1" x14ac:dyDescent="0.2">
      <c r="A36" s="187"/>
      <c r="B36" s="187"/>
      <c r="C36" s="187"/>
      <c r="D36" s="187"/>
      <c r="E36" s="187"/>
      <c r="F36" s="187"/>
      <c r="G36" s="187"/>
      <c r="H36" s="187"/>
      <c r="I36" s="187" t="s">
        <v>318</v>
      </c>
      <c r="J36" s="188" t="s">
        <v>319</v>
      </c>
      <c r="K36" s="121">
        <v>2</v>
      </c>
      <c r="L36" s="121" t="s">
        <v>319</v>
      </c>
      <c r="M36" s="121">
        <v>2</v>
      </c>
    </row>
    <row r="37" spans="1:13" s="13" customFormat="1" x14ac:dyDescent="0.2">
      <c r="A37" s="187"/>
      <c r="B37" s="187"/>
      <c r="C37" s="187"/>
      <c r="D37" s="187"/>
      <c r="E37" s="187"/>
      <c r="F37" s="187"/>
      <c r="G37" s="187"/>
      <c r="H37" s="187"/>
      <c r="I37" s="187" t="s">
        <v>74</v>
      </c>
      <c r="J37" s="188" t="s">
        <v>319</v>
      </c>
      <c r="K37" s="90">
        <v>2</v>
      </c>
      <c r="L37" s="121" t="s">
        <v>319</v>
      </c>
      <c r="M37" s="121">
        <v>2</v>
      </c>
    </row>
    <row r="38" spans="1:13" s="13" customFormat="1" x14ac:dyDescent="0.2">
      <c r="A38" s="187"/>
      <c r="B38" s="187"/>
      <c r="C38" s="187"/>
      <c r="D38" s="187"/>
      <c r="E38" s="187"/>
      <c r="F38" s="187"/>
      <c r="G38" s="187"/>
      <c r="H38" s="187"/>
      <c r="I38" s="187" t="s">
        <v>320</v>
      </c>
      <c r="J38" s="188" t="s">
        <v>319</v>
      </c>
      <c r="K38" s="121">
        <v>0</v>
      </c>
      <c r="L38" s="121" t="s">
        <v>319</v>
      </c>
      <c r="M38" s="121">
        <v>4</v>
      </c>
    </row>
    <row r="39" spans="1:13" s="192" customFormat="1" ht="24" customHeight="1" x14ac:dyDescent="0.2">
      <c r="A39" s="351" t="s">
        <v>94</v>
      </c>
      <c r="B39" s="351"/>
      <c r="C39" s="351"/>
      <c r="D39" s="351"/>
      <c r="E39" s="351"/>
      <c r="F39" s="351"/>
      <c r="G39" s="351"/>
      <c r="H39" s="351"/>
      <c r="I39" s="351"/>
      <c r="J39" s="276">
        <f>+J40</f>
        <v>-434254.66</v>
      </c>
      <c r="K39" s="12">
        <f t="shared" ref="K39:M39" si="4">+K40</f>
        <v>-183200</v>
      </c>
      <c r="L39" s="12">
        <f t="shared" si="4"/>
        <v>-238200</v>
      </c>
      <c r="M39" s="12">
        <f t="shared" si="4"/>
        <v>-238200</v>
      </c>
    </row>
    <row r="40" spans="1:13" s="192" customFormat="1" ht="24" customHeight="1" x14ac:dyDescent="0.2">
      <c r="A40" s="20"/>
      <c r="B40" s="19" t="s">
        <v>68</v>
      </c>
      <c r="C40" s="348" t="s">
        <v>69</v>
      </c>
      <c r="D40" s="348"/>
      <c r="E40" s="348"/>
      <c r="F40" s="348"/>
      <c r="G40" s="348"/>
      <c r="H40" s="348"/>
      <c r="I40" s="348"/>
      <c r="J40" s="276">
        <f>+J41</f>
        <v>-434254.66</v>
      </c>
      <c r="K40" s="12">
        <f t="shared" ref="K40:M40" si="5">+K41</f>
        <v>-183200</v>
      </c>
      <c r="L40" s="12">
        <f t="shared" si="5"/>
        <v>-238200</v>
      </c>
      <c r="M40" s="12">
        <f t="shared" si="5"/>
        <v>-238200</v>
      </c>
    </row>
    <row r="41" spans="1:13" s="13" customFormat="1" ht="24" customHeight="1" x14ac:dyDescent="0.2">
      <c r="A41" s="20"/>
      <c r="B41" s="20"/>
      <c r="C41" s="20"/>
      <c r="D41" s="19" t="s">
        <v>72</v>
      </c>
      <c r="E41" s="348" t="s">
        <v>24</v>
      </c>
      <c r="F41" s="348"/>
      <c r="G41" s="348"/>
      <c r="H41" s="348"/>
      <c r="I41" s="348"/>
      <c r="J41" s="276">
        <f>+'9'!G74</f>
        <v>-434254.66</v>
      </c>
      <c r="K41" s="12">
        <f>+'9'!H74</f>
        <v>-183200</v>
      </c>
      <c r="L41" s="12">
        <f>+'9'!I74</f>
        <v>-238200</v>
      </c>
      <c r="M41" s="12">
        <f>+'9'!J74</f>
        <v>-238200</v>
      </c>
    </row>
    <row r="42" spans="1:13" s="13" customFormat="1" ht="35.25" customHeight="1" x14ac:dyDescent="0.2">
      <c r="A42" s="20"/>
      <c r="B42" s="20"/>
      <c r="C42" s="20"/>
      <c r="D42" s="20"/>
      <c r="E42" s="20"/>
      <c r="F42" s="348" t="s">
        <v>154</v>
      </c>
      <c r="G42" s="348"/>
      <c r="H42" s="348"/>
      <c r="I42" s="348"/>
      <c r="J42" s="348"/>
      <c r="K42" s="188"/>
      <c r="L42" s="188"/>
      <c r="M42" s="188"/>
    </row>
    <row r="43" spans="1:13" s="13" customFormat="1" ht="24" customHeight="1" x14ac:dyDescent="0.2">
      <c r="A43" s="20"/>
      <c r="B43" s="20"/>
      <c r="C43" s="20"/>
      <c r="D43" s="20"/>
      <c r="E43" s="20"/>
      <c r="F43" s="20"/>
      <c r="G43" s="348" t="s">
        <v>155</v>
      </c>
      <c r="H43" s="348"/>
      <c r="I43" s="348"/>
      <c r="J43" s="348"/>
      <c r="K43" s="188"/>
      <c r="L43" s="188"/>
      <c r="M43" s="188"/>
    </row>
    <row r="44" spans="1:13" s="13" customFormat="1" ht="24" customHeight="1" x14ac:dyDescent="0.2">
      <c r="A44" s="20"/>
      <c r="B44" s="20"/>
      <c r="C44" s="20"/>
      <c r="D44" s="20"/>
      <c r="E44" s="20"/>
      <c r="F44" s="20"/>
      <c r="G44" s="20"/>
      <c r="H44" s="348" t="s">
        <v>71</v>
      </c>
      <c r="I44" s="348"/>
      <c r="J44" s="348"/>
      <c r="K44" s="188"/>
      <c r="L44" s="188"/>
      <c r="M44" s="188"/>
    </row>
    <row r="45" spans="1:13" s="96" customFormat="1" x14ac:dyDescent="0.2">
      <c r="A45" s="351" t="s">
        <v>148</v>
      </c>
      <c r="B45" s="351"/>
      <c r="C45" s="351"/>
      <c r="D45" s="351"/>
      <c r="E45" s="351"/>
      <c r="F45" s="351"/>
      <c r="G45" s="351"/>
      <c r="H45" s="351"/>
      <c r="I45" s="351"/>
      <c r="J45" s="278">
        <f>+J46</f>
        <v>0</v>
      </c>
      <c r="K45" s="278">
        <f t="shared" ref="K45:M45" si="6">+K46</f>
        <v>0</v>
      </c>
      <c r="L45" s="278">
        <f t="shared" si="6"/>
        <v>0</v>
      </c>
      <c r="M45" s="278">
        <f t="shared" si="6"/>
        <v>0</v>
      </c>
    </row>
    <row r="46" spans="1:13" s="96" customFormat="1" ht="16.5" customHeight="1" x14ac:dyDescent="0.2">
      <c r="A46" s="20"/>
      <c r="B46" s="19" t="s">
        <v>265</v>
      </c>
      <c r="C46" s="348" t="s">
        <v>266</v>
      </c>
      <c r="D46" s="348"/>
      <c r="E46" s="348"/>
      <c r="F46" s="348"/>
      <c r="G46" s="348"/>
      <c r="H46" s="348"/>
      <c r="I46" s="348"/>
      <c r="J46" s="278">
        <f>+J47+J51</f>
        <v>0</v>
      </c>
      <c r="K46" s="278">
        <f t="shared" ref="K46:M46" si="7">+K47+K51</f>
        <v>0</v>
      </c>
      <c r="L46" s="278">
        <f t="shared" si="7"/>
        <v>0</v>
      </c>
      <c r="M46" s="278">
        <f t="shared" si="7"/>
        <v>0</v>
      </c>
    </row>
    <row r="47" spans="1:13" s="96" customFormat="1" ht="16.5" customHeight="1" x14ac:dyDescent="0.2">
      <c r="A47" s="20"/>
      <c r="B47" s="20"/>
      <c r="C47" s="20"/>
      <c r="D47" s="19" t="s">
        <v>267</v>
      </c>
      <c r="E47" s="348" t="s">
        <v>256</v>
      </c>
      <c r="F47" s="348"/>
      <c r="G47" s="348"/>
      <c r="H47" s="348"/>
      <c r="I47" s="348"/>
      <c r="J47" s="278">
        <f>+'13'!J41</f>
        <v>-168266.65999999997</v>
      </c>
      <c r="K47" s="122">
        <f>+'13'!K41</f>
        <v>-440554</v>
      </c>
      <c r="L47" s="122">
        <f>+'13'!L41</f>
        <v>-505636.65</v>
      </c>
      <c r="M47" s="122">
        <f>+'13'!M41</f>
        <v>-505636.65</v>
      </c>
    </row>
    <row r="48" spans="1:13" s="96" customFormat="1" ht="30" customHeight="1" x14ac:dyDescent="0.2">
      <c r="A48" s="20"/>
      <c r="B48" s="20"/>
      <c r="C48" s="20"/>
      <c r="D48" s="20"/>
      <c r="E48" s="20"/>
      <c r="F48" s="348" t="s">
        <v>268</v>
      </c>
      <c r="G48" s="348"/>
      <c r="H48" s="348"/>
      <c r="I48" s="348"/>
      <c r="J48" s="348"/>
      <c r="K48" s="348"/>
      <c r="L48" s="348"/>
      <c r="M48" s="348"/>
    </row>
    <row r="49" spans="1:13" s="96" customFormat="1" ht="16.5" customHeight="1" x14ac:dyDescent="0.2">
      <c r="A49" s="20"/>
      <c r="B49" s="20"/>
      <c r="C49" s="20"/>
      <c r="D49" s="20"/>
      <c r="E49" s="20"/>
      <c r="F49" s="20"/>
      <c r="G49" s="348" t="s">
        <v>269</v>
      </c>
      <c r="H49" s="348"/>
      <c r="I49" s="348"/>
      <c r="J49" s="348"/>
      <c r="K49" s="348"/>
      <c r="L49" s="348"/>
      <c r="M49" s="348"/>
    </row>
    <row r="50" spans="1:13" s="96" customFormat="1" ht="16.5" customHeight="1" x14ac:dyDescent="0.2">
      <c r="A50" s="20"/>
      <c r="B50" s="20"/>
      <c r="C50" s="20"/>
      <c r="D50" s="20"/>
      <c r="E50" s="20"/>
      <c r="F50" s="20"/>
      <c r="G50" s="20"/>
      <c r="H50" s="348" t="s">
        <v>270</v>
      </c>
      <c r="I50" s="348"/>
      <c r="J50" s="348"/>
      <c r="K50" s="348"/>
      <c r="L50" s="348"/>
      <c r="M50" s="348"/>
    </row>
    <row r="51" spans="1:13" s="96" customFormat="1" ht="16.5" customHeight="1" x14ac:dyDescent="0.2">
      <c r="A51" s="273"/>
      <c r="B51" s="273"/>
      <c r="C51" s="273"/>
      <c r="D51" s="271" t="s">
        <v>267</v>
      </c>
      <c r="E51" s="348" t="s">
        <v>256</v>
      </c>
      <c r="F51" s="348"/>
      <c r="G51" s="348"/>
      <c r="H51" s="348"/>
      <c r="I51" s="348"/>
      <c r="J51" s="278">
        <f>+'13'!J45</f>
        <v>168266.65999999997</v>
      </c>
      <c r="K51" s="122">
        <f>+'13'!K45</f>
        <v>440554</v>
      </c>
      <c r="L51" s="122">
        <f>+'13'!L45</f>
        <v>505636.65</v>
      </c>
      <c r="M51" s="122">
        <f>+'13'!M45</f>
        <v>505636.65</v>
      </c>
    </row>
    <row r="52" spans="1:13" s="96" customFormat="1" ht="30" customHeight="1" x14ac:dyDescent="0.2">
      <c r="A52" s="273"/>
      <c r="B52" s="273"/>
      <c r="C52" s="273"/>
      <c r="D52" s="273"/>
      <c r="E52" s="273"/>
      <c r="F52" s="348" t="s">
        <v>268</v>
      </c>
      <c r="G52" s="348"/>
      <c r="H52" s="348"/>
      <c r="I52" s="348"/>
      <c r="J52" s="348"/>
      <c r="K52" s="348"/>
      <c r="L52" s="348"/>
      <c r="M52" s="348"/>
    </row>
    <row r="53" spans="1:13" s="96" customFormat="1" ht="16.5" customHeight="1" x14ac:dyDescent="0.2">
      <c r="A53" s="273"/>
      <c r="B53" s="273"/>
      <c r="C53" s="273"/>
      <c r="D53" s="273"/>
      <c r="E53" s="273"/>
      <c r="F53" s="273"/>
      <c r="G53" s="348" t="s">
        <v>269</v>
      </c>
      <c r="H53" s="348"/>
      <c r="I53" s="348"/>
      <c r="J53" s="348"/>
      <c r="K53" s="348"/>
      <c r="L53" s="348"/>
      <c r="M53" s="348"/>
    </row>
    <row r="54" spans="1:13" s="96" customFormat="1" ht="16.5" customHeight="1" x14ac:dyDescent="0.2">
      <c r="A54" s="273"/>
      <c r="B54" s="273"/>
      <c r="C54" s="273"/>
      <c r="D54" s="273"/>
      <c r="E54" s="273"/>
      <c r="F54" s="273"/>
      <c r="G54" s="273"/>
      <c r="H54" s="348" t="s">
        <v>270</v>
      </c>
      <c r="I54" s="348"/>
      <c r="J54" s="348"/>
      <c r="K54" s="348"/>
      <c r="L54" s="348"/>
      <c r="M54" s="348"/>
    </row>
  </sheetData>
  <mergeCells count="52">
    <mergeCell ref="E51:I51"/>
    <mergeCell ref="F52:M52"/>
    <mergeCell ref="G53:M53"/>
    <mergeCell ref="H54:M54"/>
    <mergeCell ref="A6:M6"/>
    <mergeCell ref="G14:M14"/>
    <mergeCell ref="A7:A8"/>
    <mergeCell ref="B7:C7"/>
    <mergeCell ref="D7:G7"/>
    <mergeCell ref="H7:H8"/>
    <mergeCell ref="I7:I8"/>
    <mergeCell ref="J7:M7"/>
    <mergeCell ref="A9:I9"/>
    <mergeCell ref="A10:I10"/>
    <mergeCell ref="C11:I11"/>
    <mergeCell ref="E12:I12"/>
    <mergeCell ref="B1:M1"/>
    <mergeCell ref="B2:M2"/>
    <mergeCell ref="B3:M3"/>
    <mergeCell ref="B4:M4"/>
    <mergeCell ref="B5:M5"/>
    <mergeCell ref="F13:M13"/>
    <mergeCell ref="C40:I40"/>
    <mergeCell ref="E41:I41"/>
    <mergeCell ref="F28:J28"/>
    <mergeCell ref="H15:M15"/>
    <mergeCell ref="C17:I17"/>
    <mergeCell ref="E18:I18"/>
    <mergeCell ref="F19:M19"/>
    <mergeCell ref="G20:M20"/>
    <mergeCell ref="H21:M21"/>
    <mergeCell ref="E22:I22"/>
    <mergeCell ref="F23:J23"/>
    <mergeCell ref="G24:J24"/>
    <mergeCell ref="H25:J25"/>
    <mergeCell ref="E27:I27"/>
    <mergeCell ref="F42:J42"/>
    <mergeCell ref="G43:J43"/>
    <mergeCell ref="G49:M49"/>
    <mergeCell ref="H50:M50"/>
    <mergeCell ref="G29:J29"/>
    <mergeCell ref="H30:J30"/>
    <mergeCell ref="E32:I32"/>
    <mergeCell ref="F33:J33"/>
    <mergeCell ref="G34:J34"/>
    <mergeCell ref="H35:J35"/>
    <mergeCell ref="H44:J44"/>
    <mergeCell ref="A45:I45"/>
    <mergeCell ref="C46:I46"/>
    <mergeCell ref="E47:I47"/>
    <mergeCell ref="F48:M48"/>
    <mergeCell ref="A39:I39"/>
  </mergeCells>
  <pageMargins left="0.15" right="0.04" top="0.24" bottom="0.23622047244094491" header="0.31496062992125984" footer="0.17"/>
  <pageSetup paperSize="9" scale="85" orientation="landscape" r:id="rId1"/>
  <ignoredErrors>
    <ignoredError sqref="B11:B17 B40:B44 B46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9AE98-0343-4B7F-80F9-78DC4C6D707F}">
  <dimension ref="A1:BV92"/>
  <sheetViews>
    <sheetView zoomScaleNormal="100" workbookViewId="0">
      <selection activeCell="I8" sqref="I8"/>
    </sheetView>
  </sheetViews>
  <sheetFormatPr defaultColWidth="9.140625" defaultRowHeight="13.5" x14ac:dyDescent="0.2"/>
  <cols>
    <col min="1" max="1" width="16" style="196" customWidth="1"/>
    <col min="2" max="2" width="12.5703125" style="196" customWidth="1"/>
    <col min="3" max="3" width="10.42578125" style="196" customWidth="1"/>
    <col min="4" max="4" width="20.85546875" style="196" customWidth="1"/>
    <col min="5" max="5" width="8.5703125" style="196" customWidth="1"/>
    <col min="6" max="6" width="10.85546875" style="196" customWidth="1"/>
    <col min="7" max="7" width="15.28515625" style="196" customWidth="1"/>
    <col min="8" max="8" width="11.5703125" style="196" customWidth="1"/>
    <col min="9" max="9" width="26.28515625" style="196" customWidth="1"/>
    <col min="10" max="16384" width="9.140625" style="196"/>
  </cols>
  <sheetData>
    <row r="1" spans="1:74" s="195" customFormat="1" ht="15" customHeight="1" x14ac:dyDescent="0.2">
      <c r="A1" s="328" t="s">
        <v>353</v>
      </c>
      <c r="B1" s="328"/>
      <c r="C1" s="328"/>
      <c r="D1" s="328"/>
      <c r="E1" s="328"/>
      <c r="F1" s="328"/>
      <c r="G1" s="328"/>
      <c r="H1" s="328"/>
      <c r="I1" s="328"/>
      <c r="J1" s="193"/>
      <c r="K1" s="194"/>
      <c r="L1" s="194"/>
      <c r="M1" s="194"/>
      <c r="N1" s="194"/>
      <c r="O1" s="194"/>
      <c r="P1" s="194"/>
      <c r="Q1" s="194"/>
      <c r="R1" s="193"/>
      <c r="S1" s="194"/>
      <c r="T1" s="194"/>
      <c r="U1" s="194"/>
      <c r="V1" s="194"/>
      <c r="W1" s="194"/>
      <c r="X1" s="194"/>
      <c r="Y1" s="194"/>
      <c r="Z1" s="193"/>
      <c r="AA1" s="194"/>
      <c r="AB1" s="194"/>
      <c r="AC1" s="194"/>
      <c r="AD1" s="194"/>
      <c r="AE1" s="194"/>
      <c r="AF1" s="194"/>
      <c r="AG1" s="194"/>
      <c r="AH1" s="193"/>
      <c r="AI1" s="194"/>
      <c r="AJ1" s="194"/>
      <c r="AK1" s="194"/>
      <c r="AL1" s="194"/>
      <c r="AM1" s="194"/>
      <c r="AN1" s="194"/>
      <c r="AO1" s="194"/>
      <c r="AP1" s="193"/>
      <c r="AQ1" s="194"/>
      <c r="AR1" s="194"/>
      <c r="AS1" s="194"/>
      <c r="AT1" s="194"/>
      <c r="AU1" s="194"/>
      <c r="AV1" s="194"/>
      <c r="AW1" s="194"/>
      <c r="AX1" s="193"/>
      <c r="AY1" s="194"/>
      <c r="AZ1" s="194"/>
      <c r="BA1" s="194"/>
      <c r="BB1" s="194"/>
      <c r="BC1" s="194"/>
      <c r="BD1" s="194"/>
      <c r="BE1" s="194"/>
      <c r="BF1" s="193"/>
      <c r="BG1" s="194"/>
      <c r="BH1" s="194"/>
      <c r="BI1" s="194"/>
      <c r="BJ1" s="194"/>
      <c r="BK1" s="194"/>
      <c r="BL1" s="194"/>
      <c r="BM1" s="194"/>
      <c r="BN1" s="193"/>
      <c r="BO1" s="194"/>
      <c r="BP1" s="194"/>
      <c r="BQ1" s="194"/>
      <c r="BR1" s="194"/>
      <c r="BS1" s="194"/>
      <c r="BT1" s="194"/>
      <c r="BU1" s="194"/>
      <c r="BV1" s="193"/>
    </row>
    <row r="2" spans="1:74" s="195" customFormat="1" ht="15" customHeight="1" x14ac:dyDescent="0.2">
      <c r="A2" s="328" t="s">
        <v>195</v>
      </c>
      <c r="B2" s="328"/>
      <c r="C2" s="328"/>
      <c r="D2" s="328"/>
      <c r="E2" s="328"/>
      <c r="F2" s="328"/>
      <c r="G2" s="328"/>
      <c r="H2" s="328"/>
      <c r="I2" s="328"/>
      <c r="J2" s="193"/>
      <c r="K2" s="194"/>
      <c r="L2" s="194"/>
      <c r="M2" s="194"/>
      <c r="N2" s="194"/>
      <c r="O2" s="194"/>
      <c r="P2" s="194"/>
      <c r="Q2" s="194"/>
      <c r="R2" s="193"/>
      <c r="S2" s="194"/>
      <c r="T2" s="194"/>
      <c r="U2" s="194"/>
      <c r="V2" s="194"/>
      <c r="W2" s="194"/>
      <c r="X2" s="194"/>
      <c r="Y2" s="194"/>
      <c r="Z2" s="193"/>
      <c r="AA2" s="194"/>
      <c r="AB2" s="194"/>
      <c r="AC2" s="194"/>
      <c r="AD2" s="194"/>
      <c r="AE2" s="194"/>
      <c r="AF2" s="194"/>
      <c r="AG2" s="194"/>
      <c r="AH2" s="193"/>
      <c r="AI2" s="194"/>
      <c r="AJ2" s="194"/>
      <c r="AK2" s="194"/>
      <c r="AL2" s="194"/>
      <c r="AM2" s="194"/>
      <c r="AN2" s="194"/>
      <c r="AO2" s="194"/>
      <c r="AP2" s="193"/>
      <c r="AQ2" s="194"/>
      <c r="AR2" s="194"/>
      <c r="AS2" s="194"/>
      <c r="AT2" s="194"/>
      <c r="AU2" s="194"/>
      <c r="AV2" s="194"/>
      <c r="AW2" s="194"/>
      <c r="AX2" s="193"/>
      <c r="AY2" s="194"/>
      <c r="AZ2" s="194"/>
      <c r="BA2" s="194"/>
      <c r="BB2" s="194"/>
      <c r="BC2" s="194"/>
      <c r="BD2" s="194"/>
      <c r="BE2" s="194"/>
      <c r="BF2" s="193"/>
      <c r="BG2" s="194"/>
      <c r="BH2" s="194"/>
      <c r="BI2" s="194"/>
      <c r="BJ2" s="194"/>
      <c r="BK2" s="194"/>
      <c r="BL2" s="194"/>
      <c r="BM2" s="194"/>
      <c r="BN2" s="193"/>
      <c r="BO2" s="194"/>
      <c r="BP2" s="194"/>
      <c r="BQ2" s="194"/>
      <c r="BR2" s="194"/>
      <c r="BS2" s="194"/>
      <c r="BT2" s="194"/>
      <c r="BU2" s="194"/>
      <c r="BV2" s="193"/>
    </row>
    <row r="3" spans="1:74" s="195" customFormat="1" ht="15" customHeight="1" x14ac:dyDescent="0.2">
      <c r="A3" s="328" t="s">
        <v>31</v>
      </c>
      <c r="B3" s="328"/>
      <c r="C3" s="328"/>
      <c r="D3" s="328"/>
      <c r="E3" s="328"/>
      <c r="F3" s="328"/>
      <c r="G3" s="328"/>
      <c r="H3" s="328"/>
      <c r="I3" s="328"/>
      <c r="J3" s="193"/>
      <c r="K3" s="194"/>
      <c r="L3" s="194"/>
      <c r="M3" s="194"/>
      <c r="N3" s="194"/>
      <c r="O3" s="194"/>
      <c r="P3" s="194"/>
      <c r="Q3" s="194"/>
      <c r="R3" s="193"/>
      <c r="S3" s="194"/>
      <c r="T3" s="194"/>
      <c r="U3" s="194"/>
      <c r="V3" s="194"/>
      <c r="W3" s="194"/>
      <c r="X3" s="194"/>
      <c r="Y3" s="194"/>
      <c r="Z3" s="193"/>
      <c r="AA3" s="194"/>
      <c r="AB3" s="194"/>
      <c r="AC3" s="194"/>
      <c r="AD3" s="194"/>
      <c r="AE3" s="194"/>
      <c r="AF3" s="194"/>
      <c r="AG3" s="194"/>
      <c r="AH3" s="193"/>
      <c r="AI3" s="194"/>
      <c r="AJ3" s="194"/>
      <c r="AK3" s="194"/>
      <c r="AL3" s="194"/>
      <c r="AM3" s="194"/>
      <c r="AN3" s="194"/>
      <c r="AO3" s="194"/>
      <c r="AP3" s="193"/>
      <c r="AQ3" s="194"/>
      <c r="AR3" s="194"/>
      <c r="AS3" s="194"/>
      <c r="AT3" s="194"/>
      <c r="AU3" s="194"/>
      <c r="AV3" s="194"/>
      <c r="AW3" s="194"/>
      <c r="AX3" s="193"/>
      <c r="AY3" s="194"/>
      <c r="AZ3" s="194"/>
      <c r="BA3" s="194"/>
      <c r="BB3" s="194"/>
      <c r="BC3" s="194"/>
      <c r="BD3" s="194"/>
      <c r="BE3" s="194"/>
      <c r="BF3" s="193"/>
      <c r="BG3" s="194"/>
      <c r="BH3" s="194"/>
      <c r="BI3" s="194"/>
      <c r="BJ3" s="194"/>
      <c r="BK3" s="194"/>
      <c r="BL3" s="194"/>
      <c r="BM3" s="194"/>
      <c r="BN3" s="193"/>
      <c r="BO3" s="194"/>
      <c r="BP3" s="194"/>
      <c r="BQ3" s="194"/>
      <c r="BR3" s="194"/>
      <c r="BS3" s="194"/>
      <c r="BT3" s="194"/>
      <c r="BU3" s="194"/>
      <c r="BV3" s="193"/>
    </row>
    <row r="4" spans="1:74" s="195" customFormat="1" ht="15" customHeight="1" x14ac:dyDescent="0.2">
      <c r="A4" s="328" t="s">
        <v>30</v>
      </c>
      <c r="B4" s="328"/>
      <c r="C4" s="328"/>
      <c r="D4" s="328"/>
      <c r="E4" s="328"/>
      <c r="F4" s="328"/>
      <c r="G4" s="328"/>
      <c r="H4" s="328"/>
      <c r="I4" s="328"/>
      <c r="J4" s="193"/>
      <c r="K4" s="194"/>
      <c r="L4" s="194"/>
      <c r="M4" s="194"/>
      <c r="N4" s="194"/>
      <c r="O4" s="194"/>
      <c r="P4" s="194"/>
      <c r="Q4" s="194"/>
      <c r="R4" s="193"/>
      <c r="S4" s="194"/>
      <c r="T4" s="194"/>
      <c r="U4" s="194"/>
      <c r="V4" s="194"/>
      <c r="W4" s="194"/>
      <c r="X4" s="194"/>
      <c r="Y4" s="194"/>
      <c r="Z4" s="193"/>
      <c r="AA4" s="194"/>
      <c r="AB4" s="194"/>
      <c r="AC4" s="194"/>
      <c r="AD4" s="194"/>
      <c r="AE4" s="194"/>
      <c r="AF4" s="194"/>
      <c r="AG4" s="194"/>
      <c r="AH4" s="193"/>
      <c r="AI4" s="194"/>
      <c r="AJ4" s="194"/>
      <c r="AK4" s="194"/>
      <c r="AL4" s="194"/>
      <c r="AM4" s="194"/>
      <c r="AN4" s="194"/>
      <c r="AO4" s="194"/>
      <c r="AP4" s="193"/>
      <c r="AQ4" s="194"/>
      <c r="AR4" s="194"/>
      <c r="AS4" s="194"/>
      <c r="AT4" s="194"/>
      <c r="AU4" s="194"/>
      <c r="AV4" s="194"/>
      <c r="AW4" s="194"/>
      <c r="AX4" s="193"/>
      <c r="AY4" s="194"/>
      <c r="AZ4" s="194"/>
      <c r="BA4" s="194"/>
      <c r="BB4" s="194"/>
      <c r="BC4" s="194"/>
      <c r="BD4" s="194"/>
      <c r="BE4" s="194"/>
      <c r="BF4" s="193"/>
      <c r="BG4" s="194"/>
      <c r="BH4" s="194"/>
      <c r="BI4" s="194"/>
      <c r="BJ4" s="194"/>
      <c r="BK4" s="194"/>
      <c r="BL4" s="194"/>
      <c r="BM4" s="194"/>
      <c r="BN4" s="193"/>
      <c r="BO4" s="194"/>
      <c r="BP4" s="194"/>
      <c r="BQ4" s="194"/>
      <c r="BR4" s="194"/>
      <c r="BS4" s="194"/>
      <c r="BT4" s="194"/>
      <c r="BU4" s="194"/>
      <c r="BV4" s="193"/>
    </row>
    <row r="5" spans="1:74" ht="38.25" customHeight="1" x14ac:dyDescent="0.2">
      <c r="A5" s="410" t="s">
        <v>354</v>
      </c>
      <c r="B5" s="410"/>
      <c r="C5" s="410"/>
      <c r="D5" s="410"/>
      <c r="E5" s="410"/>
      <c r="F5" s="410"/>
      <c r="G5" s="410"/>
      <c r="H5" s="410"/>
      <c r="I5" s="410"/>
    </row>
    <row r="6" spans="1:74" ht="79.5" customHeight="1" x14ac:dyDescent="0.2">
      <c r="A6" s="338" t="s">
        <v>36</v>
      </c>
      <c r="B6" s="338" t="s">
        <v>37</v>
      </c>
      <c r="C6" s="338"/>
      <c r="D6" s="338"/>
      <c r="E6" s="338" t="s">
        <v>38</v>
      </c>
      <c r="F6" s="338" t="s">
        <v>39</v>
      </c>
      <c r="G6" s="411" t="s">
        <v>40</v>
      </c>
      <c r="H6" s="411" t="s">
        <v>41</v>
      </c>
      <c r="I6" s="117" t="s">
        <v>34</v>
      </c>
    </row>
    <row r="7" spans="1:74" ht="16.149999999999999" customHeight="1" x14ac:dyDescent="0.2">
      <c r="A7" s="338"/>
      <c r="B7" s="338"/>
      <c r="C7" s="338"/>
      <c r="D7" s="338"/>
      <c r="E7" s="338"/>
      <c r="F7" s="338"/>
      <c r="G7" s="412"/>
      <c r="H7" s="412"/>
      <c r="I7" s="256" t="s">
        <v>89</v>
      </c>
    </row>
    <row r="8" spans="1:74" ht="16.5" customHeight="1" x14ac:dyDescent="0.2">
      <c r="A8" s="406" t="s">
        <v>10</v>
      </c>
      <c r="B8" s="407"/>
      <c r="C8" s="407"/>
      <c r="D8" s="407"/>
      <c r="E8" s="407"/>
      <c r="F8" s="407"/>
      <c r="G8" s="407"/>
      <c r="H8" s="408"/>
      <c r="I8" s="15">
        <f>+I9+I78</f>
        <v>-310200.80528999993</v>
      </c>
    </row>
    <row r="9" spans="1:74" ht="16.5" customHeight="1" x14ac:dyDescent="0.2">
      <c r="A9" s="337" t="s">
        <v>33</v>
      </c>
      <c r="B9" s="337"/>
      <c r="C9" s="337"/>
      <c r="D9" s="337"/>
      <c r="E9" s="337"/>
      <c r="F9" s="337"/>
      <c r="G9" s="337"/>
      <c r="H9" s="337"/>
      <c r="I9" s="15">
        <f>+I10</f>
        <v>-72000.805289999931</v>
      </c>
    </row>
    <row r="10" spans="1:74" ht="16.5" customHeight="1" x14ac:dyDescent="0.2">
      <c r="A10" s="108" t="s">
        <v>52</v>
      </c>
      <c r="B10" s="108" t="s">
        <v>53</v>
      </c>
      <c r="C10" s="108" t="s">
        <v>54</v>
      </c>
      <c r="D10" s="406" t="s">
        <v>15</v>
      </c>
      <c r="E10" s="407"/>
      <c r="F10" s="407"/>
      <c r="G10" s="407"/>
      <c r="H10" s="408"/>
      <c r="I10" s="16">
        <f>+I11+I17+I50</f>
        <v>-72000.805289999931</v>
      </c>
    </row>
    <row r="11" spans="1:74" s="107" customFormat="1" ht="29.25" customHeight="1" x14ac:dyDescent="0.2">
      <c r="A11" s="250" t="s">
        <v>274</v>
      </c>
      <c r="B11" s="416" t="s">
        <v>264</v>
      </c>
      <c r="C11" s="416"/>
      <c r="D11" s="416"/>
      <c r="E11" s="416"/>
      <c r="F11" s="416"/>
      <c r="G11" s="416"/>
      <c r="H11" s="416"/>
      <c r="I11" s="251">
        <f>+I12</f>
        <v>68784</v>
      </c>
    </row>
    <row r="12" spans="1:74" s="112" customFormat="1" ht="18" customHeight="1" x14ac:dyDescent="0.2">
      <c r="A12" s="108" t="s">
        <v>35</v>
      </c>
      <c r="B12" s="337" t="s">
        <v>103</v>
      </c>
      <c r="C12" s="337"/>
      <c r="D12" s="337"/>
      <c r="E12" s="108" t="s">
        <v>35</v>
      </c>
      <c r="F12" s="108" t="s">
        <v>35</v>
      </c>
      <c r="G12" s="208" t="s">
        <v>35</v>
      </c>
      <c r="H12" s="208" t="s">
        <v>35</v>
      </c>
      <c r="I12" s="14">
        <f>SUM(I13:I16)</f>
        <v>68784</v>
      </c>
    </row>
    <row r="13" spans="1:74" ht="18" customHeight="1" x14ac:dyDescent="0.2">
      <c r="A13" s="117" t="s">
        <v>348</v>
      </c>
      <c r="B13" s="409" t="s">
        <v>349</v>
      </c>
      <c r="C13" s="409"/>
      <c r="D13" s="409"/>
      <c r="E13" s="203" t="s">
        <v>104</v>
      </c>
      <c r="F13" s="117" t="s">
        <v>44</v>
      </c>
      <c r="G13" s="201">
        <v>13497648</v>
      </c>
      <c r="H13" s="17">
        <v>1</v>
      </c>
      <c r="I13" s="2">
        <f t="shared" ref="I13:I16" si="0">+G13*H13/1000</f>
        <v>13497.647999999999</v>
      </c>
    </row>
    <row r="14" spans="1:74" ht="18" customHeight="1" x14ac:dyDescent="0.2">
      <c r="A14" s="117" t="s">
        <v>350</v>
      </c>
      <c r="B14" s="409" t="s">
        <v>349</v>
      </c>
      <c r="C14" s="409"/>
      <c r="D14" s="409"/>
      <c r="E14" s="203" t="s">
        <v>104</v>
      </c>
      <c r="F14" s="117" t="s">
        <v>44</v>
      </c>
      <c r="G14" s="201">
        <v>22915874</v>
      </c>
      <c r="H14" s="17">
        <v>1</v>
      </c>
      <c r="I14" s="2">
        <f t="shared" si="0"/>
        <v>22915.874</v>
      </c>
    </row>
    <row r="15" spans="1:74" ht="18" customHeight="1" x14ac:dyDescent="0.2">
      <c r="A15" s="117" t="s">
        <v>351</v>
      </c>
      <c r="B15" s="409" t="s">
        <v>349</v>
      </c>
      <c r="C15" s="409"/>
      <c r="D15" s="409"/>
      <c r="E15" s="203" t="s">
        <v>104</v>
      </c>
      <c r="F15" s="117" t="s">
        <v>44</v>
      </c>
      <c r="G15" s="201">
        <v>15130420</v>
      </c>
      <c r="H15" s="17">
        <v>1</v>
      </c>
      <c r="I15" s="2">
        <f t="shared" si="0"/>
        <v>15130.42</v>
      </c>
    </row>
    <row r="16" spans="1:74" ht="18" customHeight="1" x14ac:dyDescent="0.2">
      <c r="A16" s="117" t="s">
        <v>352</v>
      </c>
      <c r="B16" s="409" t="s">
        <v>349</v>
      </c>
      <c r="C16" s="409"/>
      <c r="D16" s="409"/>
      <c r="E16" s="203" t="s">
        <v>104</v>
      </c>
      <c r="F16" s="117" t="s">
        <v>44</v>
      </c>
      <c r="G16" s="201">
        <v>17240058</v>
      </c>
      <c r="H16" s="17">
        <v>1</v>
      </c>
      <c r="I16" s="2">
        <f t="shared" si="0"/>
        <v>17240.058000000001</v>
      </c>
    </row>
    <row r="17" spans="1:9" s="107" customFormat="1" x14ac:dyDescent="0.2">
      <c r="A17" s="197" t="s">
        <v>109</v>
      </c>
      <c r="B17" s="337" t="s">
        <v>95</v>
      </c>
      <c r="C17" s="337"/>
      <c r="D17" s="337"/>
      <c r="E17" s="337"/>
      <c r="F17" s="337"/>
      <c r="G17" s="337"/>
      <c r="H17" s="337"/>
      <c r="I17" s="16">
        <f>+I18</f>
        <v>670513.18971000006</v>
      </c>
    </row>
    <row r="18" spans="1:9" s="107" customFormat="1" x14ac:dyDescent="0.2">
      <c r="A18" s="117" t="s">
        <v>35</v>
      </c>
      <c r="B18" s="406" t="s">
        <v>110</v>
      </c>
      <c r="C18" s="407"/>
      <c r="D18" s="408"/>
      <c r="E18" s="117" t="s">
        <v>35</v>
      </c>
      <c r="F18" s="117" t="s">
        <v>35</v>
      </c>
      <c r="G18" s="114" t="s">
        <v>35</v>
      </c>
      <c r="H18" s="117" t="s">
        <v>35</v>
      </c>
      <c r="I18" s="14">
        <f>SUM(I19:I49)</f>
        <v>670513.18971000006</v>
      </c>
    </row>
    <row r="19" spans="1:9" s="107" customFormat="1" ht="15.75" customHeight="1" x14ac:dyDescent="0.2">
      <c r="A19" s="198">
        <v>33111250</v>
      </c>
      <c r="B19" s="413" t="s">
        <v>186</v>
      </c>
      <c r="C19" s="414"/>
      <c r="D19" s="415"/>
      <c r="E19" s="198" t="s">
        <v>194</v>
      </c>
      <c r="F19" s="198" t="s">
        <v>112</v>
      </c>
      <c r="G19" s="2">
        <v>81200000</v>
      </c>
      <c r="H19" s="17">
        <v>1</v>
      </c>
      <c r="I19" s="435">
        <f>G19*H19/1000</f>
        <v>81200</v>
      </c>
    </row>
    <row r="20" spans="1:9" s="107" customFormat="1" ht="15.75" customHeight="1" x14ac:dyDescent="0.2">
      <c r="A20" s="198">
        <v>33111250</v>
      </c>
      <c r="B20" s="413" t="s">
        <v>186</v>
      </c>
      <c r="C20" s="414"/>
      <c r="D20" s="415"/>
      <c r="E20" s="198" t="s">
        <v>194</v>
      </c>
      <c r="F20" s="198" t="s">
        <v>112</v>
      </c>
      <c r="G20" s="2">
        <v>62090000</v>
      </c>
      <c r="H20" s="17">
        <v>9</v>
      </c>
      <c r="I20" s="435">
        <f t="shared" ref="I20:I42" si="1">G20*H20/1000</f>
        <v>558810</v>
      </c>
    </row>
    <row r="21" spans="1:9" s="107" customFormat="1" ht="15.75" customHeight="1" x14ac:dyDescent="0.2">
      <c r="A21" s="198">
        <v>33161190</v>
      </c>
      <c r="B21" s="413" t="s">
        <v>187</v>
      </c>
      <c r="C21" s="414"/>
      <c r="D21" s="415"/>
      <c r="E21" s="198" t="s">
        <v>194</v>
      </c>
      <c r="F21" s="198" t="s">
        <v>112</v>
      </c>
      <c r="G21" s="2">
        <v>16695000</v>
      </c>
      <c r="H21" s="17">
        <v>10</v>
      </c>
      <c r="I21" s="435">
        <f t="shared" si="1"/>
        <v>166950</v>
      </c>
    </row>
    <row r="22" spans="1:9" s="107" customFormat="1" ht="15.75" customHeight="1" x14ac:dyDescent="0.2">
      <c r="A22" s="198">
        <v>33161150</v>
      </c>
      <c r="B22" s="413" t="s">
        <v>188</v>
      </c>
      <c r="C22" s="414"/>
      <c r="D22" s="415"/>
      <c r="E22" s="198" t="s">
        <v>194</v>
      </c>
      <c r="F22" s="198" t="s">
        <v>112</v>
      </c>
      <c r="G22" s="2">
        <v>4459000</v>
      </c>
      <c r="H22" s="17">
        <v>10</v>
      </c>
      <c r="I22" s="435">
        <f t="shared" si="1"/>
        <v>44590</v>
      </c>
    </row>
    <row r="23" spans="1:9" s="107" customFormat="1" x14ac:dyDescent="0.2">
      <c r="A23" s="198">
        <v>33121140</v>
      </c>
      <c r="B23" s="413" t="s">
        <v>189</v>
      </c>
      <c r="C23" s="414"/>
      <c r="D23" s="415"/>
      <c r="E23" s="198" t="s">
        <v>194</v>
      </c>
      <c r="F23" s="198" t="s">
        <v>112</v>
      </c>
      <c r="G23" s="2">
        <v>1729000</v>
      </c>
      <c r="H23" s="17">
        <v>11</v>
      </c>
      <c r="I23" s="435">
        <f t="shared" si="1"/>
        <v>19019</v>
      </c>
    </row>
    <row r="24" spans="1:9" s="107" customFormat="1" x14ac:dyDescent="0.2">
      <c r="A24" s="198">
        <v>33111460</v>
      </c>
      <c r="B24" s="413" t="s">
        <v>190</v>
      </c>
      <c r="C24" s="414"/>
      <c r="D24" s="415"/>
      <c r="E24" s="198" t="s">
        <v>321</v>
      </c>
      <c r="F24" s="198" t="s">
        <v>112</v>
      </c>
      <c r="G24" s="2">
        <v>531790000</v>
      </c>
      <c r="H24" s="17">
        <v>1</v>
      </c>
      <c r="I24" s="435">
        <f t="shared" si="1"/>
        <v>531790</v>
      </c>
    </row>
    <row r="25" spans="1:9" s="107" customFormat="1" x14ac:dyDescent="0.2">
      <c r="A25" s="198">
        <v>38431160</v>
      </c>
      <c r="B25" s="413" t="s">
        <v>191</v>
      </c>
      <c r="C25" s="414"/>
      <c r="D25" s="415"/>
      <c r="E25" s="198" t="s">
        <v>111</v>
      </c>
      <c r="F25" s="198" t="s">
        <v>112</v>
      </c>
      <c r="G25" s="2">
        <v>47040000</v>
      </c>
      <c r="H25" s="17">
        <v>1</v>
      </c>
      <c r="I25" s="435">
        <f t="shared" si="1"/>
        <v>47040</v>
      </c>
    </row>
    <row r="26" spans="1:9" s="107" customFormat="1" x14ac:dyDescent="0.2">
      <c r="A26" s="198">
        <v>35121340</v>
      </c>
      <c r="B26" s="413" t="s">
        <v>192</v>
      </c>
      <c r="C26" s="414"/>
      <c r="D26" s="415"/>
      <c r="E26" s="198" t="s">
        <v>111</v>
      </c>
      <c r="F26" s="198" t="s">
        <v>112</v>
      </c>
      <c r="G26" s="2">
        <v>226800000</v>
      </c>
      <c r="H26" s="17">
        <v>1</v>
      </c>
      <c r="I26" s="435">
        <f t="shared" si="1"/>
        <v>226800</v>
      </c>
    </row>
    <row r="27" spans="1:9" s="107" customFormat="1" x14ac:dyDescent="0.2">
      <c r="A27" s="198" t="s">
        <v>322</v>
      </c>
      <c r="B27" s="413" t="s">
        <v>323</v>
      </c>
      <c r="C27" s="414"/>
      <c r="D27" s="415"/>
      <c r="E27" s="198" t="s">
        <v>111</v>
      </c>
      <c r="F27" s="198" t="s">
        <v>112</v>
      </c>
      <c r="G27" s="2">
        <v>19992000</v>
      </c>
      <c r="H27" s="17">
        <v>1</v>
      </c>
      <c r="I27" s="435">
        <f t="shared" si="1"/>
        <v>19992</v>
      </c>
    </row>
    <row r="28" spans="1:9" s="107" customFormat="1" x14ac:dyDescent="0.2">
      <c r="A28" s="198">
        <v>33181110</v>
      </c>
      <c r="B28" s="417" t="s">
        <v>193</v>
      </c>
      <c r="C28" s="418"/>
      <c r="D28" s="419"/>
      <c r="E28" s="198" t="s">
        <v>111</v>
      </c>
      <c r="F28" s="198" t="s">
        <v>112</v>
      </c>
      <c r="G28" s="2">
        <v>4725000</v>
      </c>
      <c r="H28" s="17">
        <v>16</v>
      </c>
      <c r="I28" s="435">
        <f t="shared" si="1"/>
        <v>75600</v>
      </c>
    </row>
    <row r="29" spans="1:9" s="107" customFormat="1" x14ac:dyDescent="0.2">
      <c r="A29" s="198">
        <v>33181110</v>
      </c>
      <c r="B29" s="417" t="s">
        <v>193</v>
      </c>
      <c r="C29" s="418"/>
      <c r="D29" s="419"/>
      <c r="E29" s="198" t="s">
        <v>111</v>
      </c>
      <c r="F29" s="198" t="s">
        <v>112</v>
      </c>
      <c r="G29" s="2">
        <v>11025000</v>
      </c>
      <c r="H29" s="17">
        <v>8</v>
      </c>
      <c r="I29" s="435">
        <f t="shared" si="1"/>
        <v>88200</v>
      </c>
    </row>
    <row r="30" spans="1:9" s="107" customFormat="1" x14ac:dyDescent="0.2">
      <c r="A30" s="198">
        <v>33181110</v>
      </c>
      <c r="B30" s="417" t="s">
        <v>193</v>
      </c>
      <c r="C30" s="418"/>
      <c r="D30" s="419"/>
      <c r="E30" s="198" t="s">
        <v>111</v>
      </c>
      <c r="F30" s="198" t="s">
        <v>112</v>
      </c>
      <c r="G30" s="18">
        <v>13440000</v>
      </c>
      <c r="H30" s="17">
        <v>3</v>
      </c>
      <c r="I30" s="435">
        <f t="shared" si="1"/>
        <v>40320</v>
      </c>
    </row>
    <row r="31" spans="1:9" s="107" customFormat="1" x14ac:dyDescent="0.2">
      <c r="A31" s="198">
        <v>33181110</v>
      </c>
      <c r="B31" s="417" t="s">
        <v>193</v>
      </c>
      <c r="C31" s="418"/>
      <c r="D31" s="419"/>
      <c r="E31" s="198" t="s">
        <v>111</v>
      </c>
      <c r="F31" s="198" t="s">
        <v>112</v>
      </c>
      <c r="G31" s="18">
        <v>17780000</v>
      </c>
      <c r="H31" s="17">
        <v>3</v>
      </c>
      <c r="I31" s="435">
        <f t="shared" si="1"/>
        <v>53340</v>
      </c>
    </row>
    <row r="32" spans="1:9" s="107" customFormat="1" x14ac:dyDescent="0.2">
      <c r="A32" s="198">
        <v>33181110</v>
      </c>
      <c r="B32" s="417" t="s">
        <v>193</v>
      </c>
      <c r="C32" s="418"/>
      <c r="D32" s="419"/>
      <c r="E32" s="198" t="s">
        <v>111</v>
      </c>
      <c r="F32" s="198" t="s">
        <v>112</v>
      </c>
      <c r="G32" s="18">
        <v>21365190</v>
      </c>
      <c r="H32" s="17">
        <v>1</v>
      </c>
      <c r="I32" s="435">
        <f t="shared" si="1"/>
        <v>21365.19</v>
      </c>
    </row>
    <row r="33" spans="1:9" s="107" customFormat="1" ht="16.5" customHeight="1" x14ac:dyDescent="0.2">
      <c r="A33" s="198">
        <v>33121140</v>
      </c>
      <c r="B33" s="420" t="s">
        <v>189</v>
      </c>
      <c r="C33" s="420"/>
      <c r="D33" s="420"/>
      <c r="E33" s="198" t="s">
        <v>111</v>
      </c>
      <c r="F33" s="198" t="s">
        <v>112</v>
      </c>
      <c r="G33" s="18">
        <v>1974000</v>
      </c>
      <c r="H33" s="17">
        <v>3</v>
      </c>
      <c r="I33" s="435">
        <f t="shared" si="1"/>
        <v>5922</v>
      </c>
    </row>
    <row r="34" spans="1:9" s="107" customFormat="1" ht="13.5" customHeight="1" x14ac:dyDescent="0.2">
      <c r="A34" s="198" t="s">
        <v>324</v>
      </c>
      <c r="B34" s="420" t="s">
        <v>187</v>
      </c>
      <c r="C34" s="420"/>
      <c r="D34" s="420"/>
      <c r="E34" s="198" t="s">
        <v>104</v>
      </c>
      <c r="F34" s="198" t="s">
        <v>112</v>
      </c>
      <c r="G34" s="18">
        <v>39480000</v>
      </c>
      <c r="H34" s="17">
        <v>1</v>
      </c>
      <c r="I34" s="435">
        <f t="shared" si="1"/>
        <v>39480</v>
      </c>
    </row>
    <row r="35" spans="1:9" s="107" customFormat="1" x14ac:dyDescent="0.2">
      <c r="A35" s="198" t="s">
        <v>325</v>
      </c>
      <c r="B35" s="420" t="s">
        <v>326</v>
      </c>
      <c r="C35" s="420"/>
      <c r="D35" s="420"/>
      <c r="E35" s="198" t="s">
        <v>111</v>
      </c>
      <c r="F35" s="198" t="s">
        <v>112</v>
      </c>
      <c r="G35" s="18">
        <v>3281250</v>
      </c>
      <c r="H35" s="17">
        <v>4</v>
      </c>
      <c r="I35" s="435">
        <f t="shared" si="1"/>
        <v>13125</v>
      </c>
    </row>
    <row r="36" spans="1:9" s="107" customFormat="1" ht="13.5" customHeight="1" x14ac:dyDescent="0.2">
      <c r="A36" s="198" t="s">
        <v>327</v>
      </c>
      <c r="B36" s="420" t="s">
        <v>187</v>
      </c>
      <c r="C36" s="420"/>
      <c r="D36" s="420"/>
      <c r="E36" s="198" t="s">
        <v>111</v>
      </c>
      <c r="F36" s="198" t="s">
        <v>112</v>
      </c>
      <c r="G36" s="18">
        <v>54866000</v>
      </c>
      <c r="H36" s="17">
        <v>5</v>
      </c>
      <c r="I36" s="435">
        <f t="shared" si="1"/>
        <v>274330</v>
      </c>
    </row>
    <row r="37" spans="1:9" s="107" customFormat="1" x14ac:dyDescent="0.2">
      <c r="A37" s="198" t="s">
        <v>328</v>
      </c>
      <c r="B37" s="420" t="s">
        <v>187</v>
      </c>
      <c r="C37" s="420"/>
      <c r="D37" s="420"/>
      <c r="E37" s="198" t="s">
        <v>111</v>
      </c>
      <c r="F37" s="198" t="s">
        <v>112</v>
      </c>
      <c r="G37" s="18">
        <v>29400000</v>
      </c>
      <c r="H37" s="17">
        <v>3</v>
      </c>
      <c r="I37" s="435">
        <f t="shared" si="1"/>
        <v>88200</v>
      </c>
    </row>
    <row r="38" spans="1:9" s="107" customFormat="1" x14ac:dyDescent="0.2">
      <c r="A38" s="198" t="s">
        <v>329</v>
      </c>
      <c r="B38" s="420" t="s">
        <v>330</v>
      </c>
      <c r="C38" s="420"/>
      <c r="D38" s="420"/>
      <c r="E38" s="198" t="s">
        <v>104</v>
      </c>
      <c r="F38" s="198" t="s">
        <v>112</v>
      </c>
      <c r="G38" s="18">
        <v>3195882.35</v>
      </c>
      <c r="H38" s="17">
        <v>17</v>
      </c>
      <c r="I38" s="435">
        <f t="shared" si="1"/>
        <v>54329.999950000005</v>
      </c>
    </row>
    <row r="39" spans="1:9" s="107" customFormat="1" ht="13.5" customHeight="1" x14ac:dyDescent="0.2">
      <c r="A39" s="198" t="s">
        <v>331</v>
      </c>
      <c r="B39" s="420" t="s">
        <v>332</v>
      </c>
      <c r="C39" s="420"/>
      <c r="D39" s="420"/>
      <c r="E39" s="198" t="s">
        <v>104</v>
      </c>
      <c r="F39" s="198" t="s">
        <v>112</v>
      </c>
      <c r="G39" s="18">
        <v>2587500</v>
      </c>
      <c r="H39" s="17">
        <v>16</v>
      </c>
      <c r="I39" s="435">
        <f t="shared" si="1"/>
        <v>41400</v>
      </c>
    </row>
    <row r="40" spans="1:9" s="107" customFormat="1" x14ac:dyDescent="0.2">
      <c r="A40" s="198" t="s">
        <v>333</v>
      </c>
      <c r="B40" s="420" t="s">
        <v>332</v>
      </c>
      <c r="C40" s="420"/>
      <c r="D40" s="420"/>
      <c r="E40" s="198" t="s">
        <v>104</v>
      </c>
      <c r="F40" s="198" t="s">
        <v>112</v>
      </c>
      <c r="G40" s="18">
        <v>2887500</v>
      </c>
      <c r="H40" s="17">
        <v>4</v>
      </c>
      <c r="I40" s="435">
        <f t="shared" si="1"/>
        <v>11550</v>
      </c>
    </row>
    <row r="41" spans="1:9" s="107" customFormat="1" ht="13.5" customHeight="1" x14ac:dyDescent="0.2">
      <c r="A41" s="198" t="s">
        <v>334</v>
      </c>
      <c r="B41" s="420" t="s">
        <v>335</v>
      </c>
      <c r="C41" s="420"/>
      <c r="D41" s="420"/>
      <c r="E41" s="198" t="s">
        <v>104</v>
      </c>
      <c r="F41" s="198" t="s">
        <v>112</v>
      </c>
      <c r="G41" s="18">
        <v>864705.88</v>
      </c>
      <c r="H41" s="17">
        <v>17</v>
      </c>
      <c r="I41" s="435">
        <f t="shared" si="1"/>
        <v>14699.999960000001</v>
      </c>
    </row>
    <row r="42" spans="1:9" s="107" customFormat="1" x14ac:dyDescent="0.2">
      <c r="A42" s="198" t="s">
        <v>336</v>
      </c>
      <c r="B42" s="420" t="s">
        <v>337</v>
      </c>
      <c r="C42" s="420"/>
      <c r="D42" s="420"/>
      <c r="E42" s="198" t="s">
        <v>104</v>
      </c>
      <c r="F42" s="198" t="s">
        <v>112</v>
      </c>
      <c r="G42" s="18">
        <v>2708571.4</v>
      </c>
      <c r="H42" s="17">
        <v>7</v>
      </c>
      <c r="I42" s="435">
        <f t="shared" si="1"/>
        <v>18959.999800000001</v>
      </c>
    </row>
    <row r="43" spans="1:9" s="96" customFormat="1" x14ac:dyDescent="0.2">
      <c r="A43" s="121" t="s">
        <v>114</v>
      </c>
      <c r="B43" s="349" t="s">
        <v>373</v>
      </c>
      <c r="C43" s="349"/>
      <c r="D43" s="349"/>
      <c r="E43" s="121" t="s">
        <v>111</v>
      </c>
      <c r="F43" s="121" t="s">
        <v>112</v>
      </c>
      <c r="G43" s="206"/>
      <c r="H43" s="207"/>
      <c r="I43" s="435">
        <v>250000</v>
      </c>
    </row>
    <row r="44" spans="1:9" s="96" customFormat="1" ht="13.5" customHeight="1" x14ac:dyDescent="0.2">
      <c r="A44" s="121" t="s">
        <v>355</v>
      </c>
      <c r="B44" s="349" t="s">
        <v>373</v>
      </c>
      <c r="C44" s="349"/>
      <c r="D44" s="349"/>
      <c r="E44" s="121" t="s">
        <v>111</v>
      </c>
      <c r="F44" s="121" t="s">
        <v>112</v>
      </c>
      <c r="G44" s="132">
        <v>221500000</v>
      </c>
      <c r="H44" s="180">
        <v>-1</v>
      </c>
      <c r="I44" s="132">
        <f>+G44*H44/1000</f>
        <v>-221500</v>
      </c>
    </row>
    <row r="45" spans="1:9" s="96" customFormat="1" ht="13.5" customHeight="1" x14ac:dyDescent="0.2">
      <c r="A45" s="121" t="s">
        <v>113</v>
      </c>
      <c r="B45" s="349" t="s">
        <v>373</v>
      </c>
      <c r="C45" s="349"/>
      <c r="D45" s="349"/>
      <c r="E45" s="121" t="s">
        <v>111</v>
      </c>
      <c r="F45" s="121" t="s">
        <v>112</v>
      </c>
      <c r="G45" s="132">
        <v>330000000</v>
      </c>
      <c r="H45" s="180">
        <v>-1</v>
      </c>
      <c r="I45" s="132">
        <f t="shared" ref="I45:I49" si="2">+G45*H45/1000</f>
        <v>-330000</v>
      </c>
    </row>
    <row r="46" spans="1:9" s="96" customFormat="1" ht="13.5" customHeight="1" x14ac:dyDescent="0.2">
      <c r="A46" s="121" t="s">
        <v>356</v>
      </c>
      <c r="B46" s="349" t="s">
        <v>373</v>
      </c>
      <c r="C46" s="349"/>
      <c r="D46" s="349"/>
      <c r="E46" s="121" t="s">
        <v>111</v>
      </c>
      <c r="F46" s="121" t="s">
        <v>112</v>
      </c>
      <c r="G46" s="132">
        <v>550000000</v>
      </c>
      <c r="H46" s="180">
        <v>-1</v>
      </c>
      <c r="I46" s="132">
        <f t="shared" si="2"/>
        <v>-550000</v>
      </c>
    </row>
    <row r="47" spans="1:9" s="96" customFormat="1" ht="13.5" customHeight="1" x14ac:dyDescent="0.2">
      <c r="A47" s="121" t="s">
        <v>357</v>
      </c>
      <c r="B47" s="349" t="s">
        <v>373</v>
      </c>
      <c r="C47" s="349"/>
      <c r="D47" s="349"/>
      <c r="E47" s="121" t="s">
        <v>111</v>
      </c>
      <c r="F47" s="121" t="s">
        <v>112</v>
      </c>
      <c r="G47" s="132">
        <v>200000000</v>
      </c>
      <c r="H47" s="180">
        <v>-1</v>
      </c>
      <c r="I47" s="132">
        <f t="shared" si="2"/>
        <v>-200000</v>
      </c>
    </row>
    <row r="48" spans="1:9" s="96" customFormat="1" ht="13.5" customHeight="1" x14ac:dyDescent="0.2">
      <c r="A48" s="121" t="s">
        <v>358</v>
      </c>
      <c r="B48" s="349" t="s">
        <v>373</v>
      </c>
      <c r="C48" s="349"/>
      <c r="D48" s="349"/>
      <c r="E48" s="121" t="s">
        <v>111</v>
      </c>
      <c r="F48" s="121" t="s">
        <v>112</v>
      </c>
      <c r="G48" s="132"/>
      <c r="H48" s="180"/>
      <c r="I48" s="132">
        <v>-515000</v>
      </c>
    </row>
    <row r="49" spans="1:9" s="96" customFormat="1" ht="13.5" customHeight="1" x14ac:dyDescent="0.2">
      <c r="A49" s="121" t="s">
        <v>359</v>
      </c>
      <c r="B49" s="349" t="s">
        <v>373</v>
      </c>
      <c r="C49" s="349"/>
      <c r="D49" s="349"/>
      <c r="E49" s="121" t="s">
        <v>111</v>
      </c>
      <c r="F49" s="121" t="s">
        <v>112</v>
      </c>
      <c r="G49" s="132">
        <v>300000000</v>
      </c>
      <c r="H49" s="180">
        <v>-1</v>
      </c>
      <c r="I49" s="132">
        <f t="shared" si="2"/>
        <v>-300000</v>
      </c>
    </row>
    <row r="50" spans="1:9" ht="18.600000000000001" customHeight="1" x14ac:dyDescent="0.2">
      <c r="A50" s="197" t="s">
        <v>55</v>
      </c>
      <c r="B50" s="406" t="s">
        <v>24</v>
      </c>
      <c r="C50" s="407"/>
      <c r="D50" s="407"/>
      <c r="E50" s="407"/>
      <c r="F50" s="407"/>
      <c r="G50" s="407"/>
      <c r="H50" s="408"/>
      <c r="I50" s="252">
        <f>+I51+I60</f>
        <v>-811297.995</v>
      </c>
    </row>
    <row r="51" spans="1:9" ht="20.25" customHeight="1" x14ac:dyDescent="0.2">
      <c r="A51" s="108" t="s">
        <v>35</v>
      </c>
      <c r="B51" s="406" t="s">
        <v>43</v>
      </c>
      <c r="C51" s="407"/>
      <c r="D51" s="408"/>
      <c r="E51" s="108" t="s">
        <v>35</v>
      </c>
      <c r="F51" s="108" t="s">
        <v>35</v>
      </c>
      <c r="G51" s="108" t="s">
        <v>35</v>
      </c>
      <c r="H51" s="108" t="s">
        <v>35</v>
      </c>
      <c r="I51" s="200">
        <f>SUM(I52:I59)</f>
        <v>-908718</v>
      </c>
    </row>
    <row r="52" spans="1:9" ht="13.5" customHeight="1" x14ac:dyDescent="0.2">
      <c r="A52" s="198" t="s">
        <v>338</v>
      </c>
      <c r="B52" s="399" t="s">
        <v>102</v>
      </c>
      <c r="C52" s="400"/>
      <c r="D52" s="401"/>
      <c r="E52" s="198" t="s">
        <v>101</v>
      </c>
      <c r="F52" s="117" t="s">
        <v>339</v>
      </c>
      <c r="G52" s="201">
        <v>136560000</v>
      </c>
      <c r="H52" s="17">
        <v>1</v>
      </c>
      <c r="I52" s="2">
        <f t="shared" ref="I52:I54" si="3">+G52*H52/1000</f>
        <v>136560</v>
      </c>
    </row>
    <row r="53" spans="1:9" x14ac:dyDescent="0.2">
      <c r="A53" s="198" t="s">
        <v>340</v>
      </c>
      <c r="B53" s="399" t="s">
        <v>374</v>
      </c>
      <c r="C53" s="400"/>
      <c r="D53" s="401"/>
      <c r="E53" s="198" t="s">
        <v>101</v>
      </c>
      <c r="F53" s="117" t="s">
        <v>339</v>
      </c>
      <c r="G53" s="201">
        <v>206772000</v>
      </c>
      <c r="H53" s="17">
        <v>1</v>
      </c>
      <c r="I53" s="2">
        <f t="shared" si="3"/>
        <v>206772</v>
      </c>
    </row>
    <row r="54" spans="1:9" x14ac:dyDescent="0.2">
      <c r="A54" s="198" t="s">
        <v>341</v>
      </c>
      <c r="B54" s="399" t="s">
        <v>374</v>
      </c>
      <c r="C54" s="400"/>
      <c r="D54" s="401"/>
      <c r="E54" s="198" t="s">
        <v>101</v>
      </c>
      <c r="F54" s="117" t="s">
        <v>339</v>
      </c>
      <c r="G54" s="201">
        <v>223950000</v>
      </c>
      <c r="H54" s="17">
        <v>1</v>
      </c>
      <c r="I54" s="2">
        <f t="shared" si="3"/>
        <v>223950</v>
      </c>
    </row>
    <row r="55" spans="1:9" s="96" customFormat="1" ht="24.75" customHeight="1" x14ac:dyDescent="0.2">
      <c r="A55" s="121" t="s">
        <v>360</v>
      </c>
      <c r="B55" s="349" t="s">
        <v>102</v>
      </c>
      <c r="C55" s="349"/>
      <c r="D55" s="349"/>
      <c r="E55" s="121" t="s">
        <v>88</v>
      </c>
      <c r="F55" s="121" t="s">
        <v>44</v>
      </c>
      <c r="G55" s="132"/>
      <c r="H55" s="132"/>
      <c r="I55" s="132">
        <v>-250000</v>
      </c>
    </row>
    <row r="56" spans="1:9" s="96" customFormat="1" ht="24.75" customHeight="1" x14ac:dyDescent="0.2">
      <c r="A56" s="121" t="s">
        <v>361</v>
      </c>
      <c r="B56" s="349" t="s">
        <v>102</v>
      </c>
      <c r="C56" s="349"/>
      <c r="D56" s="349"/>
      <c r="E56" s="121" t="s">
        <v>88</v>
      </c>
      <c r="F56" s="121" t="s">
        <v>44</v>
      </c>
      <c r="G56" s="132"/>
      <c r="H56" s="132"/>
      <c r="I56" s="132">
        <v>-400000</v>
      </c>
    </row>
    <row r="57" spans="1:9" s="96" customFormat="1" x14ac:dyDescent="0.2">
      <c r="A57" s="121" t="s">
        <v>87</v>
      </c>
      <c r="B57" s="349" t="s">
        <v>374</v>
      </c>
      <c r="C57" s="349"/>
      <c r="D57" s="349"/>
      <c r="E57" s="121" t="s">
        <v>88</v>
      </c>
      <c r="F57" s="121" t="s">
        <v>44</v>
      </c>
      <c r="G57" s="132"/>
      <c r="H57" s="132"/>
      <c r="I57" s="132">
        <v>-271000</v>
      </c>
    </row>
    <row r="58" spans="1:9" s="96" customFormat="1" ht="15" customHeight="1" x14ac:dyDescent="0.2">
      <c r="A58" s="121" t="s">
        <v>100</v>
      </c>
      <c r="B58" s="349" t="s">
        <v>374</v>
      </c>
      <c r="C58" s="349"/>
      <c r="D58" s="349"/>
      <c r="E58" s="121" t="s">
        <v>88</v>
      </c>
      <c r="F58" s="121" t="s">
        <v>44</v>
      </c>
      <c r="G58" s="132"/>
      <c r="H58" s="132"/>
      <c r="I58" s="132">
        <v>-55000</v>
      </c>
    </row>
    <row r="59" spans="1:9" s="96" customFormat="1" ht="15" customHeight="1" x14ac:dyDescent="0.2">
      <c r="A59" s="310" t="s">
        <v>379</v>
      </c>
      <c r="B59" s="349" t="s">
        <v>374</v>
      </c>
      <c r="C59" s="349"/>
      <c r="D59" s="349"/>
      <c r="E59" s="310" t="s">
        <v>88</v>
      </c>
      <c r="F59" s="310" t="s">
        <v>44</v>
      </c>
      <c r="G59" s="132"/>
      <c r="H59" s="132"/>
      <c r="I59" s="132">
        <v>-500000</v>
      </c>
    </row>
    <row r="60" spans="1:9" ht="18.75" customHeight="1" x14ac:dyDescent="0.2">
      <c r="A60" s="198"/>
      <c r="B60" s="337" t="s">
        <v>103</v>
      </c>
      <c r="C60" s="337"/>
      <c r="D60" s="337"/>
      <c r="E60" s="198"/>
      <c r="F60" s="198"/>
      <c r="G60" s="2"/>
      <c r="H60" s="202"/>
      <c r="I60" s="199">
        <f>SUM(I61:I77)</f>
        <v>97420.005000000005</v>
      </c>
    </row>
    <row r="61" spans="1:9" ht="20.25" customHeight="1" x14ac:dyDescent="0.2">
      <c r="A61" s="198" t="s">
        <v>342</v>
      </c>
      <c r="B61" s="402" t="s">
        <v>105</v>
      </c>
      <c r="C61" s="403"/>
      <c r="D61" s="404"/>
      <c r="E61" s="203" t="s">
        <v>104</v>
      </c>
      <c r="F61" s="117" t="s">
        <v>44</v>
      </c>
      <c r="G61" s="201">
        <v>883805</v>
      </c>
      <c r="H61" s="17">
        <v>1</v>
      </c>
      <c r="I61" s="2">
        <f t="shared" ref="I61:I65" si="4">+G61*H61/1000</f>
        <v>883.80499999999995</v>
      </c>
    </row>
    <row r="62" spans="1:9" ht="20.25" customHeight="1" x14ac:dyDescent="0.2">
      <c r="A62" s="198">
        <v>98111140</v>
      </c>
      <c r="B62" s="405" t="s">
        <v>106</v>
      </c>
      <c r="C62" s="405"/>
      <c r="D62" s="405"/>
      <c r="E62" s="203" t="s">
        <v>107</v>
      </c>
      <c r="F62" s="117" t="s">
        <v>44</v>
      </c>
      <c r="G62" s="18">
        <v>1556200</v>
      </c>
      <c r="H62" s="17">
        <v>1</v>
      </c>
      <c r="I62" s="2">
        <v>1556.2</v>
      </c>
    </row>
    <row r="63" spans="1:9" x14ac:dyDescent="0.2">
      <c r="A63" s="198" t="s">
        <v>343</v>
      </c>
      <c r="B63" s="402" t="s">
        <v>105</v>
      </c>
      <c r="C63" s="403"/>
      <c r="D63" s="404"/>
      <c r="E63" s="203" t="s">
        <v>104</v>
      </c>
      <c r="F63" s="117" t="s">
        <v>44</v>
      </c>
      <c r="G63" s="2">
        <v>3300000</v>
      </c>
      <c r="H63" s="17">
        <v>1</v>
      </c>
      <c r="I63" s="2">
        <f t="shared" si="4"/>
        <v>3300</v>
      </c>
    </row>
    <row r="64" spans="1:9" x14ac:dyDescent="0.2">
      <c r="A64" s="198">
        <v>98111140</v>
      </c>
      <c r="B64" s="405" t="s">
        <v>106</v>
      </c>
      <c r="C64" s="405"/>
      <c r="D64" s="405"/>
      <c r="E64" s="203" t="s">
        <v>107</v>
      </c>
      <c r="F64" s="117" t="s">
        <v>44</v>
      </c>
      <c r="G64" s="18">
        <v>2928000</v>
      </c>
      <c r="H64" s="17">
        <v>1</v>
      </c>
      <c r="I64" s="2">
        <v>2928</v>
      </c>
    </row>
    <row r="65" spans="1:9" x14ac:dyDescent="0.2">
      <c r="A65" s="198" t="s">
        <v>344</v>
      </c>
      <c r="B65" s="402" t="s">
        <v>105</v>
      </c>
      <c r="C65" s="403"/>
      <c r="D65" s="404"/>
      <c r="E65" s="203" t="s">
        <v>104</v>
      </c>
      <c r="F65" s="117" t="s">
        <v>44</v>
      </c>
      <c r="G65" s="18">
        <v>2350500</v>
      </c>
      <c r="H65" s="17">
        <v>1</v>
      </c>
      <c r="I65" s="2">
        <f t="shared" si="4"/>
        <v>2350.5</v>
      </c>
    </row>
    <row r="66" spans="1:9" x14ac:dyDescent="0.2">
      <c r="A66" s="198">
        <v>98111140</v>
      </c>
      <c r="B66" s="405" t="s">
        <v>106</v>
      </c>
      <c r="C66" s="405"/>
      <c r="D66" s="405"/>
      <c r="E66" s="203" t="s">
        <v>107</v>
      </c>
      <c r="F66" s="117" t="s">
        <v>44</v>
      </c>
      <c r="G66" s="18">
        <v>2499500</v>
      </c>
      <c r="H66" s="17">
        <v>1</v>
      </c>
      <c r="I66" s="2">
        <v>2499.5</v>
      </c>
    </row>
    <row r="67" spans="1:9" x14ac:dyDescent="0.2">
      <c r="A67" s="117" t="s">
        <v>346</v>
      </c>
      <c r="B67" s="409" t="s">
        <v>345</v>
      </c>
      <c r="C67" s="409"/>
      <c r="D67" s="409"/>
      <c r="E67" s="204" t="s">
        <v>104</v>
      </c>
      <c r="F67" s="205" t="s">
        <v>44</v>
      </c>
      <c r="G67" s="201">
        <v>4194000</v>
      </c>
      <c r="H67" s="17">
        <v>1</v>
      </c>
      <c r="I67" s="2">
        <f>+G67*H67/1000</f>
        <v>4194</v>
      </c>
    </row>
    <row r="68" spans="1:9" x14ac:dyDescent="0.2">
      <c r="A68" s="117" t="s">
        <v>347</v>
      </c>
      <c r="B68" s="409" t="s">
        <v>345</v>
      </c>
      <c r="C68" s="409"/>
      <c r="D68" s="409"/>
      <c r="E68" s="204" t="s">
        <v>104</v>
      </c>
      <c r="F68" s="205" t="s">
        <v>44</v>
      </c>
      <c r="G68" s="201">
        <v>1050000</v>
      </c>
      <c r="H68" s="17">
        <v>1</v>
      </c>
      <c r="I68" s="2">
        <f>+G68*H68/1000</f>
        <v>1050</v>
      </c>
    </row>
    <row r="69" spans="1:9" s="259" customFormat="1" x14ac:dyDescent="0.2">
      <c r="A69" s="258">
        <v>50531140</v>
      </c>
      <c r="B69" s="409" t="s">
        <v>345</v>
      </c>
      <c r="C69" s="409"/>
      <c r="D69" s="409"/>
      <c r="E69" s="204" t="s">
        <v>104</v>
      </c>
      <c r="F69" s="205" t="s">
        <v>44</v>
      </c>
      <c r="G69" s="201">
        <v>3550000</v>
      </c>
      <c r="H69" s="17">
        <v>1</v>
      </c>
      <c r="I69" s="2">
        <f t="shared" ref="I69:I72" si="5">+G69*H69/1000</f>
        <v>3550</v>
      </c>
    </row>
    <row r="70" spans="1:9" s="259" customFormat="1" x14ac:dyDescent="0.2">
      <c r="A70" s="258">
        <v>50531140</v>
      </c>
      <c r="B70" s="409" t="s">
        <v>345</v>
      </c>
      <c r="C70" s="409"/>
      <c r="D70" s="409"/>
      <c r="E70" s="204" t="s">
        <v>104</v>
      </c>
      <c r="F70" s="205" t="s">
        <v>44</v>
      </c>
      <c r="G70" s="201">
        <v>2258000</v>
      </c>
      <c r="H70" s="17">
        <v>1</v>
      </c>
      <c r="I70" s="2">
        <f t="shared" si="5"/>
        <v>2258</v>
      </c>
    </row>
    <row r="71" spans="1:9" s="259" customFormat="1" x14ac:dyDescent="0.2">
      <c r="A71" s="258">
        <v>50531140</v>
      </c>
      <c r="B71" s="409" t="s">
        <v>345</v>
      </c>
      <c r="C71" s="409"/>
      <c r="D71" s="409"/>
      <c r="E71" s="204" t="s">
        <v>104</v>
      </c>
      <c r="F71" s="205" t="s">
        <v>44</v>
      </c>
      <c r="G71" s="201">
        <v>2988000</v>
      </c>
      <c r="H71" s="17">
        <v>1</v>
      </c>
      <c r="I71" s="2">
        <f t="shared" si="5"/>
        <v>2988</v>
      </c>
    </row>
    <row r="72" spans="1:9" s="259" customFormat="1" x14ac:dyDescent="0.2">
      <c r="A72" s="258">
        <v>50531140</v>
      </c>
      <c r="B72" s="409" t="s">
        <v>345</v>
      </c>
      <c r="C72" s="409"/>
      <c r="D72" s="409"/>
      <c r="E72" s="204" t="s">
        <v>104</v>
      </c>
      <c r="F72" s="205" t="s">
        <v>44</v>
      </c>
      <c r="G72" s="201">
        <v>2880000</v>
      </c>
      <c r="H72" s="17">
        <v>1</v>
      </c>
      <c r="I72" s="2">
        <f t="shared" si="5"/>
        <v>2880</v>
      </c>
    </row>
    <row r="73" spans="1:9" s="266" customFormat="1" x14ac:dyDescent="0.2">
      <c r="A73" s="260">
        <v>71241200</v>
      </c>
      <c r="B73" s="422" t="s">
        <v>183</v>
      </c>
      <c r="C73" s="422"/>
      <c r="D73" s="422"/>
      <c r="E73" s="261" t="s">
        <v>104</v>
      </c>
      <c r="F73" s="262" t="s">
        <v>44</v>
      </c>
      <c r="G73" s="263">
        <v>7100000</v>
      </c>
      <c r="H73" s="264">
        <v>1</v>
      </c>
      <c r="I73" s="265">
        <f>+G73*H73/1000</f>
        <v>7100</v>
      </c>
    </row>
    <row r="74" spans="1:9" s="266" customFormat="1" x14ac:dyDescent="0.2">
      <c r="A74" s="260">
        <v>71241200</v>
      </c>
      <c r="B74" s="422" t="s">
        <v>183</v>
      </c>
      <c r="C74" s="422"/>
      <c r="D74" s="422"/>
      <c r="E74" s="267" t="s">
        <v>104</v>
      </c>
      <c r="F74" s="260" t="s">
        <v>44</v>
      </c>
      <c r="G74" s="263">
        <v>15806000</v>
      </c>
      <c r="H74" s="264">
        <v>1</v>
      </c>
      <c r="I74" s="265">
        <f t="shared" ref="I74:I75" si="6">+G74*H74/1000</f>
        <v>15806</v>
      </c>
    </row>
    <row r="75" spans="1:9" s="266" customFormat="1" x14ac:dyDescent="0.2">
      <c r="A75" s="260">
        <v>71241200</v>
      </c>
      <c r="B75" s="422" t="s">
        <v>183</v>
      </c>
      <c r="C75" s="422"/>
      <c r="D75" s="422"/>
      <c r="E75" s="267" t="s">
        <v>104</v>
      </c>
      <c r="F75" s="260" t="s">
        <v>44</v>
      </c>
      <c r="G75" s="263">
        <v>20916000</v>
      </c>
      <c r="H75" s="264">
        <v>1</v>
      </c>
      <c r="I75" s="265">
        <f t="shared" si="6"/>
        <v>20916</v>
      </c>
    </row>
    <row r="76" spans="1:9" s="266" customFormat="1" x14ac:dyDescent="0.2">
      <c r="A76" s="260">
        <v>71241200</v>
      </c>
      <c r="B76" s="422" t="s">
        <v>183</v>
      </c>
      <c r="C76" s="422"/>
      <c r="D76" s="422"/>
      <c r="E76" s="267" t="s">
        <v>104</v>
      </c>
      <c r="F76" s="260" t="s">
        <v>44</v>
      </c>
      <c r="G76" s="263">
        <v>8640000</v>
      </c>
      <c r="H76" s="264">
        <v>1</v>
      </c>
      <c r="I76" s="265">
        <v>20160</v>
      </c>
    </row>
    <row r="77" spans="1:9" s="255" customFormat="1" ht="16.899999999999999" customHeight="1" x14ac:dyDescent="0.2">
      <c r="A77" s="253">
        <v>71241200</v>
      </c>
      <c r="B77" s="421" t="s">
        <v>183</v>
      </c>
      <c r="C77" s="421"/>
      <c r="D77" s="421"/>
      <c r="E77" s="254" t="s">
        <v>107</v>
      </c>
      <c r="F77" s="253" t="s">
        <v>44</v>
      </c>
      <c r="G77" s="2">
        <v>3000000</v>
      </c>
      <c r="H77" s="17">
        <v>1</v>
      </c>
      <c r="I77" s="2">
        <f t="shared" ref="I77" si="7">+G77*H77/1000</f>
        <v>3000</v>
      </c>
    </row>
    <row r="78" spans="1:9" ht="19.5" customHeight="1" x14ac:dyDescent="0.2">
      <c r="A78" s="337" t="s">
        <v>108</v>
      </c>
      <c r="B78" s="337"/>
      <c r="C78" s="337"/>
      <c r="D78" s="337"/>
      <c r="E78" s="337"/>
      <c r="F78" s="337"/>
      <c r="G78" s="337"/>
      <c r="H78" s="337"/>
      <c r="I78" s="252">
        <f>+I79</f>
        <v>-238200</v>
      </c>
    </row>
    <row r="79" spans="1:9" ht="21.75" customHeight="1" x14ac:dyDescent="0.2">
      <c r="A79" s="108" t="s">
        <v>52</v>
      </c>
      <c r="B79" s="108" t="s">
        <v>53</v>
      </c>
      <c r="C79" s="108" t="s">
        <v>54</v>
      </c>
      <c r="D79" s="337" t="s">
        <v>15</v>
      </c>
      <c r="E79" s="337"/>
      <c r="F79" s="337"/>
      <c r="G79" s="337"/>
      <c r="H79" s="337"/>
      <c r="I79" s="252">
        <f>+I80</f>
        <v>-238200</v>
      </c>
    </row>
    <row r="80" spans="1:9" ht="22.5" customHeight="1" x14ac:dyDescent="0.2">
      <c r="A80" s="197" t="s">
        <v>55</v>
      </c>
      <c r="B80" s="337" t="s">
        <v>24</v>
      </c>
      <c r="C80" s="337"/>
      <c r="D80" s="337"/>
      <c r="E80" s="337"/>
      <c r="F80" s="337"/>
      <c r="G80" s="337"/>
      <c r="H80" s="337"/>
      <c r="I80" s="199">
        <f>+I87+I81</f>
        <v>-238200</v>
      </c>
    </row>
    <row r="81" spans="1:9" s="259" customFormat="1" ht="20.25" customHeight="1" x14ac:dyDescent="0.2">
      <c r="A81" s="108" t="s">
        <v>35</v>
      </c>
      <c r="B81" s="406" t="s">
        <v>43</v>
      </c>
      <c r="C81" s="407"/>
      <c r="D81" s="408"/>
      <c r="E81" s="108" t="s">
        <v>35</v>
      </c>
      <c r="F81" s="108" t="s">
        <v>35</v>
      </c>
      <c r="G81" s="108" t="s">
        <v>35</v>
      </c>
      <c r="H81" s="108" t="s">
        <v>35</v>
      </c>
      <c r="I81" s="200">
        <f>SUM(I82:I86)</f>
        <v>-259383.8</v>
      </c>
    </row>
    <row r="82" spans="1:9" s="259" customFormat="1" ht="36" customHeight="1" x14ac:dyDescent="0.2">
      <c r="A82" s="198" t="s">
        <v>375</v>
      </c>
      <c r="B82" s="399" t="s">
        <v>102</v>
      </c>
      <c r="C82" s="400"/>
      <c r="D82" s="401"/>
      <c r="E82" s="198" t="s">
        <v>101</v>
      </c>
      <c r="F82" s="268" t="s">
        <v>339</v>
      </c>
      <c r="G82" s="201"/>
      <c r="H82" s="17"/>
      <c r="I82" s="2">
        <v>335616.2</v>
      </c>
    </row>
    <row r="83" spans="1:9" s="259" customFormat="1" ht="36" customHeight="1" x14ac:dyDescent="0.2">
      <c r="A83" s="327" t="s">
        <v>385</v>
      </c>
      <c r="B83" s="399" t="s">
        <v>102</v>
      </c>
      <c r="C83" s="400"/>
      <c r="D83" s="401"/>
      <c r="E83" s="327" t="s">
        <v>386</v>
      </c>
      <c r="F83" s="309" t="s">
        <v>339</v>
      </c>
      <c r="G83" s="201"/>
      <c r="H83" s="17"/>
      <c r="I83" s="2">
        <v>70000</v>
      </c>
    </row>
    <row r="84" spans="1:9" s="259" customFormat="1" ht="33.75" customHeight="1" x14ac:dyDescent="0.2">
      <c r="A84" s="198" t="s">
        <v>381</v>
      </c>
      <c r="B84" s="399" t="s">
        <v>102</v>
      </c>
      <c r="C84" s="400"/>
      <c r="D84" s="401"/>
      <c r="E84" s="198" t="s">
        <v>101</v>
      </c>
      <c r="F84" s="309" t="s">
        <v>339</v>
      </c>
      <c r="G84" s="201"/>
      <c r="H84" s="17"/>
      <c r="I84" s="2">
        <v>-100000</v>
      </c>
    </row>
    <row r="85" spans="1:9" s="259" customFormat="1" ht="33.75" customHeight="1" x14ac:dyDescent="0.2">
      <c r="A85" s="198" t="s">
        <v>382</v>
      </c>
      <c r="B85" s="399" t="s">
        <v>102</v>
      </c>
      <c r="C85" s="400"/>
      <c r="D85" s="401"/>
      <c r="E85" s="198" t="s">
        <v>101</v>
      </c>
      <c r="F85" s="309" t="s">
        <v>339</v>
      </c>
      <c r="G85" s="201"/>
      <c r="H85" s="17"/>
      <c r="I85" s="2">
        <v>-80000</v>
      </c>
    </row>
    <row r="86" spans="1:9" s="259" customFormat="1" ht="33.75" customHeight="1" x14ac:dyDescent="0.2">
      <c r="A86" s="198" t="s">
        <v>380</v>
      </c>
      <c r="B86" s="399" t="s">
        <v>102</v>
      </c>
      <c r="C86" s="400"/>
      <c r="D86" s="401"/>
      <c r="E86" s="198" t="s">
        <v>101</v>
      </c>
      <c r="F86" s="309" t="s">
        <v>339</v>
      </c>
      <c r="G86" s="201"/>
      <c r="H86" s="17"/>
      <c r="I86" s="2">
        <v>-485000</v>
      </c>
    </row>
    <row r="87" spans="1:9" ht="18.75" customHeight="1" x14ac:dyDescent="0.2">
      <c r="A87" s="198"/>
      <c r="B87" s="337" t="s">
        <v>103</v>
      </c>
      <c r="C87" s="337"/>
      <c r="D87" s="337"/>
      <c r="E87" s="198"/>
      <c r="F87" s="198"/>
      <c r="G87" s="201"/>
      <c r="H87" s="202"/>
      <c r="I87" s="199">
        <f>SUM(I88:I92)</f>
        <v>21183.8</v>
      </c>
    </row>
    <row r="88" spans="1:9" x14ac:dyDescent="0.2">
      <c r="A88" s="117">
        <v>50531140</v>
      </c>
      <c r="B88" s="409" t="s">
        <v>345</v>
      </c>
      <c r="C88" s="409"/>
      <c r="D88" s="409"/>
      <c r="E88" s="204" t="s">
        <v>104</v>
      </c>
      <c r="F88" s="205" t="s">
        <v>44</v>
      </c>
      <c r="G88" s="201">
        <v>1800000</v>
      </c>
      <c r="H88" s="17">
        <v>1</v>
      </c>
      <c r="I88" s="201">
        <f>+G88*H88/1000</f>
        <v>1800</v>
      </c>
    </row>
    <row r="89" spans="1:9" s="259" customFormat="1" ht="20.25" customHeight="1" x14ac:dyDescent="0.2">
      <c r="A89" s="198" t="s">
        <v>377</v>
      </c>
      <c r="B89" s="405" t="s">
        <v>106</v>
      </c>
      <c r="C89" s="405"/>
      <c r="D89" s="405"/>
      <c r="E89" s="203" t="s">
        <v>107</v>
      </c>
      <c r="F89" s="268" t="s">
        <v>44</v>
      </c>
      <c r="G89" s="18"/>
      <c r="H89" s="17">
        <v>1</v>
      </c>
      <c r="I89" s="2">
        <v>2397.3000000000002</v>
      </c>
    </row>
    <row r="90" spans="1:9" s="259" customFormat="1" ht="20.25" customHeight="1" x14ac:dyDescent="0.2">
      <c r="A90" s="198" t="s">
        <v>384</v>
      </c>
      <c r="B90" s="405" t="s">
        <v>106</v>
      </c>
      <c r="C90" s="405"/>
      <c r="D90" s="405"/>
      <c r="E90" s="203" t="s">
        <v>107</v>
      </c>
      <c r="F90" s="309" t="s">
        <v>44</v>
      </c>
      <c r="G90" s="18"/>
      <c r="H90" s="17">
        <v>1</v>
      </c>
      <c r="I90" s="2">
        <v>1000</v>
      </c>
    </row>
    <row r="91" spans="1:9" s="259" customFormat="1" x14ac:dyDescent="0.2">
      <c r="A91" s="198" t="s">
        <v>376</v>
      </c>
      <c r="B91" s="402" t="s">
        <v>105</v>
      </c>
      <c r="C91" s="403"/>
      <c r="D91" s="404"/>
      <c r="E91" s="203" t="s">
        <v>104</v>
      </c>
      <c r="F91" s="268" t="s">
        <v>44</v>
      </c>
      <c r="G91" s="2"/>
      <c r="H91" s="17">
        <v>1</v>
      </c>
      <c r="I91" s="2">
        <v>11986.5</v>
      </c>
    </row>
    <row r="92" spans="1:9" x14ac:dyDescent="0.2">
      <c r="A92" s="198" t="s">
        <v>383</v>
      </c>
      <c r="B92" s="402" t="s">
        <v>105</v>
      </c>
      <c r="C92" s="403"/>
      <c r="D92" s="404"/>
      <c r="E92" s="203" t="s">
        <v>104</v>
      </c>
      <c r="F92" s="309" t="s">
        <v>44</v>
      </c>
      <c r="G92" s="2"/>
      <c r="H92" s="17">
        <v>1</v>
      </c>
      <c r="I92" s="2">
        <v>4000</v>
      </c>
    </row>
  </sheetData>
  <mergeCells count="96">
    <mergeCell ref="A78:H78"/>
    <mergeCell ref="D79:H79"/>
    <mergeCell ref="B80:H80"/>
    <mergeCell ref="B66:D66"/>
    <mergeCell ref="B48:D48"/>
    <mergeCell ref="B49:D49"/>
    <mergeCell ref="B73:D73"/>
    <mergeCell ref="B74:D74"/>
    <mergeCell ref="B75:D75"/>
    <mergeCell ref="B76:D76"/>
    <mergeCell ref="B69:D69"/>
    <mergeCell ref="B70:D70"/>
    <mergeCell ref="B67:D67"/>
    <mergeCell ref="B68:D68"/>
    <mergeCell ref="B38:D38"/>
    <mergeCell ref="B39:D39"/>
    <mergeCell ref="B40:D40"/>
    <mergeCell ref="B41:D41"/>
    <mergeCell ref="B77:D77"/>
    <mergeCell ref="B56:D56"/>
    <mergeCell ref="B57:D57"/>
    <mergeCell ref="B44:D44"/>
    <mergeCell ref="B45:D45"/>
    <mergeCell ref="B46:D46"/>
    <mergeCell ref="B47:D47"/>
    <mergeCell ref="B43:D43"/>
    <mergeCell ref="B65:D65"/>
    <mergeCell ref="B42:D42"/>
    <mergeCell ref="B50:H50"/>
    <mergeCell ref="B51:D51"/>
    <mergeCell ref="B52:D52"/>
    <mergeCell ref="B53:D53"/>
    <mergeCell ref="B54:D54"/>
    <mergeCell ref="B58:D58"/>
    <mergeCell ref="B60:D60"/>
    <mergeCell ref="B61:D61"/>
    <mergeCell ref="B62:D62"/>
    <mergeCell ref="B63:D63"/>
    <mergeCell ref="B64:D64"/>
    <mergeCell ref="B55:D55"/>
    <mergeCell ref="B59:D59"/>
    <mergeCell ref="B34:D34"/>
    <mergeCell ref="B35:D35"/>
    <mergeCell ref="B36:D36"/>
    <mergeCell ref="B37:D37"/>
    <mergeCell ref="B33:D33"/>
    <mergeCell ref="B32:D32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20:D20"/>
    <mergeCell ref="B13:D13"/>
    <mergeCell ref="H6:H7"/>
    <mergeCell ref="A8:H8"/>
    <mergeCell ref="A9:H9"/>
    <mergeCell ref="D10:H10"/>
    <mergeCell ref="B11:H11"/>
    <mergeCell ref="B14:D14"/>
    <mergeCell ref="B15:D15"/>
    <mergeCell ref="B16:D16"/>
    <mergeCell ref="B71:D71"/>
    <mergeCell ref="B72:D72"/>
    <mergeCell ref="A1:I1"/>
    <mergeCell ref="A2:I2"/>
    <mergeCell ref="A3:I3"/>
    <mergeCell ref="A4:I4"/>
    <mergeCell ref="A5:I5"/>
    <mergeCell ref="A6:A7"/>
    <mergeCell ref="B6:D7"/>
    <mergeCell ref="E6:E7"/>
    <mergeCell ref="F6:F7"/>
    <mergeCell ref="G6:G7"/>
    <mergeCell ref="B12:D12"/>
    <mergeCell ref="B17:H17"/>
    <mergeCell ref="B18:D18"/>
    <mergeCell ref="B19:D19"/>
    <mergeCell ref="B83:D83"/>
    <mergeCell ref="B89:D89"/>
    <mergeCell ref="B91:D91"/>
    <mergeCell ref="B81:D81"/>
    <mergeCell ref="B82:D82"/>
    <mergeCell ref="B87:D87"/>
    <mergeCell ref="B88:D88"/>
    <mergeCell ref="B84:D84"/>
    <mergeCell ref="B85:D85"/>
    <mergeCell ref="B86:D86"/>
    <mergeCell ref="B92:D92"/>
    <mergeCell ref="B90:D90"/>
  </mergeCells>
  <phoneticPr fontId="74" type="noConversion"/>
  <pageMargins left="0.17" right="0.17" top="0.47" bottom="0.32" header="0.34" footer="0.3"/>
  <pageSetup scale="90" fitToHeight="0" orientation="landscape" r:id="rId1"/>
  <ignoredErrors>
    <ignoredError sqref="I10" formula="1"/>
    <ignoredError sqref="I78" evalError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4AB49-5168-4C42-A905-6ACC02C7FD9B}">
  <dimension ref="A1:HN69"/>
  <sheetViews>
    <sheetView topLeftCell="A22" zoomScaleNormal="100" workbookViewId="0">
      <selection activeCell="I33" sqref="I33"/>
    </sheetView>
  </sheetViews>
  <sheetFormatPr defaultColWidth="9.140625" defaultRowHeight="13.5" x14ac:dyDescent="0.2"/>
  <cols>
    <col min="1" max="1" width="7.140625" style="28" customWidth="1"/>
    <col min="2" max="2" width="7.7109375" style="28" customWidth="1"/>
    <col min="3" max="3" width="7.28515625" style="28" customWidth="1"/>
    <col min="4" max="4" width="8.5703125" style="28" customWidth="1"/>
    <col min="5" max="5" width="11.85546875" style="28" customWidth="1"/>
    <col min="6" max="6" width="73.28515625" style="24" customWidth="1"/>
    <col min="7" max="9" width="13.42578125" style="28" customWidth="1"/>
    <col min="10" max="10" width="14.28515625" style="28" customWidth="1"/>
    <col min="11" max="16384" width="9.140625" style="24"/>
  </cols>
  <sheetData>
    <row r="1" spans="1:222" s="23" customFormat="1" ht="13.5" customHeight="1" x14ac:dyDescent="0.2">
      <c r="A1" s="378" t="s">
        <v>364</v>
      </c>
      <c r="B1" s="378"/>
      <c r="C1" s="378"/>
      <c r="D1" s="378"/>
      <c r="E1" s="378"/>
      <c r="F1" s="378"/>
      <c r="G1" s="378"/>
      <c r="H1" s="378"/>
      <c r="I1" s="378"/>
      <c r="J1" s="378"/>
      <c r="K1" s="21"/>
      <c r="L1" s="22"/>
      <c r="M1" s="21"/>
      <c r="N1" s="21"/>
      <c r="O1" s="21"/>
      <c r="P1" s="21"/>
      <c r="Q1" s="21"/>
      <c r="R1" s="21"/>
      <c r="S1" s="21"/>
      <c r="T1" s="22"/>
      <c r="U1" s="21"/>
      <c r="V1" s="21"/>
      <c r="W1" s="21"/>
      <c r="X1" s="21"/>
      <c r="Y1" s="21"/>
      <c r="Z1" s="21"/>
      <c r="AA1" s="21"/>
      <c r="AB1" s="22"/>
      <c r="AC1" s="21"/>
      <c r="AD1" s="21"/>
      <c r="AE1" s="21"/>
      <c r="AF1" s="21"/>
      <c r="AG1" s="21"/>
      <c r="AH1" s="21"/>
      <c r="AI1" s="21"/>
      <c r="AJ1" s="22"/>
      <c r="AK1" s="21"/>
      <c r="AL1" s="21"/>
      <c r="AM1" s="21"/>
      <c r="AN1" s="21"/>
      <c r="AO1" s="21"/>
      <c r="AP1" s="21"/>
      <c r="AQ1" s="21"/>
      <c r="AR1" s="22"/>
      <c r="AS1" s="21"/>
      <c r="AT1" s="21"/>
      <c r="AU1" s="21"/>
      <c r="AV1" s="21"/>
      <c r="AW1" s="21"/>
      <c r="AX1" s="21"/>
      <c r="AY1" s="21"/>
      <c r="AZ1" s="22"/>
      <c r="BA1" s="21"/>
      <c r="BB1" s="21"/>
      <c r="BC1" s="21"/>
      <c r="BD1" s="21"/>
      <c r="BE1" s="21"/>
      <c r="BF1" s="21"/>
      <c r="BG1" s="21"/>
      <c r="BH1" s="22"/>
      <c r="BI1" s="21"/>
      <c r="BJ1" s="21"/>
      <c r="BK1" s="21"/>
      <c r="BL1" s="21"/>
      <c r="BM1" s="21"/>
      <c r="BN1" s="21"/>
      <c r="BO1" s="21"/>
      <c r="BP1" s="22"/>
      <c r="BQ1" s="21"/>
      <c r="BR1" s="21"/>
      <c r="BS1" s="21"/>
      <c r="BT1" s="21"/>
      <c r="BU1" s="21"/>
      <c r="BV1" s="21"/>
      <c r="BW1" s="21"/>
      <c r="BX1" s="22"/>
      <c r="BY1" s="21"/>
      <c r="BZ1" s="21"/>
      <c r="CA1" s="21"/>
      <c r="CB1" s="21"/>
      <c r="CC1" s="21"/>
      <c r="CD1" s="21"/>
      <c r="CE1" s="21"/>
      <c r="CF1" s="22"/>
      <c r="CG1" s="21"/>
      <c r="CH1" s="21"/>
      <c r="CI1" s="21"/>
      <c r="CJ1" s="21"/>
      <c r="CK1" s="21"/>
      <c r="CL1" s="21"/>
      <c r="CM1" s="21"/>
      <c r="CN1" s="22"/>
      <c r="CO1" s="21"/>
      <c r="CP1" s="21"/>
      <c r="CQ1" s="21"/>
      <c r="CR1" s="21"/>
      <c r="CS1" s="21"/>
      <c r="CT1" s="21"/>
      <c r="CU1" s="21"/>
      <c r="CV1" s="22"/>
      <c r="CW1" s="21"/>
      <c r="CX1" s="21"/>
      <c r="CY1" s="21"/>
      <c r="CZ1" s="21"/>
      <c r="DA1" s="21"/>
      <c r="DB1" s="21"/>
      <c r="DC1" s="21"/>
      <c r="DD1" s="22"/>
      <c r="DE1" s="21"/>
      <c r="DF1" s="21"/>
      <c r="DG1" s="21"/>
      <c r="DH1" s="21"/>
      <c r="DI1" s="21"/>
      <c r="DJ1" s="21"/>
      <c r="DK1" s="21"/>
      <c r="DL1" s="22"/>
      <c r="DM1" s="21"/>
      <c r="DN1" s="21"/>
      <c r="DO1" s="21"/>
      <c r="DP1" s="21"/>
      <c r="DQ1" s="21"/>
      <c r="DR1" s="21"/>
      <c r="DS1" s="21"/>
      <c r="DT1" s="22"/>
      <c r="DU1" s="21"/>
      <c r="DV1" s="21"/>
      <c r="DW1" s="21"/>
      <c r="DX1" s="21"/>
      <c r="DY1" s="21"/>
      <c r="DZ1" s="21"/>
      <c r="EA1" s="21"/>
      <c r="EB1" s="22"/>
      <c r="EC1" s="21"/>
      <c r="ED1" s="21"/>
      <c r="EE1" s="21"/>
      <c r="EF1" s="21"/>
      <c r="EG1" s="21"/>
      <c r="EH1" s="21"/>
      <c r="EI1" s="21"/>
      <c r="EJ1" s="22"/>
      <c r="EK1" s="21"/>
      <c r="EL1" s="21"/>
      <c r="EM1" s="21"/>
      <c r="EN1" s="21"/>
      <c r="EO1" s="21"/>
      <c r="EP1" s="21"/>
      <c r="EQ1" s="21"/>
      <c r="ER1" s="22"/>
      <c r="ES1" s="21"/>
      <c r="ET1" s="21"/>
      <c r="EU1" s="21"/>
      <c r="EV1" s="21"/>
      <c r="EW1" s="21"/>
      <c r="EX1" s="21"/>
      <c r="EY1" s="21"/>
      <c r="EZ1" s="22"/>
      <c r="FA1" s="21"/>
      <c r="FB1" s="21"/>
      <c r="FC1" s="21"/>
      <c r="FD1" s="21"/>
      <c r="FE1" s="21"/>
      <c r="FF1" s="21"/>
      <c r="FG1" s="21"/>
      <c r="FH1" s="22"/>
      <c r="FI1" s="21"/>
      <c r="FJ1" s="21"/>
      <c r="FK1" s="21"/>
      <c r="FL1" s="21"/>
      <c r="FM1" s="21"/>
      <c r="FN1" s="21"/>
      <c r="FO1" s="21"/>
      <c r="FP1" s="22"/>
      <c r="FQ1" s="21"/>
      <c r="FR1" s="21"/>
      <c r="FS1" s="21"/>
      <c r="FT1" s="21"/>
      <c r="FU1" s="21"/>
      <c r="FV1" s="21"/>
      <c r="FW1" s="21"/>
      <c r="FX1" s="22"/>
      <c r="FY1" s="21"/>
      <c r="FZ1" s="21"/>
      <c r="GA1" s="21"/>
      <c r="GB1" s="21"/>
      <c r="GC1" s="21"/>
      <c r="GD1" s="21"/>
      <c r="GE1" s="21"/>
      <c r="GF1" s="22"/>
      <c r="GG1" s="21"/>
      <c r="GH1" s="21"/>
      <c r="GI1" s="21"/>
      <c r="GJ1" s="21"/>
      <c r="GK1" s="21"/>
      <c r="GL1" s="21"/>
      <c r="GM1" s="21"/>
      <c r="GN1" s="22"/>
    </row>
    <row r="2" spans="1:222" s="23" customFormat="1" ht="13.5" customHeight="1" x14ac:dyDescent="0.2">
      <c r="A2" s="378" t="s">
        <v>195</v>
      </c>
      <c r="B2" s="378"/>
      <c r="C2" s="378"/>
      <c r="D2" s="378"/>
      <c r="E2" s="378"/>
      <c r="F2" s="378"/>
      <c r="G2" s="378"/>
      <c r="H2" s="378"/>
      <c r="I2" s="378"/>
      <c r="J2" s="378"/>
      <c r="K2" s="21"/>
      <c r="L2" s="22"/>
      <c r="M2" s="21"/>
      <c r="N2" s="21"/>
      <c r="O2" s="21"/>
      <c r="P2" s="21"/>
      <c r="Q2" s="21"/>
      <c r="R2" s="21"/>
      <c r="S2" s="21"/>
      <c r="T2" s="22"/>
      <c r="U2" s="21"/>
      <c r="V2" s="21"/>
      <c r="W2" s="21"/>
      <c r="X2" s="21"/>
      <c r="Y2" s="21"/>
      <c r="Z2" s="21"/>
      <c r="AA2" s="21"/>
      <c r="AB2" s="22"/>
      <c r="AC2" s="21"/>
      <c r="AD2" s="21"/>
      <c r="AE2" s="21"/>
      <c r="AF2" s="21"/>
      <c r="AG2" s="21"/>
      <c r="AH2" s="21"/>
      <c r="AI2" s="21"/>
      <c r="AJ2" s="22"/>
      <c r="AK2" s="21"/>
      <c r="AL2" s="21"/>
      <c r="AM2" s="21"/>
      <c r="AN2" s="21"/>
      <c r="AO2" s="21"/>
      <c r="AP2" s="21"/>
      <c r="AQ2" s="21"/>
      <c r="AR2" s="22"/>
      <c r="AS2" s="21"/>
      <c r="AT2" s="21"/>
      <c r="AU2" s="21"/>
      <c r="AV2" s="21"/>
      <c r="AW2" s="21"/>
      <c r="AX2" s="21"/>
      <c r="AY2" s="21"/>
      <c r="AZ2" s="22"/>
      <c r="BA2" s="21"/>
      <c r="BB2" s="21"/>
      <c r="BC2" s="21"/>
      <c r="BD2" s="21"/>
      <c r="BE2" s="21"/>
      <c r="BF2" s="21"/>
      <c r="BG2" s="21"/>
      <c r="BH2" s="22"/>
      <c r="BI2" s="21"/>
      <c r="BJ2" s="21"/>
      <c r="BK2" s="21"/>
      <c r="BL2" s="21"/>
      <c r="BM2" s="21"/>
      <c r="BN2" s="21"/>
      <c r="BO2" s="21"/>
      <c r="BP2" s="22"/>
      <c r="BQ2" s="21"/>
      <c r="BR2" s="21"/>
      <c r="BS2" s="21"/>
      <c r="BT2" s="21"/>
      <c r="BU2" s="21"/>
      <c r="BV2" s="21"/>
      <c r="BW2" s="21"/>
      <c r="BX2" s="22"/>
      <c r="BY2" s="21"/>
      <c r="BZ2" s="21"/>
      <c r="CA2" s="21"/>
      <c r="CB2" s="21"/>
      <c r="CC2" s="21"/>
      <c r="CD2" s="21"/>
      <c r="CE2" s="21"/>
      <c r="CF2" s="22"/>
      <c r="CG2" s="21"/>
      <c r="CH2" s="21"/>
      <c r="CI2" s="21"/>
      <c r="CJ2" s="21"/>
      <c r="CK2" s="21"/>
      <c r="CL2" s="21"/>
      <c r="CM2" s="21"/>
      <c r="CN2" s="22"/>
      <c r="CO2" s="21"/>
      <c r="CP2" s="21"/>
      <c r="CQ2" s="21"/>
      <c r="CR2" s="21"/>
      <c r="CS2" s="21"/>
      <c r="CT2" s="21"/>
      <c r="CU2" s="21"/>
      <c r="CV2" s="22"/>
      <c r="CW2" s="21"/>
      <c r="CX2" s="21"/>
      <c r="CY2" s="21"/>
      <c r="CZ2" s="21"/>
      <c r="DA2" s="21"/>
      <c r="DB2" s="21"/>
      <c r="DC2" s="21"/>
      <c r="DD2" s="22"/>
      <c r="DE2" s="21"/>
      <c r="DF2" s="21"/>
      <c r="DG2" s="21"/>
      <c r="DH2" s="21"/>
      <c r="DI2" s="21"/>
      <c r="DJ2" s="21"/>
      <c r="DK2" s="21"/>
      <c r="DL2" s="22"/>
      <c r="DM2" s="21"/>
      <c r="DN2" s="21"/>
      <c r="DO2" s="21"/>
      <c r="DP2" s="21"/>
      <c r="DQ2" s="21"/>
      <c r="DR2" s="21"/>
      <c r="DS2" s="21"/>
      <c r="DT2" s="22"/>
      <c r="DU2" s="21"/>
      <c r="DV2" s="21"/>
      <c r="DW2" s="21"/>
      <c r="DX2" s="21"/>
      <c r="DY2" s="21"/>
      <c r="DZ2" s="21"/>
      <c r="EA2" s="21"/>
      <c r="EB2" s="22"/>
      <c r="EC2" s="21"/>
      <c r="ED2" s="21"/>
      <c r="EE2" s="21"/>
      <c r="EF2" s="21"/>
      <c r="EG2" s="21"/>
      <c r="EH2" s="21"/>
      <c r="EI2" s="21"/>
      <c r="EJ2" s="22"/>
      <c r="EK2" s="21"/>
      <c r="EL2" s="21"/>
      <c r="EM2" s="21"/>
      <c r="EN2" s="21"/>
      <c r="EO2" s="21"/>
      <c r="EP2" s="21"/>
      <c r="EQ2" s="21"/>
      <c r="ER2" s="22"/>
      <c r="ES2" s="21"/>
      <c r="ET2" s="21"/>
      <c r="EU2" s="21"/>
      <c r="EV2" s="21"/>
      <c r="EW2" s="21"/>
      <c r="EX2" s="21"/>
      <c r="EY2" s="21"/>
      <c r="EZ2" s="22"/>
      <c r="FA2" s="21"/>
      <c r="FB2" s="21"/>
      <c r="FC2" s="21"/>
      <c r="FD2" s="21"/>
      <c r="FE2" s="21"/>
      <c r="FF2" s="21"/>
      <c r="FG2" s="21"/>
      <c r="FH2" s="22"/>
      <c r="FI2" s="21"/>
      <c r="FJ2" s="21"/>
      <c r="FK2" s="21"/>
      <c r="FL2" s="21"/>
      <c r="FM2" s="21"/>
      <c r="FN2" s="21"/>
      <c r="FO2" s="21"/>
      <c r="FP2" s="22"/>
      <c r="FQ2" s="21"/>
      <c r="FR2" s="21"/>
      <c r="FS2" s="21"/>
      <c r="FT2" s="21"/>
      <c r="FU2" s="21"/>
      <c r="FV2" s="21"/>
      <c r="FW2" s="21"/>
      <c r="FX2" s="22"/>
      <c r="FY2" s="21"/>
      <c r="FZ2" s="21"/>
      <c r="GA2" s="21"/>
      <c r="GB2" s="21"/>
      <c r="GC2" s="21"/>
      <c r="GD2" s="21"/>
      <c r="GE2" s="21"/>
      <c r="GF2" s="22"/>
      <c r="GG2" s="21"/>
      <c r="GH2" s="21"/>
      <c r="GI2" s="21"/>
      <c r="GJ2" s="21"/>
      <c r="GK2" s="21"/>
      <c r="GL2" s="21"/>
      <c r="GM2" s="21"/>
      <c r="GN2" s="22"/>
    </row>
    <row r="3" spans="1:222" s="23" customFormat="1" ht="13.5" customHeight="1" x14ac:dyDescent="0.2">
      <c r="A3" s="378" t="s">
        <v>31</v>
      </c>
      <c r="B3" s="378"/>
      <c r="C3" s="378"/>
      <c r="D3" s="378"/>
      <c r="E3" s="378"/>
      <c r="F3" s="378"/>
      <c r="G3" s="378"/>
      <c r="H3" s="378"/>
      <c r="I3" s="378"/>
      <c r="J3" s="378"/>
      <c r="K3" s="21"/>
      <c r="L3" s="22"/>
      <c r="M3" s="21"/>
      <c r="N3" s="21"/>
      <c r="O3" s="21"/>
      <c r="P3" s="21"/>
      <c r="Q3" s="21"/>
      <c r="R3" s="21"/>
      <c r="S3" s="21"/>
      <c r="T3" s="22"/>
      <c r="U3" s="21"/>
      <c r="V3" s="21"/>
      <c r="W3" s="21"/>
      <c r="X3" s="21"/>
      <c r="Y3" s="21"/>
      <c r="Z3" s="21"/>
      <c r="AA3" s="21"/>
      <c r="AB3" s="22"/>
      <c r="AC3" s="21"/>
      <c r="AD3" s="21"/>
      <c r="AE3" s="21"/>
      <c r="AF3" s="21"/>
      <c r="AG3" s="21"/>
      <c r="AH3" s="21"/>
      <c r="AI3" s="21"/>
      <c r="AJ3" s="22"/>
      <c r="AK3" s="21"/>
      <c r="AL3" s="21"/>
      <c r="AM3" s="21"/>
      <c r="AN3" s="21"/>
      <c r="AO3" s="21"/>
      <c r="AP3" s="21"/>
      <c r="AQ3" s="21"/>
      <c r="AR3" s="22"/>
      <c r="AS3" s="21"/>
      <c r="AT3" s="21"/>
      <c r="AU3" s="21"/>
      <c r="AV3" s="21"/>
      <c r="AW3" s="21"/>
      <c r="AX3" s="21"/>
      <c r="AY3" s="21"/>
      <c r="AZ3" s="22"/>
      <c r="BA3" s="21"/>
      <c r="BB3" s="21"/>
      <c r="BC3" s="21"/>
      <c r="BD3" s="21"/>
      <c r="BE3" s="21"/>
      <c r="BF3" s="21"/>
      <c r="BG3" s="21"/>
      <c r="BH3" s="22"/>
      <c r="BI3" s="21"/>
      <c r="BJ3" s="21"/>
      <c r="BK3" s="21"/>
      <c r="BL3" s="21"/>
      <c r="BM3" s="21"/>
      <c r="BN3" s="21"/>
      <c r="BO3" s="21"/>
      <c r="BP3" s="22"/>
      <c r="BQ3" s="21"/>
      <c r="BR3" s="21"/>
      <c r="BS3" s="21"/>
      <c r="BT3" s="21"/>
      <c r="BU3" s="21"/>
      <c r="BV3" s="21"/>
      <c r="BW3" s="21"/>
      <c r="BX3" s="22"/>
      <c r="BY3" s="21"/>
      <c r="BZ3" s="21"/>
      <c r="CA3" s="21"/>
      <c r="CB3" s="21"/>
      <c r="CC3" s="21"/>
      <c r="CD3" s="21"/>
      <c r="CE3" s="21"/>
      <c r="CF3" s="22"/>
      <c r="CG3" s="21"/>
      <c r="CH3" s="21"/>
      <c r="CI3" s="21"/>
      <c r="CJ3" s="21"/>
      <c r="CK3" s="21"/>
      <c r="CL3" s="21"/>
      <c r="CM3" s="21"/>
      <c r="CN3" s="22"/>
      <c r="CO3" s="21"/>
      <c r="CP3" s="21"/>
      <c r="CQ3" s="21"/>
      <c r="CR3" s="21"/>
      <c r="CS3" s="21"/>
      <c r="CT3" s="21"/>
      <c r="CU3" s="21"/>
      <c r="CV3" s="22"/>
      <c r="CW3" s="21"/>
      <c r="CX3" s="21"/>
      <c r="CY3" s="21"/>
      <c r="CZ3" s="21"/>
      <c r="DA3" s="21"/>
      <c r="DB3" s="21"/>
      <c r="DC3" s="21"/>
      <c r="DD3" s="22"/>
      <c r="DE3" s="21"/>
      <c r="DF3" s="21"/>
      <c r="DG3" s="21"/>
      <c r="DH3" s="21"/>
      <c r="DI3" s="21"/>
      <c r="DJ3" s="21"/>
      <c r="DK3" s="21"/>
      <c r="DL3" s="22"/>
      <c r="DM3" s="21"/>
      <c r="DN3" s="21"/>
      <c r="DO3" s="21"/>
      <c r="DP3" s="21"/>
      <c r="DQ3" s="21"/>
      <c r="DR3" s="21"/>
      <c r="DS3" s="21"/>
      <c r="DT3" s="22"/>
      <c r="DU3" s="21"/>
      <c r="DV3" s="21"/>
      <c r="DW3" s="21"/>
      <c r="DX3" s="21"/>
      <c r="DY3" s="21"/>
      <c r="DZ3" s="21"/>
      <c r="EA3" s="21"/>
      <c r="EB3" s="22"/>
      <c r="EC3" s="21"/>
      <c r="ED3" s="21"/>
      <c r="EE3" s="21"/>
      <c r="EF3" s="21"/>
      <c r="EG3" s="21"/>
      <c r="EH3" s="21"/>
      <c r="EI3" s="21"/>
      <c r="EJ3" s="22"/>
      <c r="EK3" s="21"/>
      <c r="EL3" s="21"/>
      <c r="EM3" s="21"/>
      <c r="EN3" s="21"/>
      <c r="EO3" s="21"/>
      <c r="EP3" s="21"/>
      <c r="EQ3" s="21"/>
      <c r="ER3" s="22"/>
      <c r="ES3" s="21"/>
      <c r="ET3" s="21"/>
      <c r="EU3" s="21"/>
      <c r="EV3" s="21"/>
      <c r="EW3" s="21"/>
      <c r="EX3" s="21"/>
      <c r="EY3" s="21"/>
      <c r="EZ3" s="22"/>
      <c r="FA3" s="21"/>
      <c r="FB3" s="21"/>
      <c r="FC3" s="21"/>
      <c r="FD3" s="21"/>
      <c r="FE3" s="21"/>
      <c r="FF3" s="21"/>
      <c r="FG3" s="21"/>
      <c r="FH3" s="22"/>
      <c r="FI3" s="21"/>
      <c r="FJ3" s="21"/>
      <c r="FK3" s="21"/>
      <c r="FL3" s="21"/>
      <c r="FM3" s="21"/>
      <c r="FN3" s="21"/>
      <c r="FO3" s="21"/>
      <c r="FP3" s="22"/>
      <c r="FQ3" s="21"/>
      <c r="FR3" s="21"/>
      <c r="FS3" s="21"/>
      <c r="FT3" s="21"/>
      <c r="FU3" s="21"/>
      <c r="FV3" s="21"/>
      <c r="FW3" s="21"/>
      <c r="FX3" s="22"/>
      <c r="FY3" s="21"/>
      <c r="FZ3" s="21"/>
      <c r="GA3" s="21"/>
      <c r="GB3" s="21"/>
      <c r="GC3" s="21"/>
      <c r="GD3" s="21"/>
      <c r="GE3" s="21"/>
      <c r="GF3" s="22"/>
      <c r="GG3" s="21"/>
      <c r="GH3" s="21"/>
      <c r="GI3" s="21"/>
      <c r="GJ3" s="21"/>
      <c r="GK3" s="21"/>
      <c r="GL3" s="21"/>
      <c r="GM3" s="21"/>
      <c r="GN3" s="22"/>
    </row>
    <row r="4" spans="1:222" s="23" customFormat="1" ht="13.5" customHeight="1" x14ac:dyDescent="0.2">
      <c r="A4" s="378" t="s">
        <v>30</v>
      </c>
      <c r="B4" s="378"/>
      <c r="C4" s="378"/>
      <c r="D4" s="378"/>
      <c r="E4" s="378"/>
      <c r="F4" s="378"/>
      <c r="G4" s="378"/>
      <c r="H4" s="378"/>
      <c r="I4" s="378"/>
      <c r="J4" s="378"/>
      <c r="K4" s="21"/>
      <c r="L4" s="22"/>
      <c r="M4" s="21"/>
      <c r="N4" s="21"/>
      <c r="O4" s="21"/>
      <c r="P4" s="21"/>
      <c r="Q4" s="21"/>
      <c r="R4" s="21"/>
      <c r="S4" s="21"/>
      <c r="T4" s="22"/>
      <c r="U4" s="21"/>
      <c r="V4" s="21"/>
      <c r="W4" s="21"/>
      <c r="X4" s="21"/>
      <c r="Y4" s="21"/>
      <c r="Z4" s="21"/>
      <c r="AA4" s="21"/>
      <c r="AB4" s="22"/>
      <c r="AC4" s="21"/>
      <c r="AD4" s="21"/>
      <c r="AE4" s="21"/>
      <c r="AF4" s="21"/>
      <c r="AG4" s="21"/>
      <c r="AH4" s="21"/>
      <c r="AI4" s="21"/>
      <c r="AJ4" s="22"/>
      <c r="AK4" s="21"/>
      <c r="AL4" s="21"/>
      <c r="AM4" s="21"/>
      <c r="AN4" s="21"/>
      <c r="AO4" s="21"/>
      <c r="AP4" s="21"/>
      <c r="AQ4" s="21"/>
      <c r="AR4" s="22"/>
      <c r="AS4" s="21"/>
      <c r="AT4" s="21"/>
      <c r="AU4" s="21"/>
      <c r="AV4" s="21"/>
      <c r="AW4" s="21"/>
      <c r="AX4" s="21"/>
      <c r="AY4" s="21"/>
      <c r="AZ4" s="22"/>
      <c r="BA4" s="21"/>
      <c r="BB4" s="21"/>
      <c r="BC4" s="21"/>
      <c r="BD4" s="21"/>
      <c r="BE4" s="21"/>
      <c r="BF4" s="21"/>
      <c r="BG4" s="21"/>
      <c r="BH4" s="22"/>
      <c r="BI4" s="21"/>
      <c r="BJ4" s="21"/>
      <c r="BK4" s="21"/>
      <c r="BL4" s="21"/>
      <c r="BM4" s="21"/>
      <c r="BN4" s="21"/>
      <c r="BO4" s="21"/>
      <c r="BP4" s="22"/>
      <c r="BQ4" s="21"/>
      <c r="BR4" s="21"/>
      <c r="BS4" s="21"/>
      <c r="BT4" s="21"/>
      <c r="BU4" s="21"/>
      <c r="BV4" s="21"/>
      <c r="BW4" s="21"/>
      <c r="BX4" s="22"/>
      <c r="BY4" s="21"/>
      <c r="BZ4" s="21"/>
      <c r="CA4" s="21"/>
      <c r="CB4" s="21"/>
      <c r="CC4" s="21"/>
      <c r="CD4" s="21"/>
      <c r="CE4" s="21"/>
      <c r="CF4" s="22"/>
      <c r="CG4" s="21"/>
      <c r="CH4" s="21"/>
      <c r="CI4" s="21"/>
      <c r="CJ4" s="21"/>
      <c r="CK4" s="21"/>
      <c r="CL4" s="21"/>
      <c r="CM4" s="21"/>
      <c r="CN4" s="22"/>
      <c r="CO4" s="21"/>
      <c r="CP4" s="21"/>
      <c r="CQ4" s="21"/>
      <c r="CR4" s="21"/>
      <c r="CS4" s="21"/>
      <c r="CT4" s="21"/>
      <c r="CU4" s="21"/>
      <c r="CV4" s="22"/>
      <c r="CW4" s="21"/>
      <c r="CX4" s="21"/>
      <c r="CY4" s="21"/>
      <c r="CZ4" s="21"/>
      <c r="DA4" s="21"/>
      <c r="DB4" s="21"/>
      <c r="DC4" s="21"/>
      <c r="DD4" s="22"/>
      <c r="DE4" s="21"/>
      <c r="DF4" s="21"/>
      <c r="DG4" s="21"/>
      <c r="DH4" s="21"/>
      <c r="DI4" s="21"/>
      <c r="DJ4" s="21"/>
      <c r="DK4" s="21"/>
      <c r="DL4" s="22"/>
      <c r="DM4" s="21"/>
      <c r="DN4" s="21"/>
      <c r="DO4" s="21"/>
      <c r="DP4" s="21"/>
      <c r="DQ4" s="21"/>
      <c r="DR4" s="21"/>
      <c r="DS4" s="21"/>
      <c r="DT4" s="22"/>
      <c r="DU4" s="21"/>
      <c r="DV4" s="21"/>
      <c r="DW4" s="21"/>
      <c r="DX4" s="21"/>
      <c r="DY4" s="21"/>
      <c r="DZ4" s="21"/>
      <c r="EA4" s="21"/>
      <c r="EB4" s="22"/>
      <c r="EC4" s="21"/>
      <c r="ED4" s="21"/>
      <c r="EE4" s="21"/>
      <c r="EF4" s="21"/>
      <c r="EG4" s="21"/>
      <c r="EH4" s="21"/>
      <c r="EI4" s="21"/>
      <c r="EJ4" s="22"/>
      <c r="EK4" s="21"/>
      <c r="EL4" s="21"/>
      <c r="EM4" s="21"/>
      <c r="EN4" s="21"/>
      <c r="EO4" s="21"/>
      <c r="EP4" s="21"/>
      <c r="EQ4" s="21"/>
      <c r="ER4" s="22"/>
      <c r="ES4" s="21"/>
      <c r="ET4" s="21"/>
      <c r="EU4" s="21"/>
      <c r="EV4" s="21"/>
      <c r="EW4" s="21"/>
      <c r="EX4" s="21"/>
      <c r="EY4" s="21"/>
      <c r="EZ4" s="22"/>
      <c r="FA4" s="21"/>
      <c r="FB4" s="21"/>
      <c r="FC4" s="21"/>
      <c r="FD4" s="21"/>
      <c r="FE4" s="21"/>
      <c r="FF4" s="21"/>
      <c r="FG4" s="21"/>
      <c r="FH4" s="22"/>
      <c r="FI4" s="21"/>
      <c r="FJ4" s="21"/>
      <c r="FK4" s="21"/>
      <c r="FL4" s="21"/>
      <c r="FM4" s="21"/>
      <c r="FN4" s="21"/>
      <c r="FO4" s="21"/>
      <c r="FP4" s="22"/>
      <c r="FQ4" s="21"/>
      <c r="FR4" s="21"/>
      <c r="FS4" s="21"/>
      <c r="FT4" s="21"/>
      <c r="FU4" s="21"/>
      <c r="FV4" s="21"/>
      <c r="FW4" s="21"/>
      <c r="FX4" s="22"/>
      <c r="FY4" s="21"/>
      <c r="FZ4" s="21"/>
      <c r="GA4" s="21"/>
      <c r="GB4" s="21"/>
      <c r="GC4" s="21"/>
      <c r="GD4" s="21"/>
      <c r="GE4" s="21"/>
      <c r="GF4" s="22"/>
      <c r="GG4" s="21"/>
      <c r="GH4" s="21"/>
      <c r="GI4" s="21"/>
      <c r="GJ4" s="21"/>
      <c r="GK4" s="21"/>
      <c r="GL4" s="21"/>
      <c r="GM4" s="21"/>
      <c r="GN4" s="22"/>
    </row>
    <row r="5" spans="1:222" s="79" customFormat="1" ht="30" customHeight="1" x14ac:dyDescent="0.2">
      <c r="A5" s="366" t="s">
        <v>365</v>
      </c>
      <c r="B5" s="366"/>
      <c r="C5" s="366"/>
      <c r="D5" s="366"/>
      <c r="E5" s="366"/>
      <c r="F5" s="366"/>
      <c r="G5" s="366"/>
      <c r="H5" s="366"/>
      <c r="I5" s="366"/>
      <c r="J5" s="366"/>
      <c r="K5" s="80"/>
      <c r="L5" s="80"/>
      <c r="M5" s="80"/>
      <c r="N5" s="81"/>
      <c r="O5" s="80"/>
      <c r="P5" s="80"/>
      <c r="Q5" s="80"/>
      <c r="R5" s="80"/>
      <c r="S5" s="80"/>
      <c r="T5" s="80"/>
      <c r="U5" s="80"/>
      <c r="V5" s="81"/>
      <c r="W5" s="80"/>
      <c r="X5" s="80"/>
      <c r="Y5" s="80"/>
      <c r="Z5" s="80"/>
      <c r="AA5" s="80"/>
      <c r="AB5" s="80"/>
      <c r="AC5" s="80"/>
      <c r="AD5" s="81"/>
      <c r="AE5" s="80"/>
      <c r="AF5" s="80"/>
      <c r="AG5" s="80"/>
      <c r="AH5" s="80"/>
      <c r="AI5" s="80"/>
      <c r="AJ5" s="80"/>
      <c r="AK5" s="80"/>
      <c r="AL5" s="81"/>
      <c r="AM5" s="80"/>
      <c r="AN5" s="80"/>
      <c r="AO5" s="80"/>
      <c r="AP5" s="80"/>
      <c r="AQ5" s="80"/>
      <c r="AR5" s="80"/>
      <c r="AS5" s="80"/>
      <c r="AT5" s="81"/>
      <c r="AU5" s="80"/>
      <c r="AV5" s="80"/>
      <c r="AW5" s="80"/>
      <c r="AX5" s="80"/>
      <c r="AY5" s="80"/>
      <c r="AZ5" s="80"/>
      <c r="BA5" s="80"/>
      <c r="BB5" s="81"/>
      <c r="BC5" s="80"/>
      <c r="BD5" s="80"/>
      <c r="BE5" s="80"/>
      <c r="BF5" s="80"/>
      <c r="BG5" s="80"/>
      <c r="BH5" s="80"/>
      <c r="BI5" s="80"/>
      <c r="BJ5" s="81"/>
      <c r="BK5" s="80"/>
      <c r="BL5" s="80"/>
      <c r="BM5" s="80"/>
      <c r="BN5" s="80"/>
      <c r="BO5" s="80"/>
      <c r="BP5" s="80"/>
      <c r="BQ5" s="80"/>
      <c r="BR5" s="81"/>
      <c r="BS5" s="80"/>
      <c r="BT5" s="80"/>
      <c r="BU5" s="80"/>
      <c r="BV5" s="80"/>
      <c r="BW5" s="80"/>
      <c r="BX5" s="80"/>
      <c r="BY5" s="80"/>
      <c r="BZ5" s="81"/>
      <c r="CA5" s="80"/>
      <c r="CB5" s="80"/>
      <c r="CC5" s="80"/>
      <c r="CD5" s="80"/>
      <c r="CE5" s="80"/>
      <c r="CF5" s="80"/>
      <c r="CG5" s="80"/>
      <c r="CH5" s="81"/>
      <c r="CI5" s="80"/>
      <c r="CJ5" s="80"/>
      <c r="CK5" s="80"/>
      <c r="CL5" s="80"/>
      <c r="CM5" s="80"/>
      <c r="CN5" s="80"/>
      <c r="CO5" s="80"/>
      <c r="CP5" s="81"/>
      <c r="CQ5" s="80"/>
      <c r="CR5" s="80"/>
      <c r="CS5" s="80"/>
      <c r="CT5" s="80"/>
      <c r="CU5" s="80"/>
      <c r="CV5" s="80"/>
      <c r="CW5" s="80"/>
      <c r="CX5" s="81"/>
      <c r="CY5" s="80"/>
      <c r="CZ5" s="80"/>
      <c r="DA5" s="80"/>
      <c r="DB5" s="80"/>
      <c r="DC5" s="80"/>
      <c r="DD5" s="80"/>
      <c r="DE5" s="80"/>
      <c r="DF5" s="81"/>
      <c r="DG5" s="80"/>
      <c r="DH5" s="80"/>
      <c r="DI5" s="80"/>
      <c r="DJ5" s="80"/>
      <c r="DK5" s="80"/>
      <c r="DL5" s="80"/>
      <c r="DM5" s="80"/>
      <c r="DN5" s="81"/>
      <c r="DO5" s="80"/>
      <c r="DP5" s="80"/>
      <c r="DQ5" s="80"/>
      <c r="DR5" s="80"/>
      <c r="DS5" s="80"/>
      <c r="DT5" s="80"/>
      <c r="DU5" s="80"/>
      <c r="DV5" s="81"/>
      <c r="DW5" s="80"/>
      <c r="DX5" s="80"/>
      <c r="DY5" s="80"/>
      <c r="DZ5" s="80"/>
      <c r="EA5" s="80"/>
      <c r="EB5" s="80"/>
      <c r="EC5" s="80"/>
      <c r="ED5" s="81"/>
      <c r="EE5" s="80"/>
      <c r="EF5" s="80"/>
      <c r="EG5" s="80"/>
      <c r="EH5" s="80"/>
      <c r="EI5" s="80"/>
      <c r="EJ5" s="80"/>
      <c r="EK5" s="80"/>
      <c r="EL5" s="81"/>
      <c r="EM5" s="80"/>
      <c r="EN5" s="80"/>
      <c r="EO5" s="80"/>
      <c r="EP5" s="80"/>
      <c r="EQ5" s="80"/>
      <c r="ER5" s="80"/>
      <c r="ES5" s="80"/>
      <c r="ET5" s="81"/>
      <c r="EU5" s="80"/>
      <c r="EV5" s="80"/>
      <c r="EW5" s="80"/>
      <c r="EX5" s="80"/>
      <c r="EY5" s="80"/>
      <c r="EZ5" s="80"/>
      <c r="FA5" s="80"/>
      <c r="FB5" s="81"/>
      <c r="FC5" s="80"/>
      <c r="FD5" s="80"/>
      <c r="FE5" s="80"/>
      <c r="FF5" s="80"/>
      <c r="FG5" s="80"/>
      <c r="FH5" s="80"/>
      <c r="FI5" s="80"/>
      <c r="FJ5" s="81"/>
      <c r="FK5" s="80"/>
      <c r="FL5" s="80"/>
      <c r="FM5" s="80"/>
      <c r="FN5" s="80"/>
      <c r="FO5" s="80"/>
      <c r="FP5" s="80"/>
      <c r="FQ5" s="80"/>
      <c r="FR5" s="81"/>
      <c r="FS5" s="80"/>
      <c r="FT5" s="80"/>
      <c r="FU5" s="80"/>
      <c r="FV5" s="80"/>
      <c r="FW5" s="80"/>
      <c r="FX5" s="80"/>
      <c r="FY5" s="80"/>
      <c r="FZ5" s="81"/>
      <c r="GA5" s="80"/>
      <c r="GB5" s="80"/>
      <c r="GC5" s="80"/>
      <c r="GD5" s="80"/>
      <c r="GE5" s="80"/>
      <c r="GF5" s="80"/>
      <c r="GG5" s="80"/>
      <c r="GH5" s="81"/>
      <c r="GI5" s="80"/>
      <c r="GJ5" s="80"/>
      <c r="GK5" s="80"/>
      <c r="GL5" s="80"/>
      <c r="GM5" s="80"/>
      <c r="GN5" s="80"/>
      <c r="GO5" s="80"/>
      <c r="GP5" s="81"/>
      <c r="GQ5" s="80"/>
      <c r="GR5" s="80"/>
      <c r="GS5" s="80"/>
      <c r="GT5" s="80"/>
      <c r="GU5" s="80"/>
      <c r="GV5" s="80"/>
      <c r="GW5" s="80"/>
      <c r="GX5" s="81"/>
      <c r="GY5" s="80"/>
      <c r="GZ5" s="80"/>
      <c r="HA5" s="80"/>
      <c r="HB5" s="80"/>
      <c r="HC5" s="80"/>
      <c r="HD5" s="80"/>
      <c r="HE5" s="80"/>
      <c r="HF5" s="81"/>
      <c r="HG5" s="80"/>
      <c r="HH5" s="80"/>
      <c r="HI5" s="80"/>
      <c r="HJ5" s="80"/>
      <c r="HK5" s="80"/>
      <c r="HL5" s="80"/>
      <c r="HM5" s="80"/>
      <c r="HN5" s="81"/>
    </row>
    <row r="6" spans="1:222" ht="18" customHeight="1" x14ac:dyDescent="0.2">
      <c r="A6" s="367" t="s">
        <v>57</v>
      </c>
      <c r="B6" s="368"/>
      <c r="C6" s="368"/>
      <c r="D6" s="368"/>
      <c r="E6" s="368"/>
      <c r="F6" s="368"/>
      <c r="G6" s="368"/>
      <c r="H6" s="368"/>
      <c r="I6" s="368"/>
      <c r="J6" s="368"/>
      <c r="K6" s="75"/>
      <c r="L6" s="213"/>
      <c r="M6" s="75"/>
      <c r="N6" s="75"/>
      <c r="O6" s="75"/>
      <c r="P6" s="75"/>
      <c r="Q6" s="75"/>
      <c r="R6" s="75"/>
      <c r="S6" s="75"/>
      <c r="T6" s="213"/>
      <c r="U6" s="75"/>
      <c r="V6" s="75"/>
      <c r="W6" s="75"/>
      <c r="X6" s="75"/>
      <c r="Y6" s="75"/>
      <c r="Z6" s="75"/>
      <c r="AA6" s="75"/>
      <c r="AB6" s="213"/>
      <c r="AC6" s="75"/>
      <c r="AD6" s="75"/>
      <c r="AE6" s="75"/>
      <c r="AF6" s="75"/>
      <c r="AG6" s="75"/>
      <c r="AH6" s="75"/>
      <c r="AI6" s="75"/>
      <c r="AJ6" s="213"/>
      <c r="AK6" s="75"/>
      <c r="AL6" s="75"/>
      <c r="AM6" s="75"/>
      <c r="AN6" s="75"/>
      <c r="AO6" s="75"/>
      <c r="AP6" s="75"/>
      <c r="AQ6" s="75"/>
      <c r="AR6" s="213"/>
      <c r="AS6" s="75"/>
      <c r="AT6" s="75"/>
      <c r="AU6" s="75"/>
      <c r="AV6" s="75"/>
      <c r="AW6" s="75"/>
      <c r="AX6" s="75"/>
      <c r="AY6" s="75"/>
      <c r="AZ6" s="213"/>
      <c r="BA6" s="75"/>
      <c r="BB6" s="75"/>
      <c r="BC6" s="75"/>
      <c r="BD6" s="75"/>
      <c r="BE6" s="75"/>
      <c r="BF6" s="75"/>
      <c r="BG6" s="75"/>
      <c r="BH6" s="213"/>
      <c r="BI6" s="75"/>
      <c r="BJ6" s="75"/>
      <c r="BK6" s="75"/>
      <c r="BL6" s="75"/>
      <c r="BM6" s="75"/>
      <c r="BN6" s="75"/>
      <c r="BO6" s="75"/>
      <c r="BP6" s="213"/>
      <c r="BQ6" s="75"/>
      <c r="BR6" s="75"/>
      <c r="BS6" s="75"/>
      <c r="BT6" s="75"/>
      <c r="BU6" s="75"/>
      <c r="BV6" s="75"/>
      <c r="BW6" s="75"/>
      <c r="BX6" s="213"/>
      <c r="BY6" s="75"/>
      <c r="BZ6" s="75"/>
      <c r="CA6" s="75"/>
      <c r="CB6" s="75"/>
      <c r="CC6" s="75"/>
      <c r="CD6" s="75"/>
      <c r="CE6" s="75"/>
      <c r="CF6" s="213"/>
      <c r="CG6" s="75"/>
      <c r="CH6" s="75"/>
      <c r="CI6" s="75"/>
      <c r="CJ6" s="75"/>
      <c r="CK6" s="75"/>
      <c r="CL6" s="75"/>
      <c r="CM6" s="75"/>
      <c r="CN6" s="213"/>
      <c r="CO6" s="75"/>
      <c r="CP6" s="75"/>
      <c r="CQ6" s="75"/>
      <c r="CR6" s="75"/>
      <c r="CS6" s="75"/>
      <c r="CT6" s="75"/>
      <c r="CU6" s="75"/>
      <c r="CV6" s="213"/>
      <c r="CW6" s="75"/>
      <c r="CX6" s="75"/>
      <c r="CY6" s="75"/>
      <c r="CZ6" s="75"/>
      <c r="DA6" s="75"/>
      <c r="DB6" s="75"/>
      <c r="DC6" s="75"/>
      <c r="DD6" s="213"/>
      <c r="DE6" s="75"/>
      <c r="DF6" s="75"/>
      <c r="DG6" s="75"/>
      <c r="DH6" s="75"/>
      <c r="DI6" s="75"/>
      <c r="DJ6" s="75"/>
      <c r="DK6" s="75"/>
      <c r="DL6" s="213"/>
      <c r="DM6" s="75"/>
      <c r="DN6" s="75"/>
      <c r="DO6" s="75"/>
      <c r="DP6" s="75"/>
      <c r="DQ6" s="75"/>
      <c r="DR6" s="75"/>
      <c r="DS6" s="75"/>
      <c r="DT6" s="213"/>
      <c r="DU6" s="75"/>
      <c r="DV6" s="75"/>
      <c r="DW6" s="75"/>
      <c r="DX6" s="75"/>
      <c r="DY6" s="75"/>
      <c r="DZ6" s="75"/>
      <c r="EA6" s="75"/>
      <c r="EB6" s="213"/>
      <c r="EC6" s="75"/>
      <c r="ED6" s="75"/>
      <c r="EE6" s="75"/>
      <c r="EF6" s="75"/>
      <c r="EG6" s="75"/>
      <c r="EH6" s="75"/>
      <c r="EI6" s="75"/>
      <c r="EJ6" s="213"/>
      <c r="EK6" s="75"/>
      <c r="EL6" s="75"/>
      <c r="EM6" s="75"/>
      <c r="EN6" s="75"/>
      <c r="EO6" s="75"/>
      <c r="EP6" s="75"/>
      <c r="EQ6" s="75"/>
      <c r="ER6" s="213"/>
      <c r="ES6" s="75"/>
      <c r="ET6" s="75"/>
      <c r="EU6" s="75"/>
      <c r="EV6" s="75"/>
      <c r="EW6" s="75"/>
      <c r="EX6" s="75"/>
      <c r="EY6" s="75"/>
      <c r="EZ6" s="213"/>
      <c r="FA6" s="75"/>
      <c r="FB6" s="75"/>
      <c r="FC6" s="75"/>
      <c r="FD6" s="75"/>
      <c r="FE6" s="75"/>
      <c r="FF6" s="75"/>
      <c r="FG6" s="75"/>
      <c r="FH6" s="213"/>
      <c r="FI6" s="75"/>
      <c r="FJ6" s="75"/>
      <c r="FK6" s="75"/>
      <c r="FL6" s="75"/>
      <c r="FM6" s="75"/>
      <c r="FN6" s="75"/>
      <c r="FO6" s="75"/>
      <c r="FP6" s="213"/>
      <c r="FQ6" s="75"/>
      <c r="FR6" s="75"/>
      <c r="FS6" s="75"/>
      <c r="FT6" s="75"/>
      <c r="FU6" s="75"/>
      <c r="FV6" s="75"/>
      <c r="FW6" s="75"/>
      <c r="FX6" s="213"/>
      <c r="FY6" s="75"/>
      <c r="FZ6" s="75"/>
      <c r="GA6" s="75"/>
      <c r="GB6" s="75"/>
      <c r="GC6" s="75"/>
      <c r="GD6" s="75"/>
      <c r="GE6" s="75"/>
      <c r="GF6" s="213"/>
      <c r="GG6" s="75"/>
      <c r="GH6" s="75"/>
      <c r="GI6" s="75"/>
      <c r="GJ6" s="75"/>
      <c r="GK6" s="75"/>
      <c r="GL6" s="75"/>
      <c r="GM6" s="75"/>
      <c r="GN6" s="213"/>
    </row>
    <row r="7" spans="1:222" s="25" customFormat="1" ht="40.9" customHeight="1" x14ac:dyDescent="0.2">
      <c r="A7" s="369" t="s">
        <v>4</v>
      </c>
      <c r="B7" s="370"/>
      <c r="C7" s="371"/>
      <c r="D7" s="369" t="s">
        <v>1</v>
      </c>
      <c r="E7" s="370"/>
      <c r="F7" s="372" t="s">
        <v>3</v>
      </c>
      <c r="G7" s="377" t="s">
        <v>34</v>
      </c>
      <c r="H7" s="377"/>
      <c r="I7" s="377"/>
      <c r="J7" s="377"/>
    </row>
    <row r="8" spans="1:222" s="25" customFormat="1" ht="27" customHeight="1" x14ac:dyDescent="0.2">
      <c r="A8" s="214" t="s">
        <v>5</v>
      </c>
      <c r="B8" s="214" t="s">
        <v>6</v>
      </c>
      <c r="C8" s="214" t="s">
        <v>7</v>
      </c>
      <c r="D8" s="214" t="s">
        <v>8</v>
      </c>
      <c r="E8" s="214" t="s">
        <v>9</v>
      </c>
      <c r="F8" s="373"/>
      <c r="G8" s="76" t="s">
        <v>198</v>
      </c>
      <c r="H8" s="76" t="s">
        <v>199</v>
      </c>
      <c r="I8" s="76" t="s">
        <v>200</v>
      </c>
      <c r="J8" s="76" t="s">
        <v>125</v>
      </c>
    </row>
    <row r="9" spans="1:222" ht="15.95" customHeight="1" x14ac:dyDescent="0.2">
      <c r="A9" s="423" t="s">
        <v>10</v>
      </c>
      <c r="B9" s="424"/>
      <c r="C9" s="424"/>
      <c r="D9" s="424"/>
      <c r="E9" s="424"/>
      <c r="F9" s="425"/>
      <c r="G9" s="215">
        <f>+G10+G44</f>
        <v>0</v>
      </c>
      <c r="H9" s="215">
        <f t="shared" ref="H9:J9" si="0">+H10+H44</f>
        <v>0</v>
      </c>
      <c r="I9" s="215">
        <f t="shared" si="0"/>
        <v>0</v>
      </c>
      <c r="J9" s="215">
        <f t="shared" si="0"/>
        <v>0</v>
      </c>
    </row>
    <row r="10" spans="1:222" ht="15.95" customHeight="1" x14ac:dyDescent="0.2">
      <c r="A10" s="216" t="s">
        <v>13</v>
      </c>
      <c r="B10" s="217"/>
      <c r="C10" s="217"/>
      <c r="D10" s="217"/>
      <c r="E10" s="217"/>
      <c r="F10" s="218" t="s">
        <v>14</v>
      </c>
      <c r="G10" s="219">
        <f>+G12</f>
        <v>168266.65999999997</v>
      </c>
      <c r="H10" s="219">
        <f t="shared" ref="H10:J10" si="1">+H12</f>
        <v>440554</v>
      </c>
      <c r="I10" s="219">
        <f t="shared" si="1"/>
        <v>505636.65</v>
      </c>
      <c r="J10" s="219">
        <f t="shared" si="1"/>
        <v>505636.65</v>
      </c>
    </row>
    <row r="11" spans="1:222" ht="15.95" customHeight="1" x14ac:dyDescent="0.2">
      <c r="A11" s="216"/>
      <c r="B11" s="217"/>
      <c r="C11" s="217"/>
      <c r="D11" s="217"/>
      <c r="E11" s="217"/>
      <c r="F11" s="220" t="s">
        <v>2</v>
      </c>
      <c r="G11" s="221"/>
      <c r="H11" s="222"/>
      <c r="I11" s="222"/>
      <c r="J11" s="222"/>
    </row>
    <row r="12" spans="1:222" ht="15.95" customHeight="1" x14ac:dyDescent="0.2">
      <c r="A12" s="216"/>
      <c r="B12" s="216" t="s">
        <v>16</v>
      </c>
      <c r="C12" s="217"/>
      <c r="D12" s="217"/>
      <c r="E12" s="217"/>
      <c r="F12" s="218" t="s">
        <v>15</v>
      </c>
      <c r="G12" s="219">
        <f>+G14+G29</f>
        <v>168266.65999999997</v>
      </c>
      <c r="H12" s="219">
        <f t="shared" ref="H12:J12" si="2">+H14+H29</f>
        <v>440554</v>
      </c>
      <c r="I12" s="219">
        <f t="shared" si="2"/>
        <v>505636.65</v>
      </c>
      <c r="J12" s="219">
        <f t="shared" si="2"/>
        <v>505636.65</v>
      </c>
    </row>
    <row r="13" spans="1:222" ht="15.95" customHeight="1" x14ac:dyDescent="0.2">
      <c r="A13" s="216"/>
      <c r="B13" s="216"/>
      <c r="C13" s="217"/>
      <c r="D13" s="217"/>
      <c r="E13" s="217"/>
      <c r="F13" s="220" t="s">
        <v>2</v>
      </c>
      <c r="G13" s="221"/>
      <c r="H13" s="222"/>
      <c r="I13" s="222"/>
      <c r="J13" s="222"/>
    </row>
    <row r="14" spans="1:222" s="1" customFormat="1" x14ac:dyDescent="0.2">
      <c r="A14" s="216"/>
      <c r="B14" s="216"/>
      <c r="C14" s="26" t="s">
        <v>250</v>
      </c>
      <c r="D14" s="76"/>
      <c r="E14" s="76"/>
      <c r="F14" s="29" t="s">
        <v>289</v>
      </c>
      <c r="G14" s="223">
        <f>+G16</f>
        <v>55000</v>
      </c>
      <c r="H14" s="223">
        <f t="shared" ref="H14:J14" si="3">+H16</f>
        <v>92000</v>
      </c>
      <c r="I14" s="223">
        <f t="shared" si="3"/>
        <v>92000</v>
      </c>
      <c r="J14" s="223">
        <f t="shared" si="3"/>
        <v>92000</v>
      </c>
    </row>
    <row r="15" spans="1:222" s="1" customFormat="1" ht="13.5" customHeight="1" x14ac:dyDescent="0.2">
      <c r="A15" s="216"/>
      <c r="B15" s="216"/>
      <c r="C15" s="76"/>
      <c r="D15" s="76"/>
      <c r="E15" s="76"/>
      <c r="F15" s="30" t="s">
        <v>226</v>
      </c>
      <c r="G15" s="77"/>
      <c r="H15" s="77"/>
      <c r="I15" s="77"/>
      <c r="J15" s="77"/>
    </row>
    <row r="16" spans="1:222" s="1" customFormat="1" ht="32.25" customHeight="1" x14ac:dyDescent="0.2">
      <c r="A16" s="216"/>
      <c r="B16" s="216"/>
      <c r="C16" s="76"/>
      <c r="D16" s="26">
        <v>1053</v>
      </c>
      <c r="E16" s="76"/>
      <c r="F16" s="130" t="s">
        <v>235</v>
      </c>
      <c r="G16" s="77">
        <f>+G20</f>
        <v>55000</v>
      </c>
      <c r="H16" s="77">
        <f t="shared" ref="H16:J16" si="4">+H20</f>
        <v>92000</v>
      </c>
      <c r="I16" s="77">
        <f t="shared" si="4"/>
        <v>92000</v>
      </c>
      <c r="J16" s="77">
        <f t="shared" si="4"/>
        <v>92000</v>
      </c>
    </row>
    <row r="17" spans="1:10" s="1" customFormat="1" ht="13.5" customHeight="1" x14ac:dyDescent="0.2">
      <c r="A17" s="216"/>
      <c r="B17" s="216"/>
      <c r="C17" s="76"/>
      <c r="D17" s="76"/>
      <c r="E17" s="76"/>
      <c r="F17" s="220" t="s">
        <v>2</v>
      </c>
      <c r="G17" s="77"/>
      <c r="H17" s="77"/>
      <c r="I17" s="77"/>
      <c r="J17" s="77"/>
    </row>
    <row r="18" spans="1:10" s="227" customFormat="1" ht="13.5" customHeight="1" x14ac:dyDescent="0.2">
      <c r="A18" s="224"/>
      <c r="B18" s="224"/>
      <c r="C18" s="32"/>
      <c r="D18" s="32"/>
      <c r="E18" s="32"/>
      <c r="F18" s="246" t="s">
        <v>11</v>
      </c>
      <c r="G18" s="226">
        <f>+G20</f>
        <v>55000</v>
      </c>
      <c r="H18" s="226">
        <f t="shared" ref="H18:J18" si="5">+H20</f>
        <v>92000</v>
      </c>
      <c r="I18" s="226">
        <f t="shared" si="5"/>
        <v>92000</v>
      </c>
      <c r="J18" s="226">
        <f t="shared" si="5"/>
        <v>92000</v>
      </c>
    </row>
    <row r="19" spans="1:10" s="1" customFormat="1" ht="13.5" customHeight="1" x14ac:dyDescent="0.2">
      <c r="A19" s="216"/>
      <c r="B19" s="216"/>
      <c r="C19" s="76"/>
      <c r="D19" s="76"/>
      <c r="E19" s="76"/>
      <c r="F19" s="220" t="s">
        <v>2</v>
      </c>
      <c r="G19" s="77"/>
      <c r="H19" s="77"/>
      <c r="I19" s="77"/>
      <c r="J19" s="77"/>
    </row>
    <row r="20" spans="1:10" s="58" customFormat="1" ht="56.45" customHeight="1" x14ac:dyDescent="0.2">
      <c r="A20" s="216"/>
      <c r="B20" s="216"/>
      <c r="C20" s="210"/>
      <c r="D20" s="210"/>
      <c r="E20" s="210" t="s">
        <v>238</v>
      </c>
      <c r="F20" s="29" t="s">
        <v>239</v>
      </c>
      <c r="G20" s="243">
        <f>+G22</f>
        <v>55000</v>
      </c>
      <c r="H20" s="243">
        <f t="shared" ref="H20:J20" si="6">+H22</f>
        <v>92000</v>
      </c>
      <c r="I20" s="243">
        <f t="shared" si="6"/>
        <v>92000</v>
      </c>
      <c r="J20" s="243">
        <f t="shared" si="6"/>
        <v>92000</v>
      </c>
    </row>
    <row r="21" spans="1:10" s="1" customFormat="1" ht="13.5" customHeight="1" x14ac:dyDescent="0.2">
      <c r="A21" s="216"/>
      <c r="B21" s="216"/>
      <c r="C21" s="76"/>
      <c r="D21" s="76"/>
      <c r="E21" s="76"/>
      <c r="F21" s="230" t="s">
        <v>12</v>
      </c>
      <c r="G21" s="229"/>
      <c r="H21" s="229"/>
      <c r="I21" s="229"/>
      <c r="J21" s="229"/>
    </row>
    <row r="22" spans="1:10" s="1" customFormat="1" ht="13.5" customHeight="1" x14ac:dyDescent="0.2">
      <c r="A22" s="216"/>
      <c r="B22" s="216"/>
      <c r="C22" s="76"/>
      <c r="D22" s="76"/>
      <c r="E22" s="76"/>
      <c r="F22" s="33" t="s">
        <v>33</v>
      </c>
      <c r="G22" s="229">
        <f>+G24</f>
        <v>55000</v>
      </c>
      <c r="H22" s="229">
        <f t="shared" ref="H22:J22" si="7">+H24</f>
        <v>92000</v>
      </c>
      <c r="I22" s="229">
        <f t="shared" si="7"/>
        <v>92000</v>
      </c>
      <c r="J22" s="229">
        <f t="shared" si="7"/>
        <v>92000</v>
      </c>
    </row>
    <row r="23" spans="1:10" ht="15" customHeight="1" x14ac:dyDescent="0.2">
      <c r="A23" s="216"/>
      <c r="B23" s="216"/>
      <c r="C23" s="76"/>
      <c r="D23" s="76"/>
      <c r="E23" s="76"/>
      <c r="F23" s="30" t="s">
        <v>32</v>
      </c>
      <c r="G23" s="221"/>
      <c r="H23" s="221"/>
      <c r="I23" s="221"/>
      <c r="J23" s="221"/>
    </row>
    <row r="24" spans="1:10" s="1" customFormat="1" ht="13.5" customHeight="1" x14ac:dyDescent="0.2">
      <c r="A24" s="216"/>
      <c r="B24" s="216"/>
      <c r="C24" s="76"/>
      <c r="D24" s="76"/>
      <c r="E24" s="76"/>
      <c r="F24" s="30" t="s">
        <v>17</v>
      </c>
      <c r="G24" s="229">
        <f>+G25</f>
        <v>55000</v>
      </c>
      <c r="H24" s="229">
        <f t="shared" ref="H24:J27" si="8">+H25</f>
        <v>92000</v>
      </c>
      <c r="I24" s="229">
        <f t="shared" si="8"/>
        <v>92000</v>
      </c>
      <c r="J24" s="229">
        <f t="shared" si="8"/>
        <v>92000</v>
      </c>
    </row>
    <row r="25" spans="1:10" s="1" customFormat="1" ht="13.5" customHeight="1" x14ac:dyDescent="0.2">
      <c r="A25" s="216"/>
      <c r="B25" s="216"/>
      <c r="C25" s="76"/>
      <c r="D25" s="76"/>
      <c r="E25" s="76"/>
      <c r="F25" s="30" t="s">
        <v>18</v>
      </c>
      <c r="G25" s="229">
        <f>+G26</f>
        <v>55000</v>
      </c>
      <c r="H25" s="229">
        <f t="shared" si="8"/>
        <v>92000</v>
      </c>
      <c r="I25" s="229">
        <f t="shared" si="8"/>
        <v>92000</v>
      </c>
      <c r="J25" s="229">
        <f t="shared" si="8"/>
        <v>92000</v>
      </c>
    </row>
    <row r="26" spans="1:10" s="1" customFormat="1" ht="13.5" customHeight="1" x14ac:dyDescent="0.2">
      <c r="A26" s="216"/>
      <c r="B26" s="216"/>
      <c r="C26" s="76"/>
      <c r="D26" s="76"/>
      <c r="E26" s="76"/>
      <c r="F26" s="30" t="s">
        <v>19</v>
      </c>
      <c r="G26" s="229">
        <f>+G27</f>
        <v>55000</v>
      </c>
      <c r="H26" s="229">
        <f t="shared" si="8"/>
        <v>92000</v>
      </c>
      <c r="I26" s="229">
        <f t="shared" si="8"/>
        <v>92000</v>
      </c>
      <c r="J26" s="229">
        <f t="shared" si="8"/>
        <v>92000</v>
      </c>
    </row>
    <row r="27" spans="1:10" s="1" customFormat="1" ht="13.5" customHeight="1" x14ac:dyDescent="0.2">
      <c r="A27" s="216"/>
      <c r="B27" s="216"/>
      <c r="C27" s="76"/>
      <c r="D27" s="76"/>
      <c r="E27" s="76"/>
      <c r="F27" s="30" t="s">
        <v>20</v>
      </c>
      <c r="G27" s="229">
        <f>+G28</f>
        <v>55000</v>
      </c>
      <c r="H27" s="229">
        <f t="shared" si="8"/>
        <v>92000</v>
      </c>
      <c r="I27" s="229">
        <f t="shared" si="8"/>
        <v>92000</v>
      </c>
      <c r="J27" s="229">
        <f t="shared" si="8"/>
        <v>92000</v>
      </c>
    </row>
    <row r="28" spans="1:10" s="227" customFormat="1" ht="13.5" customHeight="1" x14ac:dyDescent="0.2">
      <c r="A28" s="224"/>
      <c r="B28" s="224"/>
      <c r="C28" s="32"/>
      <c r="D28" s="32"/>
      <c r="E28" s="32"/>
      <c r="F28" s="33" t="s">
        <v>78</v>
      </c>
      <c r="G28" s="245">
        <f>+'9'!G28</f>
        <v>55000</v>
      </c>
      <c r="H28" s="245">
        <f>+'9'!H28</f>
        <v>92000</v>
      </c>
      <c r="I28" s="245">
        <f>+'9'!I28</f>
        <v>92000</v>
      </c>
      <c r="J28" s="245">
        <f>+'9'!J28</f>
        <v>92000</v>
      </c>
    </row>
    <row r="29" spans="1:10" ht="15.95" customHeight="1" x14ac:dyDescent="0.2">
      <c r="A29" s="216"/>
      <c r="B29" s="216"/>
      <c r="C29" s="216" t="s">
        <v>21</v>
      </c>
      <c r="D29" s="217"/>
      <c r="E29" s="217"/>
      <c r="F29" s="218" t="s">
        <v>23</v>
      </c>
      <c r="G29" s="219">
        <f>+G31</f>
        <v>113266.65999999996</v>
      </c>
      <c r="H29" s="219">
        <f t="shared" ref="H29:J29" si="9">+H31</f>
        <v>348554</v>
      </c>
      <c r="I29" s="219">
        <f t="shared" si="9"/>
        <v>413636.65</v>
      </c>
      <c r="J29" s="219">
        <f t="shared" si="9"/>
        <v>413636.65</v>
      </c>
    </row>
    <row r="30" spans="1:10" ht="15.95" customHeight="1" x14ac:dyDescent="0.2">
      <c r="A30" s="216"/>
      <c r="B30" s="216"/>
      <c r="C30" s="216"/>
      <c r="D30" s="217"/>
      <c r="E30" s="217"/>
      <c r="F30" s="220" t="s">
        <v>2</v>
      </c>
      <c r="G30" s="231"/>
      <c r="H30" s="222"/>
      <c r="I30" s="222"/>
      <c r="J30" s="222"/>
    </row>
    <row r="31" spans="1:10" ht="30.75" customHeight="1" x14ac:dyDescent="0.2">
      <c r="A31" s="216"/>
      <c r="B31" s="216"/>
      <c r="C31" s="216"/>
      <c r="D31" s="216">
        <v>1126</v>
      </c>
      <c r="E31" s="217"/>
      <c r="F31" s="29" t="s">
        <v>22</v>
      </c>
      <c r="G31" s="215">
        <f>+G35</f>
        <v>113266.65999999996</v>
      </c>
      <c r="H31" s="215">
        <f t="shared" ref="H31:J31" si="10">+H35</f>
        <v>348554</v>
      </c>
      <c r="I31" s="215">
        <f t="shared" si="10"/>
        <v>413636.65</v>
      </c>
      <c r="J31" s="215">
        <f t="shared" si="10"/>
        <v>413636.65</v>
      </c>
    </row>
    <row r="32" spans="1:10" ht="15.95" customHeight="1" x14ac:dyDescent="0.2">
      <c r="A32" s="216"/>
      <c r="B32" s="216"/>
      <c r="C32" s="216"/>
      <c r="D32" s="216"/>
      <c r="E32" s="217"/>
      <c r="F32" s="220" t="s">
        <v>2</v>
      </c>
      <c r="G32" s="221"/>
      <c r="H32" s="222"/>
      <c r="I32" s="222"/>
      <c r="J32" s="222"/>
    </row>
    <row r="33" spans="1:10" s="227" customFormat="1" x14ac:dyDescent="0.2">
      <c r="A33" s="244"/>
      <c r="B33" s="244"/>
      <c r="C33" s="244"/>
      <c r="D33" s="244"/>
      <c r="E33" s="32"/>
      <c r="F33" s="246" t="s">
        <v>11</v>
      </c>
      <c r="G33" s="247">
        <f>+G35</f>
        <v>113266.65999999996</v>
      </c>
      <c r="H33" s="247">
        <f t="shared" ref="H33:J33" si="11">+H35</f>
        <v>348554</v>
      </c>
      <c r="I33" s="247">
        <f t="shared" si="11"/>
        <v>413636.65</v>
      </c>
      <c r="J33" s="247">
        <f t="shared" si="11"/>
        <v>413636.65</v>
      </c>
    </row>
    <row r="34" spans="1:10" s="1" customFormat="1" ht="13.5" customHeight="1" x14ac:dyDescent="0.2">
      <c r="A34" s="216"/>
      <c r="B34" s="216"/>
      <c r="C34" s="216"/>
      <c r="D34" s="216"/>
      <c r="E34" s="76"/>
      <c r="F34" s="30" t="s">
        <v>226</v>
      </c>
      <c r="G34" s="77"/>
      <c r="H34" s="77"/>
      <c r="I34" s="77"/>
      <c r="J34" s="77"/>
    </row>
    <row r="35" spans="1:10" s="25" customFormat="1" ht="32.25" customHeight="1" x14ac:dyDescent="0.2">
      <c r="A35" s="216"/>
      <c r="B35" s="216"/>
      <c r="C35" s="216"/>
      <c r="D35" s="216"/>
      <c r="E35" s="216" t="s">
        <v>136</v>
      </c>
      <c r="F35" s="233" t="s">
        <v>131</v>
      </c>
      <c r="G35" s="219">
        <f t="shared" ref="G35:J35" si="12">+G37</f>
        <v>113266.65999999996</v>
      </c>
      <c r="H35" s="219">
        <f t="shared" si="12"/>
        <v>348554</v>
      </c>
      <c r="I35" s="219">
        <f t="shared" si="12"/>
        <v>413636.65</v>
      </c>
      <c r="J35" s="219">
        <f t="shared" si="12"/>
        <v>413636.65</v>
      </c>
    </row>
    <row r="36" spans="1:10" ht="15.95" customHeight="1" x14ac:dyDescent="0.2">
      <c r="A36" s="216"/>
      <c r="B36" s="216"/>
      <c r="C36" s="216"/>
      <c r="D36" s="216"/>
      <c r="E36" s="216"/>
      <c r="F36" s="230" t="s">
        <v>12</v>
      </c>
      <c r="G36" s="222"/>
      <c r="H36" s="222"/>
      <c r="I36" s="222"/>
      <c r="J36" s="222"/>
    </row>
    <row r="37" spans="1:10" s="23" customFormat="1" ht="15.95" customHeight="1" x14ac:dyDescent="0.2">
      <c r="A37" s="244"/>
      <c r="B37" s="244"/>
      <c r="C37" s="244"/>
      <c r="D37" s="244"/>
      <c r="E37" s="244"/>
      <c r="F37" s="236" t="s">
        <v>33</v>
      </c>
      <c r="G37" s="234">
        <f t="shared" ref="G37:J37" si="13">+G39</f>
        <v>113266.65999999996</v>
      </c>
      <c r="H37" s="234">
        <f t="shared" si="13"/>
        <v>348554</v>
      </c>
      <c r="I37" s="234">
        <f t="shared" si="13"/>
        <v>413636.65</v>
      </c>
      <c r="J37" s="234">
        <f t="shared" si="13"/>
        <v>413636.65</v>
      </c>
    </row>
    <row r="38" spans="1:10" ht="15.95" customHeight="1" x14ac:dyDescent="0.2">
      <c r="A38" s="216"/>
      <c r="B38" s="216"/>
      <c r="C38" s="216"/>
      <c r="D38" s="216"/>
      <c r="E38" s="216"/>
      <c r="F38" s="230" t="s">
        <v>32</v>
      </c>
      <c r="G38" s="222"/>
      <c r="H38" s="222"/>
      <c r="I38" s="222"/>
      <c r="J38" s="222"/>
    </row>
    <row r="39" spans="1:10" ht="15.95" customHeight="1" x14ac:dyDescent="0.2">
      <c r="A39" s="228"/>
      <c r="B39" s="228"/>
      <c r="C39" s="228"/>
      <c r="D39" s="228"/>
      <c r="E39" s="228"/>
      <c r="F39" s="230" t="s">
        <v>17</v>
      </c>
      <c r="G39" s="221">
        <f t="shared" ref="G39:J42" si="14">+G40</f>
        <v>113266.65999999996</v>
      </c>
      <c r="H39" s="221">
        <f t="shared" si="14"/>
        <v>348554</v>
      </c>
      <c r="I39" s="221">
        <f t="shared" si="14"/>
        <v>413636.65</v>
      </c>
      <c r="J39" s="221">
        <f t="shared" si="14"/>
        <v>413636.65</v>
      </c>
    </row>
    <row r="40" spans="1:10" ht="15.95" customHeight="1" x14ac:dyDescent="0.2">
      <c r="A40" s="228"/>
      <c r="B40" s="228"/>
      <c r="C40" s="228"/>
      <c r="D40" s="228"/>
      <c r="E40" s="228"/>
      <c r="F40" s="230" t="s">
        <v>137</v>
      </c>
      <c r="G40" s="221">
        <f t="shared" si="14"/>
        <v>113266.65999999996</v>
      </c>
      <c r="H40" s="221">
        <f t="shared" si="14"/>
        <v>348554</v>
      </c>
      <c r="I40" s="221">
        <f t="shared" si="14"/>
        <v>413636.65</v>
      </c>
      <c r="J40" s="221">
        <f t="shared" si="14"/>
        <v>413636.65</v>
      </c>
    </row>
    <row r="41" spans="1:10" ht="15.95" customHeight="1" x14ac:dyDescent="0.2">
      <c r="A41" s="228"/>
      <c r="B41" s="228"/>
      <c r="C41" s="228"/>
      <c r="D41" s="228"/>
      <c r="E41" s="228"/>
      <c r="F41" s="230" t="s">
        <v>138</v>
      </c>
      <c r="G41" s="221">
        <f>+G42</f>
        <v>113266.65999999996</v>
      </c>
      <c r="H41" s="221">
        <f t="shared" si="14"/>
        <v>348554</v>
      </c>
      <c r="I41" s="221">
        <f t="shared" si="14"/>
        <v>413636.65</v>
      </c>
      <c r="J41" s="221">
        <f t="shared" si="14"/>
        <v>413636.65</v>
      </c>
    </row>
    <row r="42" spans="1:10" ht="18.75" customHeight="1" x14ac:dyDescent="0.2">
      <c r="A42" s="216"/>
      <c r="B42" s="216"/>
      <c r="C42" s="216"/>
      <c r="D42" s="216"/>
      <c r="E42" s="216"/>
      <c r="F42" s="230" t="s">
        <v>139</v>
      </c>
      <c r="G42" s="221">
        <f>+G43</f>
        <v>113266.65999999996</v>
      </c>
      <c r="H42" s="221">
        <f t="shared" si="14"/>
        <v>348554</v>
      </c>
      <c r="I42" s="221">
        <f t="shared" si="14"/>
        <v>413636.65</v>
      </c>
      <c r="J42" s="221">
        <f t="shared" si="14"/>
        <v>413636.65</v>
      </c>
    </row>
    <row r="43" spans="1:10" s="23" customFormat="1" ht="32.25" customHeight="1" x14ac:dyDescent="0.2">
      <c r="A43" s="216"/>
      <c r="B43" s="216"/>
      <c r="C43" s="216"/>
      <c r="D43" s="216"/>
      <c r="E43" s="216"/>
      <c r="F43" s="33" t="s">
        <v>152</v>
      </c>
      <c r="G43" s="234">
        <f>+'9'!G52</f>
        <v>113266.65999999996</v>
      </c>
      <c r="H43" s="234">
        <f>+'9'!H52</f>
        <v>348554</v>
      </c>
      <c r="I43" s="234">
        <f>+'9'!I52</f>
        <v>413636.65</v>
      </c>
      <c r="J43" s="234">
        <f>+'9'!J52</f>
        <v>413636.65</v>
      </c>
    </row>
    <row r="44" spans="1:10" s="1" customFormat="1" x14ac:dyDescent="0.2">
      <c r="A44" s="26" t="s">
        <v>248</v>
      </c>
      <c r="B44" s="76"/>
      <c r="C44" s="76"/>
      <c r="D44" s="76"/>
      <c r="E44" s="76"/>
      <c r="F44" s="29" t="s">
        <v>249</v>
      </c>
      <c r="G44" s="223">
        <f>+G46</f>
        <v>-168266.65999999997</v>
      </c>
      <c r="H44" s="223">
        <f t="shared" ref="H44:J44" si="15">+H46</f>
        <v>-440554</v>
      </c>
      <c r="I44" s="223">
        <f t="shared" si="15"/>
        <v>-505636.65</v>
      </c>
      <c r="J44" s="223">
        <f t="shared" si="15"/>
        <v>-505636.65</v>
      </c>
    </row>
    <row r="45" spans="1:10" s="1" customFormat="1" x14ac:dyDescent="0.2">
      <c r="A45" s="76"/>
      <c r="B45" s="76"/>
      <c r="C45" s="76"/>
      <c r="D45" s="76"/>
      <c r="E45" s="76"/>
      <c r="F45" s="30" t="s">
        <v>226</v>
      </c>
      <c r="G45" s="77"/>
      <c r="H45" s="77"/>
      <c r="I45" s="77"/>
      <c r="J45" s="77"/>
    </row>
    <row r="46" spans="1:10" s="1" customFormat="1" x14ac:dyDescent="0.2">
      <c r="A46" s="76"/>
      <c r="B46" s="26" t="s">
        <v>250</v>
      </c>
      <c r="C46" s="76"/>
      <c r="D46" s="76"/>
      <c r="E46" s="76"/>
      <c r="F46" s="29" t="s">
        <v>251</v>
      </c>
      <c r="G46" s="223">
        <f>+G48</f>
        <v>-168266.65999999997</v>
      </c>
      <c r="H46" s="223">
        <f t="shared" ref="H46:J46" si="16">+H48</f>
        <v>-440554</v>
      </c>
      <c r="I46" s="223">
        <f t="shared" si="16"/>
        <v>-505636.65</v>
      </c>
      <c r="J46" s="223">
        <f t="shared" si="16"/>
        <v>-505636.65</v>
      </c>
    </row>
    <row r="47" spans="1:10" s="1" customFormat="1" x14ac:dyDescent="0.2">
      <c r="A47" s="76"/>
      <c r="B47" s="76"/>
      <c r="C47" s="76"/>
      <c r="D47" s="76"/>
      <c r="E47" s="76"/>
      <c r="F47" s="30" t="s">
        <v>226</v>
      </c>
      <c r="G47" s="77"/>
      <c r="H47" s="77"/>
      <c r="I47" s="77"/>
      <c r="J47" s="77"/>
    </row>
    <row r="48" spans="1:10" s="1" customFormat="1" x14ac:dyDescent="0.2">
      <c r="A48" s="76"/>
      <c r="B48" s="76"/>
      <c r="C48" s="26" t="s">
        <v>250</v>
      </c>
      <c r="D48" s="76"/>
      <c r="E48" s="76"/>
      <c r="F48" s="29" t="s">
        <v>252</v>
      </c>
      <c r="G48" s="223">
        <f>+G50</f>
        <v>-168266.65999999997</v>
      </c>
      <c r="H48" s="223">
        <f t="shared" ref="H48:J48" si="17">+H50</f>
        <v>-440554</v>
      </c>
      <c r="I48" s="223">
        <f t="shared" si="17"/>
        <v>-505636.65</v>
      </c>
      <c r="J48" s="223">
        <f t="shared" si="17"/>
        <v>-505636.65</v>
      </c>
    </row>
    <row r="49" spans="1:10" s="1" customFormat="1" x14ac:dyDescent="0.2">
      <c r="A49" s="76"/>
      <c r="B49" s="76"/>
      <c r="C49" s="76"/>
      <c r="D49" s="76"/>
      <c r="E49" s="76"/>
      <c r="F49" s="30" t="s">
        <v>226</v>
      </c>
      <c r="G49" s="77"/>
      <c r="H49" s="77"/>
      <c r="I49" s="77"/>
      <c r="J49" s="77"/>
    </row>
    <row r="50" spans="1:10" x14ac:dyDescent="0.2">
      <c r="A50" s="216"/>
      <c r="B50" s="216"/>
      <c r="C50" s="216"/>
      <c r="D50" s="216" t="s">
        <v>255</v>
      </c>
      <c r="E50" s="217"/>
      <c r="F50" s="29" t="s">
        <v>252</v>
      </c>
      <c r="G50" s="215">
        <f>+G52</f>
        <v>-168266.65999999997</v>
      </c>
      <c r="H50" s="215">
        <f t="shared" ref="H50:J50" si="18">+H52</f>
        <v>-440554</v>
      </c>
      <c r="I50" s="215">
        <f t="shared" si="18"/>
        <v>-505636.65</v>
      </c>
      <c r="J50" s="215">
        <f t="shared" si="18"/>
        <v>-505636.65</v>
      </c>
    </row>
    <row r="51" spans="1:10" x14ac:dyDescent="0.2">
      <c r="A51" s="216"/>
      <c r="B51" s="216"/>
      <c r="C51" s="216"/>
      <c r="D51" s="216"/>
      <c r="E51" s="217"/>
      <c r="F51" s="220" t="s">
        <v>2</v>
      </c>
      <c r="G51" s="221"/>
      <c r="H51" s="221"/>
      <c r="I51" s="221"/>
      <c r="J51" s="221"/>
    </row>
    <row r="52" spans="1:10" s="227" customFormat="1" x14ac:dyDescent="0.2">
      <c r="A52" s="244"/>
      <c r="B52" s="244"/>
      <c r="C52" s="244"/>
      <c r="D52" s="244"/>
      <c r="E52" s="32"/>
      <c r="F52" s="33" t="s">
        <v>96</v>
      </c>
      <c r="G52" s="247">
        <f>+G54</f>
        <v>-168266.65999999997</v>
      </c>
      <c r="H52" s="247">
        <f t="shared" ref="H52:J52" si="19">+H54</f>
        <v>-440554</v>
      </c>
      <c r="I52" s="247">
        <f t="shared" si="19"/>
        <v>-505636.65</v>
      </c>
      <c r="J52" s="247">
        <f t="shared" si="19"/>
        <v>-505636.65</v>
      </c>
    </row>
    <row r="53" spans="1:10" s="1" customFormat="1" x14ac:dyDescent="0.2">
      <c r="A53" s="216"/>
      <c r="B53" s="216"/>
      <c r="C53" s="216"/>
      <c r="D53" s="216"/>
      <c r="E53" s="76"/>
      <c r="F53" s="30" t="s">
        <v>226</v>
      </c>
      <c r="G53" s="77"/>
      <c r="H53" s="77"/>
      <c r="I53" s="77"/>
      <c r="J53" s="77"/>
    </row>
    <row r="54" spans="1:10" s="58" customFormat="1" x14ac:dyDescent="0.2">
      <c r="A54" s="210"/>
      <c r="B54" s="210"/>
      <c r="C54" s="210"/>
      <c r="D54" s="210"/>
      <c r="E54" s="109" t="s">
        <v>253</v>
      </c>
      <c r="F54" s="209" t="s">
        <v>252</v>
      </c>
      <c r="G54" s="243">
        <f>+G56</f>
        <v>-168266.65999999997</v>
      </c>
      <c r="H54" s="243">
        <f t="shared" ref="H54:J54" si="20">+H56</f>
        <v>-440554</v>
      </c>
      <c r="I54" s="243">
        <f t="shared" si="20"/>
        <v>-505636.65</v>
      </c>
      <c r="J54" s="243">
        <f t="shared" si="20"/>
        <v>-505636.65</v>
      </c>
    </row>
    <row r="55" spans="1:10" s="1" customFormat="1" x14ac:dyDescent="0.2">
      <c r="A55" s="76"/>
      <c r="B55" s="76"/>
      <c r="C55" s="76"/>
      <c r="D55" s="76"/>
      <c r="E55" s="121"/>
      <c r="F55" s="20" t="s">
        <v>90</v>
      </c>
      <c r="G55" s="229">
        <f>+G56</f>
        <v>-168266.65999999997</v>
      </c>
      <c r="H55" s="229">
        <f t="shared" ref="H55:J55" si="21">+H56</f>
        <v>-440554</v>
      </c>
      <c r="I55" s="229">
        <f t="shared" si="21"/>
        <v>-505636.65</v>
      </c>
      <c r="J55" s="229">
        <f t="shared" si="21"/>
        <v>-505636.65</v>
      </c>
    </row>
    <row r="56" spans="1:10" x14ac:dyDescent="0.2">
      <c r="A56" s="214"/>
      <c r="B56" s="214"/>
      <c r="C56" s="214"/>
      <c r="D56" s="214"/>
      <c r="E56" s="121"/>
      <c r="F56" s="237" t="s">
        <v>96</v>
      </c>
      <c r="G56" s="222">
        <f>+G58</f>
        <v>-168266.65999999997</v>
      </c>
      <c r="H56" s="222">
        <f t="shared" ref="H56:J56" si="22">+H58</f>
        <v>-440554</v>
      </c>
      <c r="I56" s="222">
        <f t="shared" si="22"/>
        <v>-505636.65</v>
      </c>
      <c r="J56" s="222">
        <f t="shared" si="22"/>
        <v>-505636.65</v>
      </c>
    </row>
    <row r="57" spans="1:10" ht="16.5" customHeight="1" x14ac:dyDescent="0.2">
      <c r="A57" s="214"/>
      <c r="B57" s="214"/>
      <c r="C57" s="214"/>
      <c r="D57" s="214"/>
      <c r="E57" s="121"/>
      <c r="F57" s="20" t="s">
        <v>32</v>
      </c>
      <c r="G57" s="222"/>
      <c r="H57" s="222"/>
      <c r="I57" s="222"/>
      <c r="J57" s="222"/>
    </row>
    <row r="58" spans="1:10" x14ac:dyDescent="0.2">
      <c r="A58" s="214"/>
      <c r="B58" s="214"/>
      <c r="C58" s="214"/>
      <c r="D58" s="214"/>
      <c r="E58" s="121"/>
      <c r="F58" s="20" t="s">
        <v>17</v>
      </c>
      <c r="G58" s="222">
        <f>+G59</f>
        <v>-168266.65999999997</v>
      </c>
      <c r="H58" s="222">
        <f t="shared" ref="H58:J60" si="23">+H59</f>
        <v>-440554</v>
      </c>
      <c r="I58" s="222">
        <f t="shared" si="23"/>
        <v>-505636.65</v>
      </c>
      <c r="J58" s="222">
        <f t="shared" si="23"/>
        <v>-505636.65</v>
      </c>
    </row>
    <row r="59" spans="1:10" x14ac:dyDescent="0.2">
      <c r="A59" s="214"/>
      <c r="B59" s="214"/>
      <c r="C59" s="214"/>
      <c r="D59" s="214"/>
      <c r="E59" s="121"/>
      <c r="F59" s="20" t="s">
        <v>137</v>
      </c>
      <c r="G59" s="222">
        <f>+G60</f>
        <v>-168266.65999999997</v>
      </c>
      <c r="H59" s="222">
        <f t="shared" si="23"/>
        <v>-440554</v>
      </c>
      <c r="I59" s="222">
        <f t="shared" si="23"/>
        <v>-505636.65</v>
      </c>
      <c r="J59" s="222">
        <f t="shared" si="23"/>
        <v>-505636.65</v>
      </c>
    </row>
    <row r="60" spans="1:10" x14ac:dyDescent="0.2">
      <c r="A60" s="214"/>
      <c r="B60" s="214"/>
      <c r="C60" s="214"/>
      <c r="D60" s="214"/>
      <c r="E60" s="121"/>
      <c r="F60" s="20" t="s">
        <v>185</v>
      </c>
      <c r="G60" s="222">
        <f>+G61</f>
        <v>-168266.65999999997</v>
      </c>
      <c r="H60" s="222">
        <f t="shared" si="23"/>
        <v>-440554</v>
      </c>
      <c r="I60" s="222">
        <f t="shared" si="23"/>
        <v>-505636.65</v>
      </c>
      <c r="J60" s="222">
        <f t="shared" si="23"/>
        <v>-505636.65</v>
      </c>
    </row>
    <row r="61" spans="1:10" s="23" customFormat="1" x14ac:dyDescent="0.2">
      <c r="A61" s="241"/>
      <c r="B61" s="241"/>
      <c r="C61" s="241"/>
      <c r="D61" s="241"/>
      <c r="E61" s="242"/>
      <c r="F61" s="237" t="s">
        <v>288</v>
      </c>
      <c r="G61" s="235">
        <f>+'9'!G100</f>
        <v>-168266.65999999997</v>
      </c>
      <c r="H61" s="235">
        <f>+'9'!H100</f>
        <v>-440554</v>
      </c>
      <c r="I61" s="235">
        <f>+'9'!I100</f>
        <v>-505636.65</v>
      </c>
      <c r="J61" s="235">
        <f>+'9'!J100</f>
        <v>-505636.65</v>
      </c>
    </row>
    <row r="63" spans="1:10" x14ac:dyDescent="0.2">
      <c r="G63" s="24"/>
      <c r="H63" s="24"/>
      <c r="I63" s="24"/>
      <c r="J63" s="24"/>
    </row>
    <row r="64" spans="1:10" x14ac:dyDescent="0.2">
      <c r="G64" s="24"/>
      <c r="H64" s="24"/>
      <c r="I64" s="24"/>
      <c r="J64" s="24"/>
    </row>
    <row r="65" spans="7:10" x14ac:dyDescent="0.2">
      <c r="G65" s="24"/>
      <c r="H65" s="24"/>
      <c r="I65" s="24"/>
      <c r="J65" s="24"/>
    </row>
    <row r="66" spans="7:10" x14ac:dyDescent="0.2">
      <c r="G66" s="24"/>
      <c r="H66" s="24"/>
      <c r="I66" s="24"/>
      <c r="J66" s="24"/>
    </row>
    <row r="67" spans="7:10" x14ac:dyDescent="0.2">
      <c r="G67" s="24"/>
      <c r="H67" s="24"/>
      <c r="I67" s="24"/>
      <c r="J67" s="24"/>
    </row>
    <row r="68" spans="7:10" x14ac:dyDescent="0.2">
      <c r="G68" s="24"/>
      <c r="H68" s="24"/>
      <c r="I68" s="24"/>
      <c r="J68" s="24"/>
    </row>
    <row r="69" spans="7:10" x14ac:dyDescent="0.2">
      <c r="G69" s="24"/>
      <c r="H69" s="24"/>
      <c r="I69" s="24"/>
      <c r="J69" s="24"/>
    </row>
  </sheetData>
  <mergeCells count="11">
    <mergeCell ref="A7:C7"/>
    <mergeCell ref="D7:E7"/>
    <mergeCell ref="F7:F8"/>
    <mergeCell ref="G7:J7"/>
    <mergeCell ref="A9:F9"/>
    <mergeCell ref="A6:J6"/>
    <mergeCell ref="A1:J1"/>
    <mergeCell ref="A2:J2"/>
    <mergeCell ref="A3:J3"/>
    <mergeCell ref="A4:J4"/>
    <mergeCell ref="A5:J5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  <ignoredErrors>
    <ignoredError sqref="E35:E43 A10:C14 E20 C29 A44:E54" numberStoredAsText="1"/>
    <ignoredError sqref="G55:J5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5</vt:i4>
      </vt:variant>
    </vt:vector>
  </HeadingPairs>
  <TitlesOfParts>
    <vt:vector size="2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'16'!Print_Titles</vt:lpstr>
      <vt:lpstr>'5'!Print_Titles</vt:lpstr>
      <vt:lpstr>'7'!Print_Titles</vt:lpstr>
      <vt:lpstr>'8'!Print_Titles</vt:lpstr>
      <vt:lpstr>'9'!Print_Titles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https:/mul2.gov.am/tasks/871617/oneclick/7c062f452aeb1932a32230722172707a75dfe4e754df490b0d34a2b3c4232936.xlsx?token=efe81bc1f13b9ff5883f9456b3d1c637</cp:keywords>
  <cp:lastModifiedBy>Ruzanna Khanaganyan</cp:lastModifiedBy>
  <cp:lastPrinted>2026-02-23T08:37:35Z</cp:lastPrinted>
  <dcterms:created xsi:type="dcterms:W3CDTF">1996-10-14T23:33:28Z</dcterms:created>
  <dcterms:modified xsi:type="dcterms:W3CDTF">2026-03-26T05:31:26Z</dcterms:modified>
</cp:coreProperties>
</file>