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"/>
    </mc:Choice>
  </mc:AlternateContent>
  <xr:revisionPtr revIDLastSave="0" documentId="13_ncr:1_{BFECC52E-0F26-46A4-9AAA-1155BCF4EF4F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" sheetId="68" r:id="rId1"/>
    <sheet name="2" sheetId="48" r:id="rId2"/>
    <sheet name="3" sheetId="61" r:id="rId3"/>
    <sheet name="4" sheetId="62" r:id="rId4"/>
    <sheet name="5" sheetId="67" r:id="rId5"/>
    <sheet name="6" sheetId="69" r:id="rId6"/>
    <sheet name="7" sheetId="60" r:id="rId7"/>
    <sheet name="8" sheetId="66" r:id="rId8"/>
    <sheet name="9" sheetId="72" r:id="rId9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'2'!$A$1:$J$147</definedName>
    <definedName name="_xlnm.Print_Area" localSheetId="2">'3'!$A$1:$I$41</definedName>
    <definedName name="_xlnm.Print_Area" localSheetId="5">'6'!$A$1:$M$43</definedName>
    <definedName name="_xlnm.Print_Area" localSheetId="6">'7'!$A$1:$M$91</definedName>
    <definedName name="_xlnm.Print_Area" localSheetId="7">'8'!$A$1:$I$78</definedName>
    <definedName name="_xlnm.Print_Titles" localSheetId="1">'2'!$7:$8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7" i="48" l="1"/>
  <c r="F25" i="62"/>
  <c r="G11" i="72"/>
  <c r="H19" i="72"/>
  <c r="I19" i="72"/>
  <c r="J19" i="72"/>
  <c r="G19" i="72"/>
  <c r="I64" i="66"/>
  <c r="I11" i="66"/>
  <c r="I10" i="66"/>
  <c r="F19" i="61"/>
  <c r="I31" i="66"/>
  <c r="I19" i="66"/>
  <c r="I51" i="66"/>
  <c r="I59" i="66"/>
  <c r="G109" i="48"/>
  <c r="G87" i="48"/>
  <c r="I34" i="66"/>
  <c r="I37" i="66"/>
  <c r="G31" i="61"/>
  <c r="I24" i="66"/>
  <c r="I20" i="66"/>
  <c r="F20" i="62"/>
  <c r="H37" i="72"/>
  <c r="H36" i="72" s="1"/>
  <c r="H35" i="72" s="1"/>
  <c r="H34" i="72" s="1"/>
  <c r="H32" i="72" s="1"/>
  <c r="I37" i="72"/>
  <c r="I36" i="72" s="1"/>
  <c r="I35" i="72" s="1"/>
  <c r="I34" i="72" s="1"/>
  <c r="I32" i="72" s="1"/>
  <c r="G37" i="72"/>
  <c r="I58" i="66" l="1"/>
  <c r="I57" i="66" s="1"/>
  <c r="I56" i="66" s="1"/>
  <c r="I57" i="48" l="1"/>
  <c r="H57" i="48"/>
  <c r="G57" i="48"/>
  <c r="H109" i="48"/>
  <c r="I109" i="48"/>
  <c r="J109" i="48"/>
  <c r="G108" i="48"/>
  <c r="G107" i="48" s="1"/>
  <c r="G106" i="48" s="1"/>
  <c r="G36" i="62"/>
  <c r="G34" i="62" s="1"/>
  <c r="H36" i="62"/>
  <c r="H34" i="62" s="1"/>
  <c r="E31" i="61"/>
  <c r="I14" i="61"/>
  <c r="F36" i="62"/>
  <c r="F34" i="62" s="1"/>
  <c r="E36" i="62"/>
  <c r="E34" i="62" s="1"/>
  <c r="F30" i="61"/>
  <c r="G23" i="62"/>
  <c r="G24" i="62"/>
  <c r="G20" i="62" l="1"/>
  <c r="H22" i="62"/>
  <c r="I14" i="66"/>
  <c r="I13" i="66" s="1"/>
  <c r="J38" i="72" l="1"/>
  <c r="J37" i="72" s="1"/>
  <c r="J36" i="72" s="1"/>
  <c r="J35" i="72" s="1"/>
  <c r="J34" i="72" s="1"/>
  <c r="J32" i="72" s="1"/>
  <c r="G36" i="72"/>
  <c r="G35" i="72" s="1"/>
  <c r="G34" i="72" s="1"/>
  <c r="G32" i="72" s="1"/>
  <c r="J30" i="72"/>
  <c r="I30" i="72"/>
  <c r="H30" i="72"/>
  <c r="H29" i="72" s="1"/>
  <c r="H28" i="72" s="1"/>
  <c r="H27" i="72" s="1"/>
  <c r="H25" i="72" s="1"/>
  <c r="H23" i="72" s="1"/>
  <c r="G30" i="72"/>
  <c r="G29" i="72" s="1"/>
  <c r="G28" i="72" s="1"/>
  <c r="G27" i="72" s="1"/>
  <c r="G25" i="72" s="1"/>
  <c r="J29" i="72"/>
  <c r="J28" i="72" s="1"/>
  <c r="J27" i="72" s="1"/>
  <c r="J25" i="72" s="1"/>
  <c r="I29" i="72"/>
  <c r="I28" i="72" s="1"/>
  <c r="I27" i="72" s="1"/>
  <c r="I25" i="72" s="1"/>
  <c r="I23" i="72" s="1"/>
  <c r="G30" i="66"/>
  <c r="G26" i="66"/>
  <c r="G29" i="66"/>
  <c r="G27" i="66"/>
  <c r="G23" i="66"/>
  <c r="G22" i="66"/>
  <c r="G23" i="72" l="1"/>
  <c r="G21" i="72" s="1"/>
  <c r="J23" i="72"/>
  <c r="I58" i="72"/>
  <c r="I57" i="72" s="1"/>
  <c r="I56" i="72" s="1"/>
  <c r="I55" i="72" s="1"/>
  <c r="I53" i="72" s="1"/>
  <c r="I51" i="72" s="1"/>
  <c r="I49" i="72" s="1"/>
  <c r="I21" i="72"/>
  <c r="I17" i="72" s="1"/>
  <c r="I15" i="72" s="1"/>
  <c r="I13" i="72" s="1"/>
  <c r="I11" i="72" s="1"/>
  <c r="H58" i="72"/>
  <c r="H57" i="72" s="1"/>
  <c r="H56" i="72" s="1"/>
  <c r="H55" i="72" s="1"/>
  <c r="H53" i="72" s="1"/>
  <c r="H51" i="72" s="1"/>
  <c r="H21" i="72"/>
  <c r="H17" i="72" s="1"/>
  <c r="H15" i="72" s="1"/>
  <c r="H13" i="72" s="1"/>
  <c r="H11" i="72" s="1"/>
  <c r="G58" i="72"/>
  <c r="G57" i="72" s="1"/>
  <c r="G56" i="72" s="1"/>
  <c r="G55" i="72" s="1"/>
  <c r="G53" i="72" s="1"/>
  <c r="G51" i="72" s="1"/>
  <c r="G49" i="72" s="1"/>
  <c r="J58" i="72"/>
  <c r="J21" i="72"/>
  <c r="J17" i="72" s="1"/>
  <c r="J15" i="72" s="1"/>
  <c r="J13" i="72" s="1"/>
  <c r="J11" i="72" s="1"/>
  <c r="J57" i="72"/>
  <c r="J56" i="72" s="1"/>
  <c r="J55" i="72" s="1"/>
  <c r="J53" i="72" s="1"/>
  <c r="J51" i="72" s="1"/>
  <c r="G47" i="72"/>
  <c r="G45" i="72" s="1"/>
  <c r="G43" i="72" s="1"/>
  <c r="G41" i="72" s="1"/>
  <c r="G39" i="72" s="1"/>
  <c r="G17" i="72"/>
  <c r="G15" i="72" s="1"/>
  <c r="G13" i="72" s="1"/>
  <c r="G9" i="72" s="1"/>
  <c r="I47" i="72"/>
  <c r="I45" i="72" s="1"/>
  <c r="I43" i="72" s="1"/>
  <c r="I41" i="72" s="1"/>
  <c r="I39" i="72" s="1"/>
  <c r="I9" i="72" s="1"/>
  <c r="J49" i="72" l="1"/>
  <c r="J47" i="72" s="1"/>
  <c r="J45" i="72" s="1"/>
  <c r="J43" i="72" s="1"/>
  <c r="J41" i="72" s="1"/>
  <c r="J39" i="72" s="1"/>
  <c r="J9" i="72" s="1"/>
  <c r="H49" i="72"/>
  <c r="H47" i="72" s="1"/>
  <c r="H45" i="72" s="1"/>
  <c r="H43" i="72" s="1"/>
  <c r="H41" i="72" s="1"/>
  <c r="H39" i="72" s="1"/>
  <c r="H9" i="72" s="1"/>
  <c r="I81" i="48"/>
  <c r="H81" i="48"/>
  <c r="J81" i="48"/>
  <c r="F19" i="62"/>
  <c r="F17" i="62" s="1"/>
  <c r="G19" i="62"/>
  <c r="G17" i="62" s="1"/>
  <c r="H19" i="62"/>
  <c r="H17" i="62" s="1"/>
  <c r="E19" i="62"/>
  <c r="E17" i="62" s="1"/>
  <c r="G16" i="66" l="1"/>
  <c r="G15" i="66"/>
  <c r="E22" i="61"/>
  <c r="H24" i="62" s="1"/>
  <c r="E21" i="61"/>
  <c r="H23" i="62" s="1"/>
  <c r="H20" i="62" s="1"/>
  <c r="H18" i="61"/>
  <c r="E18" i="61" s="1"/>
  <c r="G67" i="66"/>
  <c r="G68" i="66"/>
  <c r="H17" i="61" l="1"/>
  <c r="I12" i="66"/>
  <c r="F17" i="61"/>
  <c r="H73" i="48"/>
  <c r="H72" i="48" s="1"/>
  <c r="H71" i="48" s="1"/>
  <c r="H70" i="48" s="1"/>
  <c r="H68" i="48" s="1"/>
  <c r="I73" i="48"/>
  <c r="I72" i="48" s="1"/>
  <c r="I71" i="48" s="1"/>
  <c r="I70" i="48" s="1"/>
  <c r="I68" i="48" s="1"/>
  <c r="J73" i="48"/>
  <c r="J72" i="48" s="1"/>
  <c r="J71" i="48" s="1"/>
  <c r="J70" i="48" s="1"/>
  <c r="J68" i="48" s="1"/>
  <c r="G73" i="48"/>
  <c r="G72" i="48" s="1"/>
  <c r="G71" i="48" s="1"/>
  <c r="G70" i="48" s="1"/>
  <c r="G68" i="48" s="1"/>
  <c r="H14" i="61" l="1"/>
  <c r="H12" i="61" s="1"/>
  <c r="H10" i="61" s="1"/>
  <c r="E17" i="61"/>
  <c r="M13" i="60"/>
  <c r="M12" i="60" s="1"/>
  <c r="K13" i="60"/>
  <c r="L13" i="60"/>
  <c r="J13" i="60"/>
  <c r="M11" i="60" l="1"/>
  <c r="L11" i="60"/>
  <c r="L12" i="60"/>
  <c r="K12" i="60"/>
  <c r="K11" i="60"/>
  <c r="J11" i="60"/>
  <c r="J12" i="60"/>
  <c r="I53" i="66" l="1"/>
  <c r="I50" i="66" s="1"/>
  <c r="I49" i="66" s="1"/>
  <c r="G55" i="66"/>
  <c r="G54" i="66"/>
  <c r="G52" i="66"/>
  <c r="K59" i="60"/>
  <c r="K58" i="60" s="1"/>
  <c r="K57" i="60" s="1"/>
  <c r="L59" i="60"/>
  <c r="L58" i="60" s="1"/>
  <c r="L57" i="60" s="1"/>
  <c r="M59" i="60"/>
  <c r="M58" i="60" s="1"/>
  <c r="M57" i="60" s="1"/>
  <c r="J59" i="60"/>
  <c r="J58" i="60" s="1"/>
  <c r="J57" i="60" s="1"/>
  <c r="F33" i="62"/>
  <c r="F31" i="62" s="1"/>
  <c r="G33" i="62"/>
  <c r="G31" i="62" s="1"/>
  <c r="H33" i="62"/>
  <c r="H31" i="62" s="1"/>
  <c r="E33" i="62"/>
  <c r="E31" i="62" s="1"/>
  <c r="F28" i="61"/>
  <c r="J102" i="48"/>
  <c r="J101" i="48" s="1"/>
  <c r="J100" i="48" s="1"/>
  <c r="J99" i="48" s="1"/>
  <c r="J97" i="48" s="1"/>
  <c r="G29" i="61" s="1"/>
  <c r="G28" i="61" s="1"/>
  <c r="I102" i="48"/>
  <c r="I101" i="48" s="1"/>
  <c r="I100" i="48" s="1"/>
  <c r="I99" i="48" s="1"/>
  <c r="I97" i="48" s="1"/>
  <c r="H102" i="48"/>
  <c r="H101" i="48" s="1"/>
  <c r="H100" i="48" s="1"/>
  <c r="H99" i="48" s="1"/>
  <c r="H97" i="48" s="1"/>
  <c r="G102" i="48"/>
  <c r="G101" i="48" s="1"/>
  <c r="G100" i="48" s="1"/>
  <c r="G99" i="48" s="1"/>
  <c r="G97" i="48" s="1"/>
  <c r="J58" i="48"/>
  <c r="I56" i="48"/>
  <c r="H56" i="48"/>
  <c r="G56" i="48"/>
  <c r="G55" i="48" s="1"/>
  <c r="J57" i="48" l="1"/>
  <c r="J56" i="48" s="1"/>
  <c r="E28" i="61"/>
  <c r="E29" i="61"/>
  <c r="I48" i="66"/>
  <c r="I55" i="48"/>
  <c r="I54" i="48" s="1"/>
  <c r="I52" i="48" s="1"/>
  <c r="L34" i="60"/>
  <c r="K34" i="60"/>
  <c r="H55" i="48"/>
  <c r="H54" i="48" s="1"/>
  <c r="H52" i="48" s="1"/>
  <c r="J34" i="60"/>
  <c r="G54" i="48"/>
  <c r="G52" i="48" s="1"/>
  <c r="J55" i="48" l="1"/>
  <c r="J54" i="48" s="1"/>
  <c r="J52" i="48" s="1"/>
  <c r="M34" i="60"/>
  <c r="J29" i="48"/>
  <c r="J28" i="48" s="1"/>
  <c r="I29" i="48"/>
  <c r="I28" i="48" s="1"/>
  <c r="H29" i="48"/>
  <c r="H28" i="48" s="1"/>
  <c r="G30" i="61"/>
  <c r="F27" i="61"/>
  <c r="G25" i="61"/>
  <c r="G23" i="61" s="1"/>
  <c r="F24" i="61"/>
  <c r="F23" i="61" s="1"/>
  <c r="F24" i="67"/>
  <c r="F22" i="67" s="1"/>
  <c r="F20" i="67" s="1"/>
  <c r="F18" i="67" s="1"/>
  <c r="F17" i="67" s="1"/>
  <c r="F15" i="67" s="1"/>
  <c r="F13" i="67" s="1"/>
  <c r="G24" i="67"/>
  <c r="G22" i="67" s="1"/>
  <c r="G20" i="67" s="1"/>
  <c r="G18" i="67" s="1"/>
  <c r="G17" i="67" s="1"/>
  <c r="G15" i="67" s="1"/>
  <c r="G13" i="67" s="1"/>
  <c r="H24" i="67"/>
  <c r="H22" i="67" s="1"/>
  <c r="H20" i="67" s="1"/>
  <c r="H18" i="67" s="1"/>
  <c r="H17" i="67" s="1"/>
  <c r="H15" i="67" s="1"/>
  <c r="H13" i="67" s="1"/>
  <c r="E24" i="67"/>
  <c r="E22" i="67" s="1"/>
  <c r="E20" i="67" s="1"/>
  <c r="E18" i="67" s="1"/>
  <c r="E17" i="67" s="1"/>
  <c r="E15" i="67" s="1"/>
  <c r="E13" i="67" s="1"/>
  <c r="E23" i="61" l="1"/>
  <c r="E30" i="61"/>
  <c r="I27" i="48"/>
  <c r="I25" i="48" s="1"/>
  <c r="I23" i="48" s="1"/>
  <c r="H27" i="48"/>
  <c r="H25" i="48" s="1"/>
  <c r="H23" i="48" s="1"/>
  <c r="J27" i="48"/>
  <c r="J25" i="48" s="1"/>
  <c r="J23" i="48" s="1"/>
  <c r="F30" i="62"/>
  <c r="G30" i="62"/>
  <c r="H30" i="62"/>
  <c r="E30" i="62"/>
  <c r="F28" i="62"/>
  <c r="G28" i="62"/>
  <c r="H28" i="62"/>
  <c r="E28" i="62"/>
  <c r="F27" i="62"/>
  <c r="G27" i="62"/>
  <c r="H27" i="62"/>
  <c r="E27" i="62"/>
  <c r="E24" i="61" s="1"/>
  <c r="E22" i="62"/>
  <c r="E20" i="62" s="1"/>
  <c r="G19" i="61"/>
  <c r="J50" i="48"/>
  <c r="J49" i="48" s="1"/>
  <c r="J48" i="48" s="1"/>
  <c r="J47" i="48" s="1"/>
  <c r="J45" i="48" s="1"/>
  <c r="J43" i="48" s="1"/>
  <c r="I50" i="48"/>
  <c r="I49" i="48" s="1"/>
  <c r="I48" i="48" s="1"/>
  <c r="I47" i="48" s="1"/>
  <c r="I45" i="48" s="1"/>
  <c r="I43" i="48" s="1"/>
  <c r="H50" i="48"/>
  <c r="H49" i="48" s="1"/>
  <c r="H48" i="48" s="1"/>
  <c r="H47" i="48" s="1"/>
  <c r="H45" i="48" s="1"/>
  <c r="H43" i="48" s="1"/>
  <c r="G50" i="48"/>
  <c r="G49" i="48" s="1"/>
  <c r="G48" i="48" s="1"/>
  <c r="G47" i="48" s="1"/>
  <c r="G45" i="48" s="1"/>
  <c r="G43" i="48" s="1"/>
  <c r="H80" i="48"/>
  <c r="I80" i="48"/>
  <c r="J80" i="48"/>
  <c r="G80" i="48"/>
  <c r="E25" i="62" l="1"/>
  <c r="I131" i="48"/>
  <c r="I21" i="68" s="1"/>
  <c r="G131" i="48"/>
  <c r="G21" i="68" s="1"/>
  <c r="H131" i="48"/>
  <c r="H25" i="62"/>
  <c r="G25" i="62"/>
  <c r="J131" i="48"/>
  <c r="J21" i="68" s="1"/>
  <c r="H21" i="68"/>
  <c r="H139" i="48"/>
  <c r="I139" i="48"/>
  <c r="J21" i="48"/>
  <c r="J19" i="48" s="1"/>
  <c r="M26" i="69"/>
  <c r="M25" i="69" s="1"/>
  <c r="H21" i="48"/>
  <c r="H19" i="48" s="1"/>
  <c r="K26" i="69"/>
  <c r="K24" i="69" s="1"/>
  <c r="I21" i="48"/>
  <c r="I19" i="48" s="1"/>
  <c r="L26" i="69"/>
  <c r="L25" i="69" s="1"/>
  <c r="I33" i="66"/>
  <c r="I32" i="66" s="1"/>
  <c r="K13" i="69"/>
  <c r="H17" i="68"/>
  <c r="I17" i="68"/>
  <c r="L13" i="69"/>
  <c r="M13" i="69"/>
  <c r="J17" i="68"/>
  <c r="G17" i="68"/>
  <c r="J13" i="69"/>
  <c r="K27" i="60"/>
  <c r="K26" i="60" s="1"/>
  <c r="K25" i="60" s="1"/>
  <c r="J27" i="60"/>
  <c r="J26" i="60" s="1"/>
  <c r="J25" i="60" s="1"/>
  <c r="M27" i="60"/>
  <c r="M26" i="60" s="1"/>
  <c r="M25" i="60" s="1"/>
  <c r="L27" i="60"/>
  <c r="L26" i="60" s="1"/>
  <c r="L25" i="60" s="1"/>
  <c r="E25" i="61"/>
  <c r="G66" i="66"/>
  <c r="G65" i="66"/>
  <c r="G60" i="66"/>
  <c r="G139" i="48" l="1"/>
  <c r="G22" i="68" s="1"/>
  <c r="J139" i="48"/>
  <c r="J22" i="68" s="1"/>
  <c r="L24" i="69"/>
  <c r="I22" i="68"/>
  <c r="I138" i="48"/>
  <c r="I137" i="48" s="1"/>
  <c r="I136" i="48" s="1"/>
  <c r="I134" i="48" s="1"/>
  <c r="I132" i="48" s="1"/>
  <c r="L36" i="69" s="1"/>
  <c r="L77" i="60" s="1"/>
  <c r="H22" i="68"/>
  <c r="H138" i="48"/>
  <c r="H137" i="48" s="1"/>
  <c r="H136" i="48" s="1"/>
  <c r="H134" i="48" s="1"/>
  <c r="H132" i="48" s="1"/>
  <c r="K36" i="69" s="1"/>
  <c r="K77" i="60" s="1"/>
  <c r="K25" i="69"/>
  <c r="M24" i="69"/>
  <c r="H17" i="48"/>
  <c r="K47" i="60"/>
  <c r="K46" i="60" s="1"/>
  <c r="H14" i="68"/>
  <c r="H13" i="68" s="1"/>
  <c r="H12" i="68" s="1"/>
  <c r="I17" i="48"/>
  <c r="I15" i="48" s="1"/>
  <c r="I13" i="48" s="1"/>
  <c r="I11" i="48" s="1"/>
  <c r="L47" i="60"/>
  <c r="L46" i="60" s="1"/>
  <c r="I14" i="68"/>
  <c r="I13" i="68" s="1"/>
  <c r="I12" i="68" s="1"/>
  <c r="J17" i="48"/>
  <c r="J15" i="48" s="1"/>
  <c r="J13" i="48" s="1"/>
  <c r="J11" i="48" s="1"/>
  <c r="J14" i="68"/>
  <c r="J13" i="68" s="1"/>
  <c r="J12" i="68" s="1"/>
  <c r="M47" i="60"/>
  <c r="M46" i="60" s="1"/>
  <c r="E20" i="61"/>
  <c r="G39" i="66"/>
  <c r="G38" i="66"/>
  <c r="G70" i="66"/>
  <c r="G69" i="66"/>
  <c r="G62" i="66"/>
  <c r="G72" i="66"/>
  <c r="G71" i="66"/>
  <c r="G63" i="66"/>
  <c r="G61" i="66"/>
  <c r="G21" i="66"/>
  <c r="G138" i="48" l="1"/>
  <c r="G137" i="48" s="1"/>
  <c r="G136" i="48" s="1"/>
  <c r="G134" i="48" s="1"/>
  <c r="G132" i="48" s="1"/>
  <c r="J36" i="69" s="1"/>
  <c r="J77" i="60" s="1"/>
  <c r="J138" i="48"/>
  <c r="J137" i="48" s="1"/>
  <c r="J136" i="48" s="1"/>
  <c r="J134" i="48" s="1"/>
  <c r="J132" i="48" s="1"/>
  <c r="M36" i="69" s="1"/>
  <c r="M77" i="60" s="1"/>
  <c r="H15" i="48"/>
  <c r="H13" i="48" s="1"/>
  <c r="H11" i="48" s="1"/>
  <c r="I20" i="68"/>
  <c r="H20" i="68"/>
  <c r="J20" i="68"/>
  <c r="E19" i="61"/>
  <c r="I19" i="68" l="1"/>
  <c r="I130" i="48"/>
  <c r="I129" i="48" s="1"/>
  <c r="I128" i="48" s="1"/>
  <c r="I126" i="48" s="1"/>
  <c r="H19" i="68"/>
  <c r="H130" i="48"/>
  <c r="H129" i="48" s="1"/>
  <c r="H128" i="48" s="1"/>
  <c r="H126" i="48" s="1"/>
  <c r="J19" i="68"/>
  <c r="J130" i="48"/>
  <c r="J129" i="48" s="1"/>
  <c r="J128" i="48" s="1"/>
  <c r="J126" i="48" s="1"/>
  <c r="E34" i="61"/>
  <c r="E29" i="62"/>
  <c r="I124" i="48" l="1"/>
  <c r="I122" i="48" s="1"/>
  <c r="J124" i="48"/>
  <c r="J122" i="48" s="1"/>
  <c r="H124" i="48"/>
  <c r="H122" i="48" s="1"/>
  <c r="H120" i="48" s="1"/>
  <c r="H118" i="48" s="1"/>
  <c r="H116" i="48" s="1"/>
  <c r="H114" i="48" s="1"/>
  <c r="H112" i="48" s="1"/>
  <c r="L32" i="69"/>
  <c r="I120" i="48"/>
  <c r="I118" i="48" s="1"/>
  <c r="I116" i="48" s="1"/>
  <c r="I114" i="48" s="1"/>
  <c r="I112" i="48" s="1"/>
  <c r="M32" i="69"/>
  <c r="J120" i="48"/>
  <c r="J118" i="48" s="1"/>
  <c r="J116" i="48" s="1"/>
  <c r="J114" i="48" s="1"/>
  <c r="J112" i="48" s="1"/>
  <c r="H29" i="62"/>
  <c r="F29" i="62"/>
  <c r="G29" i="62"/>
  <c r="K32" i="69" l="1"/>
  <c r="K31" i="69" s="1"/>
  <c r="K30" i="69" s="1"/>
  <c r="L31" i="69"/>
  <c r="L30" i="69" s="1"/>
  <c r="L73" i="60"/>
  <c r="L72" i="60" s="1"/>
  <c r="K73" i="60"/>
  <c r="K72" i="60" s="1"/>
  <c r="M31" i="69"/>
  <c r="M30" i="69" s="1"/>
  <c r="M73" i="60"/>
  <c r="M72" i="60" s="1"/>
  <c r="E33" i="61"/>
  <c r="E32" i="61"/>
  <c r="E27" i="61"/>
  <c r="F26" i="61"/>
  <c r="F14" i="61" s="1"/>
  <c r="G104" i="48"/>
  <c r="I108" i="48"/>
  <c r="I107" i="48" s="1"/>
  <c r="I106" i="48" s="1"/>
  <c r="I104" i="48" s="1"/>
  <c r="J108" i="48"/>
  <c r="J107" i="48" s="1"/>
  <c r="J106" i="48" s="1"/>
  <c r="J104" i="48" s="1"/>
  <c r="H108" i="48"/>
  <c r="H107" i="48" s="1"/>
  <c r="H106" i="48" s="1"/>
  <c r="H104" i="48" s="1"/>
  <c r="H95" i="48"/>
  <c r="H94" i="48" s="1"/>
  <c r="H93" i="48" s="1"/>
  <c r="H92" i="48" s="1"/>
  <c r="H90" i="48" s="1"/>
  <c r="K52" i="60" s="1"/>
  <c r="K51" i="60" s="1"/>
  <c r="K45" i="60" s="1"/>
  <c r="I95" i="48"/>
  <c r="I94" i="48" s="1"/>
  <c r="I93" i="48" s="1"/>
  <c r="I92" i="48" s="1"/>
  <c r="I90" i="48" s="1"/>
  <c r="L52" i="60" s="1"/>
  <c r="L51" i="60" s="1"/>
  <c r="L45" i="60" s="1"/>
  <c r="J95" i="48"/>
  <c r="J94" i="48" s="1"/>
  <c r="J93" i="48" s="1"/>
  <c r="J92" i="48" s="1"/>
  <c r="G95" i="48"/>
  <c r="G94" i="48" s="1"/>
  <c r="G93" i="48" s="1"/>
  <c r="G92" i="48" s="1"/>
  <c r="G90" i="48" s="1"/>
  <c r="J52" i="60" s="1"/>
  <c r="J51" i="60" s="1"/>
  <c r="E26" i="61" l="1"/>
  <c r="J66" i="60"/>
  <c r="J65" i="60" s="1"/>
  <c r="J64" i="60" s="1"/>
  <c r="L66" i="60"/>
  <c r="L65" i="60" s="1"/>
  <c r="L64" i="60" s="1"/>
  <c r="K66" i="60"/>
  <c r="K65" i="60" s="1"/>
  <c r="K64" i="60" s="1"/>
  <c r="M66" i="60"/>
  <c r="M65" i="60" s="1"/>
  <c r="M64" i="60" s="1"/>
  <c r="I87" i="48"/>
  <c r="J90" i="48"/>
  <c r="M52" i="60" s="1"/>
  <c r="M51" i="60" s="1"/>
  <c r="M45" i="60" s="1"/>
  <c r="J87" i="48"/>
  <c r="G79" i="48" l="1"/>
  <c r="G78" i="48" s="1"/>
  <c r="G77" i="48" s="1"/>
  <c r="G75" i="48" s="1"/>
  <c r="G86" i="48"/>
  <c r="G85" i="48" s="1"/>
  <c r="G84" i="48" s="1"/>
  <c r="G82" i="48" s="1"/>
  <c r="J40" i="60" s="1"/>
  <c r="J33" i="60" s="1"/>
  <c r="J32" i="60" s="1"/>
  <c r="G67" i="48" l="1"/>
  <c r="G59" i="48" s="1"/>
  <c r="J20" i="60"/>
  <c r="G41" i="48" l="1"/>
  <c r="G18" i="68"/>
  <c r="G15" i="68" s="1"/>
  <c r="G66" i="48"/>
  <c r="G65" i="48" s="1"/>
  <c r="G64" i="48" s="1"/>
  <c r="G63" i="48" s="1"/>
  <c r="G61" i="48" s="1"/>
  <c r="E16" i="62" s="1"/>
  <c r="E14" i="62" s="1"/>
  <c r="J19" i="69"/>
  <c r="J11" i="69" s="1"/>
  <c r="J19" i="60"/>
  <c r="J18" i="60"/>
  <c r="I45" i="66"/>
  <c r="I43" i="66"/>
  <c r="G47" i="66"/>
  <c r="G46" i="66"/>
  <c r="G44" i="66"/>
  <c r="I42" i="66" l="1"/>
  <c r="G37" i="48"/>
  <c r="G35" i="48" s="1"/>
  <c r="G33" i="48" s="1"/>
  <c r="G31" i="48" s="1"/>
  <c r="G39" i="48"/>
  <c r="J82" i="60"/>
  <c r="J81" i="60" s="1"/>
  <c r="E12" i="62"/>
  <c r="E10" i="62" s="1"/>
  <c r="I41" i="66"/>
  <c r="I40" i="66" s="1"/>
  <c r="G36" i="66" l="1"/>
  <c r="G35" i="66"/>
  <c r="G28" i="66" l="1"/>
  <c r="G25" i="66"/>
  <c r="J86" i="48" l="1"/>
  <c r="J85" i="48" s="1"/>
  <c r="J84" i="48" s="1"/>
  <c r="J82" i="48" s="1"/>
  <c r="I86" i="48"/>
  <c r="I85" i="48" s="1"/>
  <c r="I84" i="48" s="1"/>
  <c r="I82" i="48" s="1"/>
  <c r="L40" i="60" s="1"/>
  <c r="L33" i="60" s="1"/>
  <c r="L32" i="60" s="1"/>
  <c r="H86" i="48"/>
  <c r="H85" i="48" s="1"/>
  <c r="H84" i="48" s="1"/>
  <c r="H82" i="48" s="1"/>
  <c r="K40" i="60" s="1"/>
  <c r="K33" i="60" s="1"/>
  <c r="K32" i="60" s="1"/>
  <c r="I18" i="66"/>
  <c r="I17" i="66" s="1"/>
  <c r="M40" i="60" l="1"/>
  <c r="M33" i="60" s="1"/>
  <c r="M32" i="60" s="1"/>
  <c r="H79" i="48" l="1"/>
  <c r="H78" i="48" s="1"/>
  <c r="H77" i="48" s="1"/>
  <c r="H75" i="48" s="1"/>
  <c r="H67" i="48" s="1"/>
  <c r="H66" i="48" l="1"/>
  <c r="K20" i="60"/>
  <c r="K18" i="60" s="1"/>
  <c r="H59" i="48" l="1"/>
  <c r="H41" i="48" s="1"/>
  <c r="K11" i="69"/>
  <c r="K10" i="69" s="1"/>
  <c r="H15" i="68"/>
  <c r="H11" i="68" s="1"/>
  <c r="K19" i="60"/>
  <c r="H18" i="68" l="1"/>
  <c r="K19" i="69"/>
  <c r="H39" i="48"/>
  <c r="H37" i="48"/>
  <c r="H65" i="48"/>
  <c r="H64" i="48" s="1"/>
  <c r="H63" i="48" s="1"/>
  <c r="H61" i="48" s="1"/>
  <c r="F16" i="62" s="1"/>
  <c r="F14" i="62" s="1"/>
  <c r="K82" i="60" l="1"/>
  <c r="F12" i="62" l="1"/>
  <c r="H35" i="48"/>
  <c r="H33" i="48" s="1"/>
  <c r="H31" i="48" s="1"/>
  <c r="K81" i="60"/>
  <c r="K71" i="60" s="1"/>
  <c r="K10" i="60" s="1"/>
  <c r="I79" i="48" l="1"/>
  <c r="I78" i="48" s="1"/>
  <c r="I77" i="48" s="1"/>
  <c r="I75" i="48" s="1"/>
  <c r="I67" i="48" l="1"/>
  <c r="L20" i="60"/>
  <c r="I59" i="48" l="1"/>
  <c r="I41" i="48" s="1"/>
  <c r="I39" i="48" s="1"/>
  <c r="I66" i="48"/>
  <c r="I65" i="48" s="1"/>
  <c r="I64" i="48" s="1"/>
  <c r="I63" i="48" s="1"/>
  <c r="I61" i="48" s="1"/>
  <c r="G16" i="62" s="1"/>
  <c r="G14" i="62" s="1"/>
  <c r="I18" i="68"/>
  <c r="L18" i="60"/>
  <c r="L19" i="60"/>
  <c r="L19" i="69" l="1"/>
  <c r="I37" i="48"/>
  <c r="I35" i="48" s="1"/>
  <c r="I33" i="48" s="1"/>
  <c r="I15" i="68"/>
  <c r="I11" i="68" s="1"/>
  <c r="L11" i="69"/>
  <c r="L10" i="69" s="1"/>
  <c r="L82" i="60"/>
  <c r="L81" i="60" s="1"/>
  <c r="L71" i="60" s="1"/>
  <c r="L10" i="60" s="1"/>
  <c r="I31" i="48" l="1"/>
  <c r="J79" i="48"/>
  <c r="J78" i="48" s="1"/>
  <c r="J77" i="48" s="1"/>
  <c r="J75" i="48" s="1"/>
  <c r="J67" i="48" l="1"/>
  <c r="M20" i="60"/>
  <c r="M18" i="60" s="1"/>
  <c r="J59" i="48" l="1"/>
  <c r="G16" i="61"/>
  <c r="M19" i="69"/>
  <c r="J66" i="48"/>
  <c r="J65" i="48" s="1"/>
  <c r="J64" i="48" s="1"/>
  <c r="J63" i="48" s="1"/>
  <c r="J61" i="48" s="1"/>
  <c r="H16" i="62" s="1"/>
  <c r="H14" i="62" s="1"/>
  <c r="J18" i="68"/>
  <c r="J15" i="68" s="1"/>
  <c r="J11" i="68" s="1"/>
  <c r="M19" i="60"/>
  <c r="J41" i="48" l="1"/>
  <c r="M11" i="69"/>
  <c r="M10" i="69" s="1"/>
  <c r="E16" i="61"/>
  <c r="G14" i="61"/>
  <c r="E14" i="61" s="1"/>
  <c r="M82" i="60"/>
  <c r="M81" i="60" s="1"/>
  <c r="M71" i="60" s="1"/>
  <c r="M10" i="60" s="1"/>
  <c r="J37" i="48" l="1"/>
  <c r="J35" i="48" s="1"/>
  <c r="J33" i="48" s="1"/>
  <c r="J39" i="48"/>
  <c r="J31" i="48" l="1"/>
  <c r="F12" i="61" l="1"/>
  <c r="F10" i="61" l="1"/>
  <c r="F10" i="62" l="1"/>
  <c r="H12" i="62"/>
  <c r="H10" i="62" s="1"/>
  <c r="G12" i="62"/>
  <c r="G10" i="62" s="1"/>
  <c r="G12" i="61" l="1"/>
  <c r="E12" i="61" s="1"/>
  <c r="G10" i="61" l="1"/>
  <c r="E10" i="61" s="1"/>
  <c r="G29" i="48" l="1"/>
  <c r="G28" i="48" s="1"/>
  <c r="G27" i="48" l="1"/>
  <c r="G25" i="48" s="1"/>
  <c r="G23" i="48" s="1"/>
  <c r="J26" i="69" l="1"/>
  <c r="J25" i="69" s="1"/>
  <c r="J24" i="69" s="1"/>
  <c r="G21" i="48"/>
  <c r="G19" i="48" s="1"/>
  <c r="J47" i="60" l="1"/>
  <c r="J46" i="60" s="1"/>
  <c r="J45" i="60" s="1"/>
  <c r="G14" i="68"/>
  <c r="G13" i="68" s="1"/>
  <c r="G12" i="68" s="1"/>
  <c r="G17" i="48"/>
  <c r="G15" i="48" s="1"/>
  <c r="G13" i="48" s="1"/>
  <c r="G11" i="48" s="1"/>
  <c r="G130" i="48"/>
  <c r="G129" i="48" s="1"/>
  <c r="G128" i="48" s="1"/>
  <c r="G126" i="48" s="1"/>
  <c r="G124" i="48" l="1"/>
  <c r="G122" i="48" s="1"/>
  <c r="G120" i="48" s="1"/>
  <c r="G118" i="48" s="1"/>
  <c r="G116" i="48" s="1"/>
  <c r="G114" i="48" s="1"/>
  <c r="G112" i="48" s="1"/>
  <c r="J32" i="69"/>
  <c r="J73" i="60" s="1"/>
  <c r="J72" i="60" s="1"/>
  <c r="J71" i="60" s="1"/>
  <c r="J10" i="60" s="1"/>
  <c r="G20" i="68"/>
  <c r="G19" i="68" s="1"/>
  <c r="G11" i="68" s="1"/>
  <c r="J31" i="69" l="1"/>
  <c r="J30" i="69" s="1"/>
  <c r="J10" i="69" s="1"/>
</calcChain>
</file>

<file path=xl/sharedStrings.xml><?xml version="1.0" encoding="utf-8"?>
<sst xmlns="http://schemas.openxmlformats.org/spreadsheetml/2006/main" count="799" uniqueCount="297">
  <si>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</si>
  <si>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</si>
  <si>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</si>
  <si>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</si>
  <si>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</si>
  <si>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</si>
  <si>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</si>
  <si>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</si>
  <si>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</si>
  <si>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</si>
  <si>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</si>
  <si>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</si>
  <si>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</si>
  <si>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</si>
  <si>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</si>
  <si>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</si>
  <si>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</si>
  <si>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</si>
  <si>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</si>
  <si>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>Հավելված N 1</t>
  </si>
  <si>
    <t>Հավելված N 2</t>
  </si>
  <si>
    <t>N  ------------ -Ն որոշման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</si>
  <si>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</si>
  <si>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</si>
  <si>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</si>
  <si>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>Բաժին</t>
  </si>
  <si>
    <t>Խումբ</t>
  </si>
  <si>
    <t>Դաս</t>
  </si>
  <si>
    <t xml:space="preserve"> ՀՀ Լոռու  մարզպետի աշխատակազմ</t>
  </si>
  <si>
    <t xml:space="preserve"> ՀՀ կառավարություն</t>
  </si>
  <si>
    <t xml:space="preserve"> Առաջին կիսամյակ</t>
  </si>
  <si>
    <t xml:space="preserve"> Ինն ամիս</t>
  </si>
  <si>
    <t xml:space="preserve"> Տարի</t>
  </si>
  <si>
    <t>հազար դրամներով</t>
  </si>
  <si>
    <t>------------- ի № ---- -Ն որոշման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</si>
  <si>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</si>
  <si>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</si>
  <si>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</si>
  <si>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</si>
  <si>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</si>
  <si>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</si>
  <si>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</si>
  <si>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</si>
  <si>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</si>
  <si>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</si>
  <si>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</si>
  <si>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</si>
  <si>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1212 </t>
  </si>
  <si>
    <t xml:space="preserve"> Տարածքային զարգացում </t>
  </si>
  <si>
    <t xml:space="preserve"> ՀՀ կառավարություն </t>
  </si>
  <si>
    <t xml:space="preserve"> ԲՍԿ </t>
  </si>
  <si>
    <t>Համայնքների թիվ, հատ</t>
  </si>
  <si>
    <t>ՀՀ մարզերում առաջնահերթ լուծում պահանջող անհետաձգելի ծրագրերի իրականացում</t>
  </si>
  <si>
    <t xml:space="preserve"> 32001</t>
  </si>
  <si>
    <t xml:space="preserve">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</si>
  <si>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</si>
  <si>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</si>
  <si>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</si>
  <si>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</si>
  <si>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</si>
  <si>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</si>
  <si>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</si>
  <si>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</si>
  <si>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</si>
  <si>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</si>
  <si>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</si>
  <si>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</si>
  <si>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</si>
  <si>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</si>
  <si>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</si>
  <si>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</si>
  <si>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</si>
  <si>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</si>
  <si>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</si>
  <si>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</si>
  <si>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</si>
  <si>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                  ՎԱՐՉԱՊԵՏԻ ԱՇԽԱՏԱԿԱԶՄԻ       ՂԵԿԱՎԱՐ ՝ </t>
  </si>
  <si>
    <t xml:space="preserve">                 ՂԵԿԱՎԱՐ՝     Ա. ՀԱՐՈՒԹՅՈՒՆՅԱՆ</t>
  </si>
  <si>
    <t xml:space="preserve"> 1212</t>
  </si>
  <si>
    <t>Ցուցանիշների փոփոխությունը
( նվազեցումները նշված են փակագծերում)</t>
  </si>
  <si>
    <t>այդ թվում` ըստ ուղղությունների</t>
  </si>
  <si>
    <t>ՀՀ Լոռու մարզպետի աշխատակազմ</t>
  </si>
  <si>
    <t>Կոդը</t>
  </si>
  <si>
    <t>Անվանումը</t>
  </si>
  <si>
    <t>Գնման ձևը</t>
  </si>
  <si>
    <t>Միավորի գինը</t>
  </si>
  <si>
    <t>Քանակը</t>
  </si>
  <si>
    <t>Բաժին N 01</t>
  </si>
  <si>
    <t>Խումբ N 08</t>
  </si>
  <si>
    <t xml:space="preserve">Դաս N 01 </t>
  </si>
  <si>
    <t>Կառավարության տարբեր մակարդակների միջեւ իրականացվող ընդհանուր բնույթի տրանսֆերտներ</t>
  </si>
  <si>
    <t>1212  32001</t>
  </si>
  <si>
    <t xml:space="preserve">  ՀՀ մարզերում առաջնահերթ լուծում պահանջող անհետաձգելի ծրագրերի իրականացում</t>
  </si>
  <si>
    <t xml:space="preserve"> ՄԱՍ II.  ԱՇԽԱՏԱՆՔՆԵՐ</t>
  </si>
  <si>
    <t>դրամ</t>
  </si>
  <si>
    <t xml:space="preserve"> ՄԱՍ III. ԾԱՌԱՅՈՒԹՅՈՒՆՆԵՐ</t>
  </si>
  <si>
    <t>տեխնիկական հսկողության ծառայություններ</t>
  </si>
  <si>
    <t>Չափման միավորը</t>
  </si>
  <si>
    <t>Գումարը
(հազար դրամով)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</si>
  <si>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</si>
  <si>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</si>
  <si>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հեղինակային հսկողության ծառայություններ</t>
  </si>
  <si>
    <t xml:space="preserve"> ՀՀ Արարատի մարզ</t>
  </si>
  <si>
    <t xml:space="preserve"> ՀՀ Արարատի մարզպետի աշխատակազմ</t>
  </si>
  <si>
    <t xml:space="preserve"> - Շենքերի և շինությունների շինարարություն</t>
  </si>
  <si>
    <t>Ալավերդի քաղաքի Թումանյան փողոցի քանդված հենապատերի կառուցման, ճանապարհի ասֆալտապատման, կապիտալ վերանորոգման, մայթերի կառուցման, վերականգնման, ճանապարհի կահավորման՝ գծանշումներ, ճանապարհային նշանների տեղադրման, ճաղաշարերի տեղադրման աշխատանքներ</t>
  </si>
  <si>
    <t>ՀՀ Lոռու մարզպետի աշխատակազմ</t>
  </si>
  <si>
    <t>ՀՀ Արարատի մարզպետի աշխատակազմ</t>
  </si>
  <si>
    <t>ՀՀ  Լոռու մարզպետի աշխատակազմ</t>
  </si>
  <si>
    <t>Ցուցանիշների փոփոխությունը
 (ավելացումները նշված են դրական նշանով)</t>
  </si>
  <si>
    <t>ՀՀ Լոռու մարզ</t>
  </si>
  <si>
    <t>ՀՀ կառավարության 2026 թվականի</t>
  </si>
  <si>
    <t xml:space="preserve"> Առաջին եռամսյակ</t>
  </si>
  <si>
    <t xml:space="preserve"> Առաջին եռամսյակ </t>
  </si>
  <si>
    <t xml:space="preserve">ՀՀ կառավարության  2026 թվականի </t>
  </si>
  <si>
    <t>ՀԱՅԱՍՏԱՆԻ ՀԱՆՐԱՊԵՏՈՒԹՅԱՆ ԿԱՌԱՎԱՐՈՒԹՅԱՆ 2025 ԹՎԱԿԱՆԻ ԴԵԿՏԵՄԲԵՐԻ 25-Ի N 1910-Ն ՈՐՈՇՄԱՆ N 10 ՀԱՎԵԼՎԱԾՈՒՄ ԿԱՏԱՐՎՈՂ 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</si>
  <si>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ՓՈՓՈԽՈՒԹՅՈՒՆԸ ԵՎ ԼՐԱՑՈՒՄՆԵՐԸ</t>
  </si>
  <si>
    <t>«ՀԱՅԱՍՏԱՆԻ ՀԱՆՐԱՊԵՏՈՒԹՅԱՆ 2026 ԹՎԱԿԱՆԻ ՊԵՏԱԿԱՆ ԲՅՈՒՋԵԻ ՄԱՍԻՆ» ՕՐԵՆՔԻ N 1 ՀԱՎԵԼՎԱԾԻ N 3 ԱՂՅՈՒՍԱԿՈՒՄ ԿԱՏԱՐՎՈՂ ՓՈՓՈԽՈՒԹՅՈՒՆԸ ԵՎ  ԼՐԱՑՈՒՄՆԵՐԸ</t>
  </si>
  <si>
    <t>ՀՀ  Կոտայքի մարզպետի աշխատակազմ</t>
  </si>
  <si>
    <t xml:space="preserve"> ՀՀ Տավուշի մարզպետի աշխատակազմ</t>
  </si>
  <si>
    <t>ՀՀ  Տավուշի մարզպետի աշխատակազմ</t>
  </si>
  <si>
    <t>ՀՀ Լոռու մարզպետի աշխատակազմի շենքի վերանորոգում</t>
  </si>
  <si>
    <t>ՀՀ Կոտայքի մարզ</t>
  </si>
  <si>
    <t>ՀՀ Կոտայքի մարզի Աբովյան համայնքի Պտղնի բնակավայրի մանկապարտեզի հիմնանորոգման և նոր մասնաշենքի կառուցման աշխատանքներ</t>
  </si>
  <si>
    <t>ՀՀ Տավուշի մարզ</t>
  </si>
  <si>
    <t>Իջևան համայնքի Սարիգյուղ բնակավայրի խմելու ջրի համակարգի կառուցման աշխատանքներ</t>
  </si>
  <si>
    <t>Կիրանց բնակավայրի ոռոգման համակարգի կառուցման աշխատանքներ</t>
  </si>
  <si>
    <t xml:space="preserve">Կիրանց բնակավայրի խմելու ջրի ջրագծերի կառուցման աշխատանքներ </t>
  </si>
  <si>
    <t>ՀՀ Տավուշի մարզի Իջևան
համայնքի Ասլանյան փողոցի նոր ասֆալտապատ հատվածից մինչև Գանձաքար վարչական բնակավայրի սկզբնամասում
գտնվող մինչև կամուրջ /ՊԿ0+00-ՊԿ12+55/ ասֆալտապատման աշխատանքների իրականացում</t>
  </si>
  <si>
    <t>ՀՀ Կոտայքի մարզպետի աշխատակազմ</t>
  </si>
  <si>
    <t>ՀՀ Տավուշի մարզպետի աշխատակազմ</t>
  </si>
  <si>
    <t xml:space="preserve"> ՀՀ Կոտայքի  մարզպետի աշխատակազմ</t>
  </si>
  <si>
    <t>վերանորոգման աշխատանքներ</t>
  </si>
  <si>
    <t>Ճանապարհների վերանորոգման աշխատանքներ</t>
  </si>
  <si>
    <t>ՀՀ Գեղարքունիքի մարզպետի աշխատակազմ</t>
  </si>
  <si>
    <t>Եղեգնավանի մանկապարտեզի կառուցման աշխատանքների իրականացում</t>
  </si>
  <si>
    <t xml:space="preserve"> ՀՀ Գեղարքունիքի  մարզպետի աշխատակազմ</t>
  </si>
  <si>
    <t>N ------------ -Ն որոշման</t>
  </si>
  <si>
    <t xml:space="preserve"> ԸՆԹԱՑԻԿ ԾԱԽՍԵՐ</t>
  </si>
  <si>
    <t xml:space="preserve"> ԴՐԱՄԱՇՆՈՐՀՆԵՐ</t>
  </si>
  <si>
    <t xml:space="preserve"> Կապիտալ դրամաշնորհներ պետական հատվածի
այլ մակարդակներին</t>
  </si>
  <si>
    <t>«ՀԱՅԱՍՏԱՆԻ ՀԱՆՐԱՊԵՏՈՒԹՅԱՆ 2026 ԹՎԱԿԱՆԻ ՊԵՏԱԿԱՆ ԲՅՈՒՋԵԻ ՄԱՍԻՆ» ՕՐԵՆՔԻ N 1 ՀԱՎԵԼՎԱԾԻ N 7 ԱՂՅՈՒՍԱԿՈՒՄ ԿԱՏԱՐՎՈՂ ԼՐԱՑՈՒՄԸ ԵՎ ՀԱՅԱՍՏԱՆԻ ՀԱՆՐԱՊԵՏՈՒԹՅԱՆ ԿԱՌԱՎԱՐՈՒԹՅԱՆ 2025 ԹՎԱԿԱՆԻ ԴԵԿՏԵՄԲԵՐԻ 25-Ի N 1910-Ն ՈՐՈՇՄԱՆ N 5 ՀԱՎԵԼՎԱԾԻ N 6 ԱՂՅՈՒՍԱԿՈՒՄ ԿԱՏԱՐՎՈՂ  ԼՐԱՑՈՒՄԸ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</si>
  <si>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</si>
  <si>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Առաջին եռամսյակ</t>
  </si>
  <si>
    <t>Առաջին կիսամյակ</t>
  </si>
  <si>
    <t>Ինն ամիս</t>
  </si>
  <si>
    <t>Տարի</t>
  </si>
  <si>
    <t>Ընդամենը</t>
  </si>
  <si>
    <t xml:space="preserve"> Տարածքային զարգացում</t>
  </si>
  <si>
    <t xml:space="preserve"> ՀՀ Գեղարքունիքի մարզպետի աշխատակազմ </t>
  </si>
  <si>
    <t xml:space="preserve">այդ թվում` ըստ ուղղությունների </t>
  </si>
  <si>
    <t xml:space="preserve"> Կապիտալ սուբվենցիաներ համայնքներին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</si>
  <si>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</si>
  <si>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</si>
  <si>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</si>
  <si>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</si>
  <si>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</si>
  <si>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կառավարության պահուստային ֆոնդ</t>
  </si>
  <si>
    <t xml:space="preserve"> ԱՅԼ  ԾԱԽՍԵՐ</t>
  </si>
  <si>
    <t xml:space="preserve"> Պահուստային միջոցներ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</si>
  <si>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</si>
  <si>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</si>
  <si>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</si>
  <si>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</si>
  <si>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</si>
  <si>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</si>
  <si>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</si>
  <si>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</si>
  <si>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</si>
  <si>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</si>
  <si>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</si>
  <si>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</si>
  <si>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</si>
  <si>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</si>
  <si>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ՀՀ կառավարության  2026 թվականի</t>
  </si>
  <si>
    <t>1037</t>
  </si>
  <si>
    <t>ՀՀ Կոտայքի մարզում տարածքային պետական կառավարում</t>
  </si>
  <si>
    <t>ՀՀ Կոտայքի մարզում պետական քաղաքականության իրականացման ապահովում</t>
  </si>
  <si>
    <t>ՀՀ Կոտայքի մարզում իրականացվող պետական ծրագրերի արդյունավետության և հասցեականության բարելավում, հետադարձ կապի ապահովում</t>
  </si>
  <si>
    <t>1037 - 11001</t>
  </si>
  <si>
    <t>ՀՀ Կոտայքի մարզպետի աշխատակազմի կողմից տարածքային պետական կառավարման ապահովում</t>
  </si>
  <si>
    <t>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</si>
  <si>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>Տարածքային զարգացում</t>
  </si>
  <si>
    <t xml:space="preserve"> ՀՀ Կոտայքի մարզպետի աշխատակազմ</t>
  </si>
  <si>
    <t xml:space="preserve"> Օրենսդիր և  գործադիր մարմիններ, պետական կառավարում</t>
  </si>
  <si>
    <t>ԱՅԼ ԾԱԽՍԵՐ</t>
  </si>
  <si>
    <t xml:space="preserve"> Հարկեր, պարտադիր վճարներ և տույժեր, որոնք կառավարման տարբեր
մակարդակների կողմից կիրառվում են միմյանց նկատմամբ</t>
  </si>
  <si>
    <t>Հավելված  № 6</t>
  </si>
  <si>
    <t xml:space="preserve"> ԲԳԿ </t>
  </si>
  <si>
    <t xml:space="preserve"> Տրանսֆերտների տրամադրում </t>
  </si>
  <si>
    <t xml:space="preserve"> ՀՀ Կոտայքի մարզպետի աշխատակազմ </t>
  </si>
  <si>
    <t xml:space="preserve">ՀՀ Կոտայքի մարզում տարածքային պետական կառավարում </t>
  </si>
  <si>
    <t xml:space="preserve"> 1037 - 11001 </t>
  </si>
  <si>
    <t xml:space="preserve">Մարզպետի աշխատակազմի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</si>
  <si>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 Ծառայությունների մատուցում </t>
  </si>
  <si>
    <t xml:space="preserve">Ծառայությունը մատուցողի անվանումը` ՀՀ Կոտայքի մարզպետի աշխատակազմ </t>
  </si>
  <si>
    <t xml:space="preserve">ՀՀ կառավարություն </t>
  </si>
  <si>
    <t xml:space="preserve"> ՀՀ կառավարության պահուստային ֆոնդ </t>
  </si>
  <si>
    <t xml:space="preserve"> 1139 - 11001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</si>
  <si>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</si>
  <si>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</si>
  <si>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</si>
  <si>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 ՀՀ Կոտայքի մարզում տարածքային պետական կառավարում </t>
  </si>
  <si>
    <t>Հավելված N 8</t>
  </si>
  <si>
    <t>Հավելված  № 7</t>
  </si>
  <si>
    <t>Հավելված N 5</t>
  </si>
  <si>
    <t>Հավելված 4</t>
  </si>
  <si>
    <t>Հավելված N 3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</si>
  <si>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</si>
  <si>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</si>
  <si>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</si>
  <si>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>«ՀԱՅԱՍՏԱՆԻ ՀԱՆՐԱՊԵՏՈՒԹՅԱՆ 2026 ԹՎԱԿԱՆԻ ՊԵՏԱԿԱՆ ԲՅՈՒՋԵԻ ՄԱՍԻՆ» ՕՐԵՆՔԻ N 1 ՀԱՎԵԼՎԱԾԻ N 2 ԱՂՅՈՒՍԱԿՈՒՄ 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</si>
  <si>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</si>
  <si>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>Հավելված N 9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</si>
  <si>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</si>
  <si>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 xml:space="preserve">ՀԱՅԱՍՏԱՆԻ ՀԱՆՐԱՊԵՏՈՒԹՅԱՆ ԿԱՌԱՎԱՐՈՒԹՅԱՆ 2025 ԹՎԱԿԱՆԻ ԴԵԿՏԵՄԲԵՐԻ 25-Ի № 1910-Ն ՈՐՈՇՄԱՆ №  9.1 ՀԱՎԵԼՎԱԾԻ ԱՂՅՈՒՍԱԿՈՒՄ ԿԱՏԱՐՎՈՂ ՓՈՓՈԽՈՒԹՅՈՒՆՆԵՐԸ ԵՎ ԼՐԱՑՈՒՄՆԵՐԸ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</si>
  <si>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</si>
  <si>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</si>
  <si>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>1212-12025</t>
  </si>
  <si>
    <t xml:space="preserve">Մարզերում առաջնահերթ լուծում պահանջող ծրագրերի իրականացում, որի արդյունքում լուծում կտրվի բնակչության և համայնքների
սոցիալական նշանակություն ունեցող
հիմնախնդիրներին: </t>
  </si>
  <si>
    <t xml:space="preserve"> Մարզերում առաջնահերթ լուծում պահանջող
հիմնախնդիրների լուծում </t>
  </si>
  <si>
    <t xml:space="preserve"> ՀՀ Լոռու մարզպետի աշխատակազմ</t>
  </si>
  <si>
    <t xml:space="preserve"> -Այլ նպաստներ բյուջեից </t>
  </si>
  <si>
    <t xml:space="preserve">Մարզերում առաջնահերթ լուծում պահանջող հիմնախնդիրների լուծում </t>
  </si>
  <si>
    <t xml:space="preserve">Մարզերում առաջնահերթ լուծում պահանջող ծրագրերի իրականացում, որի արդյունքում լուծում կտրվի
բնակչության և համայնքների սոցիալական նշանակություն ունեցող հիմնախնդիրներին: </t>
  </si>
  <si>
    <t xml:space="preserve">Համայնքներ </t>
  </si>
  <si>
    <t xml:space="preserve">Համայնքների թիվ, հատ </t>
  </si>
  <si>
    <t xml:space="preserve">Շահառու բնակիչների
քանակ, թիվ  </t>
  </si>
  <si>
    <t>1212 - 32001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</si>
  <si>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</si>
  <si>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</si>
  <si>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 xml:space="preserve"> -Կապիտալ սուբվենցիաներ համայնքներին</t>
  </si>
  <si>
    <t>1212-32001</t>
  </si>
  <si>
    <t xml:space="preserve"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</si>
  <si>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 Այլ պետական կազմակերպությունների կողմից օգտագործվող ոչ ֆինանսական ակտիվների հետ գործառնություններ</t>
  </si>
  <si>
    <t xml:space="preserve">Ակտիվն օգտագործող կազմակերպության անվանումը` ՀՀ համայնքներ </t>
  </si>
  <si>
    <t>ՀՀ Վայոց ձորի մարզպետի աշխատակազմ</t>
  </si>
  <si>
    <t>ՀՀ Վայոց ձորի մարզ</t>
  </si>
  <si>
    <t>ՀՀ Վայոց ձորի մարզպետի աշխատակազմի շենքի վերանորոգում</t>
  </si>
  <si>
    <t>45461100/501</t>
  </si>
  <si>
    <t>71351540/503</t>
  </si>
  <si>
    <t>98111140/501</t>
  </si>
  <si>
    <t>շենքերի, շինությունների ընթացիկ նորոգման աշխատանքներ</t>
  </si>
  <si>
    <t>45221142/1</t>
  </si>
  <si>
    <t>71351540/1</t>
  </si>
  <si>
    <t>98111140/1</t>
  </si>
  <si>
    <t>ԲՄ</t>
  </si>
  <si>
    <t>ՀԲՄ</t>
  </si>
  <si>
    <t>ԳՀ</t>
  </si>
  <si>
    <t>ՄԱ</t>
  </si>
  <si>
    <t>71351540/501</t>
  </si>
  <si>
    <t>45231177/505</t>
  </si>
  <si>
    <t>Ընդհանուր շինարարական աշխատանքներ</t>
  </si>
  <si>
    <t>45221142/2</t>
  </si>
  <si>
    <t>45221142/3</t>
  </si>
  <si>
    <t>98111140/2</t>
  </si>
  <si>
    <t>71351540/2</t>
  </si>
  <si>
    <t>98111140/3</t>
  </si>
  <si>
    <t>71351540/3</t>
  </si>
  <si>
    <t>98111140/4</t>
  </si>
  <si>
    <t>ՀՀ Արագածոտնի մարզպետի աշխատակազմ</t>
  </si>
  <si>
    <t xml:space="preserve"> ՀՀ Արագածոտնի մարզ</t>
  </si>
  <si>
    <t>ՀՀ Արագածոտնի մարզպետի աշխատակազմի վարչական շենքի ջեռուցման համակարգի անցկացման, գազամատակարարման գծի կառուցման, դռների, պատուհանների փոխարինման աշխատանքների նախագծանախահաշվային փաստաթղթերի կազմման խորհրդատվական ծառայությունների ձեռքբերում</t>
  </si>
  <si>
    <t>Վերին Դվին համայնքի Լեոնիդ Եդիգարով և Աղալար Չալաբով փողոցների գազաֆիկացման աշխատանքներ</t>
  </si>
  <si>
    <t>Արարատի մարզի Արմաշ բնակավայրի տեխնիկական ջրի ջրատարի և խմոցների կառուցման աշխատանքներ</t>
  </si>
  <si>
    <t xml:space="preserve"> ՀՀ Արագածոտնի մարզպետի աշխատակազմ</t>
  </si>
  <si>
    <t>փորձաքննության ծառայություններ</t>
  </si>
  <si>
    <t>Մարտունի համայնքի Գեղհովիտ բնակավայրի ապակենտրոնացված մաքրման կայանի կառուցում</t>
  </si>
  <si>
    <t>ՀՄԱ</t>
  </si>
  <si>
    <t xml:space="preserve"> - Նախագծահետազոտական ծախսեր</t>
  </si>
  <si>
    <t>45231115/501</t>
  </si>
  <si>
    <t>45221142/501</t>
  </si>
  <si>
    <t xml:space="preserve"> Շինարարական աշխատանքներ գազամուղների համար</t>
  </si>
  <si>
    <t>45231126/502</t>
  </si>
  <si>
    <t>Ոռոգման խողովակաշարերի կառուցման աշխատանքներ</t>
  </si>
  <si>
    <t>71351540/505</t>
  </si>
  <si>
    <t>71351540/504</t>
  </si>
  <si>
    <t>98111140/</t>
  </si>
  <si>
    <t>Նախագծերի պատրաստում, ծախսերի գնահատում</t>
  </si>
  <si>
    <t>շինարարական աշխատանքներ մայրուղիների-ճանապարհների համար</t>
  </si>
  <si>
    <t>շինարարական աշխատանքներ մանկապարտեզների համար</t>
  </si>
  <si>
    <t xml:space="preserve"> ՀՀ Վայոց ձորի  մարզպետի աշխատակազմ</t>
  </si>
  <si>
    <t>1212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</si>
  <si>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</si>
  <si>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</si>
  <si>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</si>
  <si>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ԱՅԼ ՀԻՄՆԱԿԱՆ ՄԻՋՈՑՆԵՐ</t>
  </si>
  <si>
    <t>45231160/501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</si>
  <si>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</si>
  <si>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</si>
  <si>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08</t>
  </si>
  <si>
    <t xml:space="preserve">  </t>
  </si>
  <si>
    <t xml:space="preserve">               </t>
  </si>
  <si>
    <t xml:space="preserve">  Ա. ՀԱՐՈՒԹՅՈՒՆՅԱՆ</t>
  </si>
  <si>
    <r>
      <t>45211228</t>
    </r>
    <r>
      <rPr>
        <sz val="12"/>
        <color rgb="FFFF0000"/>
        <rFont val="GHEA Grapalat"/>
        <family val="3"/>
      </rPr>
      <t>/</t>
    </r>
  </si>
  <si>
    <t>71241200/</t>
  </si>
  <si>
    <t>50531140/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</si>
</sst>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 * #,##0.00_)\ _€_ ;_ * \(#,##0.00\)\ _€_ ;_ * &quot;-&quot;??_)\ _€_ ;_ @_ "/>
    <numFmt numFmtId="170" formatCode="_-* #,##0.0_-;\-* #,##0.0_-;_-* &quot;-&quot;??_-;_-@_-"/>
    <numFmt numFmtId="171" formatCode="[&lt;=9999999]###\-####;\(###\)\ ###\-####"/>
    <numFmt numFmtId="172" formatCode="##,##0;\(##,##0\);\-"/>
    <numFmt numFmtId="173" formatCode="_-* #,##0.00\ _₽_-;\-* #,##0.00\ _₽_-;_-* &quot;-&quot;??\ _₽_-;_-@_-"/>
    <numFmt numFmtId="174" formatCode="_(* #,##0.0_);_(* \(#,##0.0\);_(* &quot;-&quot;?_);_(@_)"/>
    <numFmt numFmtId="175" formatCode="_(* #,##0.00000_);_(* \(#,##0.00000\);_(* &quot;-&quot;??_);_(@_)"/>
    <numFmt numFmtId="176" formatCode="#,##0.0"/>
    <numFmt numFmtId="177" formatCode="#,##0.000_);\(#,##0.000\)"/>
    <numFmt numFmtId="178" formatCode="_(* #,##0.000_);_(* \(#,##0.000\);_(* &quot;-&quot;??_);_(@_)"/>
    <numFmt numFmtId="179" formatCode="_(* #,##0.00000_);_(* \(#,##0.00000\);_(* &quot;-&quot;?????_);_(@_)"/>
    <numFmt numFmtId="180" formatCode="0.0"/>
    <numFmt numFmtId="181" formatCode="_-* #,##0.0000_-;\-* #,##0.0000_-;_-* &quot;-&quot;??_-;_-@_-"/>
    <numFmt numFmtId="182" formatCode="##,##0.00000;\(##,##0.00000\);\-"/>
  </numFmts>
  <fonts count="1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sz val="11"/>
      <color theme="1"/>
      <name val="Calibri"/>
      <family val="2"/>
      <charset val="204"/>
      <scheme val="minor"/>
    </font>
    <font>
      <sz val="12"/>
      <color indexed="8"/>
      <name val="GHEA Grapalat"/>
      <family val="3"/>
    </font>
    <font>
      <sz val="12"/>
      <color rgb="FF2B2B00"/>
      <name val="GHEA Grapalat"/>
      <family val="3"/>
    </font>
    <font>
      <i/>
      <sz val="8"/>
      <name val="GHEA Grapalat"/>
      <family val="2"/>
    </font>
    <font>
      <sz val="11"/>
      <name val="GHEA Grapalat"/>
      <family val="2"/>
    </font>
    <font>
      <b/>
      <sz val="9"/>
      <name val="GHEA Grapalat"/>
      <family val="2"/>
    </font>
    <font>
      <i/>
      <sz val="12"/>
      <color theme="1"/>
      <name val="GHEA Grapalat"/>
      <family val="3"/>
    </font>
    <font>
      <b/>
      <sz val="12"/>
      <color theme="1" tint="4.9989318521683403E-2"/>
      <name val="GHEA Grapalat"/>
      <family val="3"/>
    </font>
    <font>
      <sz val="12"/>
      <color rgb="FFFF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09">
    <xf numFmtId="0" fontId="0" fillId="0" borderId="0"/>
    <xf numFmtId="0" fontId="9" fillId="0" borderId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2" fillId="0" borderId="0"/>
    <xf numFmtId="0" fontId="9" fillId="0" borderId="0"/>
    <xf numFmtId="0" fontId="11" fillId="0" borderId="0"/>
    <xf numFmtId="0" fontId="29" fillId="0" borderId="0"/>
    <xf numFmtId="0" fontId="11" fillId="0" borderId="0"/>
    <xf numFmtId="0" fontId="31" fillId="0" borderId="0"/>
    <xf numFmtId="9" fontId="11" fillId="0" borderId="0" applyFont="0" applyFill="0" applyBorder="0" applyAlignment="0" applyProtection="0"/>
    <xf numFmtId="0" fontId="13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4" fillId="7" borderId="1" applyNumberFormat="0" applyAlignment="0" applyProtection="0"/>
    <xf numFmtId="0" fontId="15" fillId="20" borderId="8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21" borderId="2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9" fillId="23" borderId="7" applyNumberFormat="0" applyFont="0" applyAlignment="0" applyProtection="0"/>
    <xf numFmtId="0" fontId="26" fillId="0" borderId="6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12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4" fontId="49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11" fillId="0" borderId="0"/>
    <xf numFmtId="0" fontId="12" fillId="0" borderId="0"/>
    <xf numFmtId="0" fontId="49" fillId="0" borderId="0"/>
    <xf numFmtId="0" fontId="12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0" fillId="0" borderId="0"/>
    <xf numFmtId="43" fontId="49" fillId="0" borderId="0" applyFont="0" applyFill="0" applyBorder="0" applyAlignment="0" applyProtection="0"/>
    <xf numFmtId="167" fontId="51" fillId="0" borderId="0" applyFill="0" applyBorder="0" applyProtection="0">
      <alignment horizontal="right" vertical="top"/>
    </xf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53" fillId="0" borderId="0"/>
    <xf numFmtId="43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2" fillId="0" borderId="0"/>
    <xf numFmtId="0" fontId="54" fillId="24" borderId="0" applyNumberFormat="0" applyBorder="0" applyAlignment="0" applyProtection="0"/>
    <xf numFmtId="0" fontId="53" fillId="0" borderId="0"/>
    <xf numFmtId="0" fontId="9" fillId="0" borderId="0"/>
    <xf numFmtId="0" fontId="52" fillId="2" borderId="0" applyNumberFormat="0" applyBorder="0" applyAlignment="0" applyProtection="0"/>
    <xf numFmtId="0" fontId="52" fillId="3" borderId="0" applyNumberFormat="0" applyBorder="0" applyAlignment="0" applyProtection="0"/>
    <xf numFmtId="0" fontId="52" fillId="4" borderId="0" applyNumberFormat="0" applyBorder="0" applyAlignment="0" applyProtection="0"/>
    <xf numFmtId="0" fontId="52" fillId="5" borderId="0" applyNumberFormat="0" applyBorder="0" applyAlignment="0" applyProtection="0"/>
    <xf numFmtId="0" fontId="52" fillId="6" borderId="0" applyNumberFormat="0" applyBorder="0" applyAlignment="0" applyProtection="0"/>
    <xf numFmtId="0" fontId="52" fillId="7" borderId="0" applyNumberFormat="0" applyBorder="0" applyAlignment="0" applyProtection="0"/>
    <xf numFmtId="0" fontId="52" fillId="8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5" borderId="0" applyNumberFormat="0" applyBorder="0" applyAlignment="0" applyProtection="0"/>
    <xf numFmtId="0" fontId="52" fillId="8" borderId="0" applyNumberFormat="0" applyBorder="0" applyAlignment="0" applyProtection="0"/>
    <xf numFmtId="0" fontId="52" fillId="11" borderId="0" applyNumberFormat="0" applyBorder="0" applyAlignment="0" applyProtection="0"/>
    <xf numFmtId="0" fontId="55" fillId="12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5" fillId="18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9" borderId="0" applyNumberFormat="0" applyBorder="0" applyAlignment="0" applyProtection="0"/>
    <xf numFmtId="0" fontId="56" fillId="3" borderId="0" applyNumberFormat="0" applyBorder="0" applyAlignment="0" applyProtection="0"/>
    <xf numFmtId="0" fontId="57" fillId="20" borderId="1" applyNumberFormat="0" applyAlignment="0" applyProtection="0"/>
    <xf numFmtId="0" fontId="58" fillId="21" borderId="2" applyNumberFormat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61" fillId="0" borderId="3" applyNumberFormat="0" applyFill="0" applyAlignment="0" applyProtection="0"/>
    <xf numFmtId="0" fontId="62" fillId="0" borderId="4" applyNumberFormat="0" applyFill="0" applyAlignment="0" applyProtection="0"/>
    <xf numFmtId="0" fontId="63" fillId="0" borderId="5" applyNumberFormat="0" applyFill="0" applyAlignment="0" applyProtection="0"/>
    <xf numFmtId="0" fontId="63" fillId="0" borderId="0" applyNumberFormat="0" applyFill="0" applyBorder="0" applyAlignment="0" applyProtection="0"/>
    <xf numFmtId="0" fontId="64" fillId="7" borderId="1" applyNumberFormat="0" applyAlignment="0" applyProtection="0"/>
    <xf numFmtId="0" fontId="65" fillId="0" borderId="6" applyNumberFormat="0" applyFill="0" applyAlignment="0" applyProtection="0"/>
    <xf numFmtId="0" fontId="66" fillId="22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9" fillId="0" borderId="0"/>
    <xf numFmtId="0" fontId="9" fillId="0" borderId="0"/>
    <xf numFmtId="0" fontId="11" fillId="23" borderId="7" applyNumberFormat="0" applyFont="0" applyAlignment="0" applyProtection="0"/>
    <xf numFmtId="0" fontId="67" fillId="20" borderId="8" applyNumberFormat="0" applyAlignment="0" applyProtection="0"/>
    <xf numFmtId="0" fontId="13" fillId="0" borderId="0"/>
    <xf numFmtId="0" fontId="13" fillId="0" borderId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12" fillId="0" borderId="0"/>
    <xf numFmtId="1" fontId="70" fillId="0" borderId="0"/>
    <xf numFmtId="0" fontId="13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167" fontId="71" fillId="0" borderId="0" applyFill="0" applyBorder="0" applyProtection="0">
      <alignment horizontal="right" vertical="top"/>
    </xf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3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3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3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3" fillId="37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3" fillId="40" borderId="0" applyNumberFormat="0" applyBorder="0" applyAlignment="0" applyProtection="0"/>
    <xf numFmtId="0" fontId="7" fillId="41" borderId="0" applyNumberFormat="0" applyBorder="0" applyAlignment="0" applyProtection="0"/>
    <xf numFmtId="0" fontId="7" fillId="42" borderId="0" applyNumberFormat="0" applyBorder="0" applyAlignment="0" applyProtection="0"/>
    <xf numFmtId="0" fontId="73" fillId="43" borderId="0" applyNumberFormat="0" applyBorder="0" applyAlignment="0" applyProtection="0"/>
    <xf numFmtId="0" fontId="51" fillId="0" borderId="0">
      <alignment horizontal="left" vertical="top" wrapText="1"/>
    </xf>
    <xf numFmtId="0" fontId="74" fillId="0" borderId="0" applyNumberFormat="0" applyFill="0" applyBorder="0" applyAlignment="0" applyProtection="0"/>
    <xf numFmtId="0" fontId="7" fillId="25" borderId="16" applyNumberFormat="0" applyFont="0" applyAlignment="0" applyProtection="0"/>
    <xf numFmtId="0" fontId="76" fillId="0" borderId="0"/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6" fillId="0" borderId="0"/>
    <xf numFmtId="0" fontId="72" fillId="0" borderId="0"/>
    <xf numFmtId="43" fontId="6" fillId="0" borderId="0" applyFont="0" applyFill="0" applyBorder="0" applyAlignment="0" applyProtection="0"/>
    <xf numFmtId="43" fontId="76" fillId="0" borderId="0" applyFont="0" applyFill="0" applyBorder="0" applyAlignment="0" applyProtection="0"/>
    <xf numFmtId="164" fontId="78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3" fillId="0" borderId="0"/>
    <xf numFmtId="0" fontId="5" fillId="0" borderId="0"/>
    <xf numFmtId="0" fontId="5" fillId="0" borderId="0"/>
    <xf numFmtId="169" fontId="9" fillId="0" borderId="0" applyFont="0" applyFill="0" applyBorder="0" applyAlignment="0" applyProtection="0"/>
    <xf numFmtId="0" fontId="81" fillId="0" borderId="0"/>
    <xf numFmtId="0" fontId="82" fillId="0" borderId="17" applyNumberFormat="0" applyFill="0" applyAlignment="0" applyProtection="0"/>
    <xf numFmtId="0" fontId="83" fillId="0" borderId="18" applyNumberFormat="0" applyFill="0" applyAlignment="0" applyProtection="0"/>
    <xf numFmtId="0" fontId="84" fillId="0" borderId="19" applyNumberFormat="0" applyFill="0" applyAlignment="0" applyProtection="0"/>
    <xf numFmtId="0" fontId="84" fillId="0" borderId="0" applyNumberFormat="0" applyFill="0" applyBorder="0" applyAlignment="0" applyProtection="0"/>
    <xf numFmtId="0" fontId="85" fillId="44" borderId="0" applyNumberFormat="0" applyBorder="0" applyAlignment="0" applyProtection="0"/>
    <xf numFmtId="0" fontId="86" fillId="45" borderId="0" applyNumberFormat="0" applyBorder="0" applyAlignment="0" applyProtection="0"/>
    <xf numFmtId="0" fontId="87" fillId="24" borderId="0" applyNumberFormat="0" applyBorder="0" applyAlignment="0" applyProtection="0"/>
    <xf numFmtId="0" fontId="88" fillId="46" borderId="20" applyNumberFormat="0" applyAlignment="0" applyProtection="0"/>
    <xf numFmtId="0" fontId="89" fillId="47" borderId="21" applyNumberFormat="0" applyAlignment="0" applyProtection="0"/>
    <xf numFmtId="0" fontId="90" fillId="47" borderId="20" applyNumberFormat="0" applyAlignment="0" applyProtection="0"/>
    <xf numFmtId="0" fontId="91" fillId="0" borderId="22" applyNumberFormat="0" applyFill="0" applyAlignment="0" applyProtection="0"/>
    <xf numFmtId="0" fontId="92" fillId="48" borderId="23" applyNumberFormat="0" applyAlignment="0" applyProtection="0"/>
    <xf numFmtId="0" fontId="93" fillId="0" borderId="0" applyNumberFormat="0" applyFill="0" applyBorder="0" applyAlignment="0" applyProtection="0"/>
    <xf numFmtId="0" fontId="5" fillId="25" borderId="16" applyNumberFormat="0" applyFont="0" applyAlignment="0" applyProtection="0"/>
    <xf numFmtId="0" fontId="94" fillId="0" borderId="0" applyNumberFormat="0" applyFill="0" applyBorder="0" applyAlignment="0" applyProtection="0"/>
    <xf numFmtId="0" fontId="95" fillId="0" borderId="24" applyNumberFormat="0" applyFill="0" applyAlignment="0" applyProtection="0"/>
    <xf numFmtId="0" fontId="73" fillId="49" borderId="0" applyNumberFormat="0" applyBorder="0" applyAlignment="0" applyProtection="0"/>
    <xf numFmtId="0" fontId="73" fillId="28" borderId="0" applyNumberFormat="0" applyBorder="0" applyAlignment="0" applyProtection="0"/>
    <xf numFmtId="0" fontId="73" fillId="50" borderId="0" applyNumberFormat="0" applyBorder="0" applyAlignment="0" applyProtection="0"/>
    <xf numFmtId="0" fontId="73" fillId="31" borderId="0" applyNumberFormat="0" applyBorder="0" applyAlignment="0" applyProtection="0"/>
    <xf numFmtId="0" fontId="73" fillId="51" borderId="0" applyNumberFormat="0" applyBorder="0" applyAlignment="0" applyProtection="0"/>
    <xf numFmtId="0" fontId="73" fillId="34" borderId="0" applyNumberFormat="0" applyBorder="0" applyAlignment="0" applyProtection="0"/>
    <xf numFmtId="0" fontId="73" fillId="52" borderId="0" applyNumberFormat="0" applyBorder="0" applyAlignment="0" applyProtection="0"/>
    <xf numFmtId="0" fontId="73" fillId="37" borderId="0" applyNumberFormat="0" applyBorder="0" applyAlignment="0" applyProtection="0"/>
    <xf numFmtId="0" fontId="73" fillId="53" borderId="0" applyNumberFormat="0" applyBorder="0" applyAlignment="0" applyProtection="0"/>
    <xf numFmtId="0" fontId="73" fillId="40" borderId="0" applyNumberFormat="0" applyBorder="0" applyAlignment="0" applyProtection="0"/>
    <xf numFmtId="0" fontId="73" fillId="54" borderId="0" applyNumberFormat="0" applyBorder="0" applyAlignment="0" applyProtection="0"/>
    <xf numFmtId="0" fontId="73" fillId="43" borderId="0" applyNumberFormat="0" applyBorder="0" applyAlignment="0" applyProtection="0"/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51" fillId="0" borderId="0">
      <alignment horizontal="left" vertical="top" wrapText="1"/>
    </xf>
    <xf numFmtId="0" fontId="4" fillId="0" borderId="0"/>
    <xf numFmtId="0" fontId="101" fillId="0" borderId="0"/>
    <xf numFmtId="173" fontId="11" fillId="0" borderId="0" applyFont="0" applyFill="0" applyBorder="0" applyAlignment="0" applyProtection="0"/>
    <xf numFmtId="167" fontId="104" fillId="0" borderId="0" applyFill="0" applyBorder="0" applyProtection="0">
      <alignment horizontal="right" vertical="top"/>
    </xf>
    <xf numFmtId="164" fontId="12" fillId="0" borderId="0" applyFont="0" applyFill="0" applyBorder="0" applyAlignment="0" applyProtection="0"/>
    <xf numFmtId="0" fontId="9" fillId="0" borderId="0"/>
    <xf numFmtId="0" fontId="3" fillId="0" borderId="0"/>
    <xf numFmtId="167" fontId="106" fillId="0" borderId="0" applyFill="0" applyBorder="0" applyProtection="0">
      <alignment horizontal="right" vertical="top"/>
    </xf>
    <xf numFmtId="0" fontId="20" fillId="0" borderId="46" applyNumberFormat="0" applyFill="0" applyAlignment="0" applyProtection="0"/>
    <xf numFmtId="0" fontId="32" fillId="23" borderId="44" applyNumberFormat="0" applyFont="0" applyAlignment="0" applyProtection="0"/>
    <xf numFmtId="0" fontId="16" fillId="20" borderId="43" applyNumberFormat="0" applyAlignment="0" applyProtection="0"/>
    <xf numFmtId="0" fontId="11" fillId="0" borderId="0"/>
    <xf numFmtId="0" fontId="42" fillId="7" borderId="43" applyNumberFormat="0" applyAlignment="0" applyProtection="0"/>
    <xf numFmtId="0" fontId="12" fillId="0" borderId="0"/>
    <xf numFmtId="0" fontId="14" fillId="7" borderId="35" applyNumberFormat="0" applyAlignment="0" applyProtection="0"/>
    <xf numFmtId="0" fontId="15" fillId="20" borderId="37" applyNumberFormat="0" applyAlignment="0" applyProtection="0"/>
    <xf numFmtId="0" fontId="16" fillId="20" borderId="35" applyNumberFormat="0" applyAlignment="0" applyProtection="0"/>
    <xf numFmtId="0" fontId="20" fillId="0" borderId="38" applyNumberFormat="0" applyFill="0" applyAlignment="0" applyProtection="0"/>
    <xf numFmtId="0" fontId="9" fillId="23" borderId="36" applyNumberFormat="0" applyFont="0" applyAlignment="0" applyProtection="0"/>
    <xf numFmtId="0" fontId="15" fillId="20" borderId="45" applyNumberFormat="0" applyAlignment="0" applyProtection="0"/>
    <xf numFmtId="0" fontId="35" fillId="20" borderId="35" applyNumberFormat="0" applyAlignment="0" applyProtection="0"/>
    <xf numFmtId="164" fontId="2" fillId="0" borderId="0" applyFont="0" applyFill="0" applyBorder="0" applyAlignment="0" applyProtection="0"/>
    <xf numFmtId="0" fontId="42" fillId="7" borderId="35" applyNumberFormat="0" applyAlignment="0" applyProtection="0"/>
    <xf numFmtId="0" fontId="35" fillId="20" borderId="43" applyNumberFormat="0" applyAlignment="0" applyProtection="0"/>
    <xf numFmtId="0" fontId="2" fillId="0" borderId="0"/>
    <xf numFmtId="0" fontId="32" fillId="23" borderId="36" applyNumberFormat="0" applyFont="0" applyAlignment="0" applyProtection="0"/>
    <xf numFmtId="0" fontId="45" fillId="20" borderId="37" applyNumberFormat="0" applyAlignment="0" applyProtection="0"/>
    <xf numFmtId="0" fontId="47" fillId="0" borderId="38" applyNumberFormat="0" applyFill="0" applyAlignment="0" applyProtection="0"/>
    <xf numFmtId="0" fontId="9" fillId="0" borderId="0"/>
    <xf numFmtId="43" fontId="2" fillId="0" borderId="0" applyFont="0" applyFill="0" applyBorder="0" applyAlignment="0" applyProtection="0"/>
    <xf numFmtId="0" fontId="11" fillId="23" borderId="44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45" fillId="20" borderId="45" applyNumberFormat="0" applyAlignment="0" applyProtection="0"/>
    <xf numFmtId="0" fontId="64" fillId="7" borderId="43" applyNumberFormat="0" applyAlignment="0" applyProtection="0"/>
    <xf numFmtId="0" fontId="57" fillId="20" borderId="35" applyNumberFormat="0" applyAlignment="0" applyProtection="0"/>
    <xf numFmtId="0" fontId="47" fillId="0" borderId="46" applyNumberFormat="0" applyFill="0" applyAlignment="0" applyProtection="0"/>
    <xf numFmtId="43" fontId="2" fillId="0" borderId="0" applyFont="0" applyFill="0" applyBorder="0" applyAlignment="0" applyProtection="0"/>
    <xf numFmtId="0" fontId="64" fillId="7" borderId="35" applyNumberFormat="0" applyAlignment="0" applyProtection="0"/>
    <xf numFmtId="0" fontId="2" fillId="0" borderId="0"/>
    <xf numFmtId="0" fontId="11" fillId="23" borderId="36" applyNumberFormat="0" applyFont="0" applyAlignment="0" applyProtection="0"/>
    <xf numFmtId="0" fontId="67" fillId="20" borderId="37" applyNumberFormat="0" applyAlignment="0" applyProtection="0"/>
    <xf numFmtId="0" fontId="68" fillId="0" borderId="38" applyNumberFormat="0" applyFill="0" applyAlignment="0" applyProtection="0"/>
    <xf numFmtId="0" fontId="67" fillId="20" borderId="45" applyNumberFormat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7" fillId="20" borderId="43" applyNumberFormat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25" borderId="16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0" borderId="0"/>
    <xf numFmtId="0" fontId="2" fillId="0" borderId="0"/>
    <xf numFmtId="0" fontId="68" fillId="0" borderId="46" applyNumberFormat="0" applyFill="0" applyAlignment="0" applyProtection="0"/>
    <xf numFmtId="0" fontId="2" fillId="25" borderId="16" applyNumberFormat="0" applyFont="0" applyAlignment="0" applyProtection="0"/>
    <xf numFmtId="0" fontId="2" fillId="0" borderId="0"/>
    <xf numFmtId="0" fontId="14" fillId="7" borderId="43" applyNumberFormat="0" applyAlignment="0" applyProtection="0"/>
    <xf numFmtId="0" fontId="9" fillId="23" borderId="44" applyNumberFormat="0" applyFont="0" applyAlignment="0" applyProtection="0"/>
    <xf numFmtId="0" fontId="64" fillId="7" borderId="70" applyNumberFormat="0" applyAlignment="0" applyProtection="0"/>
    <xf numFmtId="0" fontId="68" fillId="0" borderId="86" applyNumberFormat="0" applyFill="0" applyAlignment="0" applyProtection="0"/>
    <xf numFmtId="0" fontId="14" fillId="7" borderId="79" applyNumberFormat="0" applyAlignment="0" applyProtection="0"/>
    <xf numFmtId="0" fontId="14" fillId="7" borderId="51" applyNumberFormat="0" applyAlignment="0" applyProtection="0"/>
    <xf numFmtId="0" fontId="15" fillId="20" borderId="53" applyNumberFormat="0" applyAlignment="0" applyProtection="0"/>
    <xf numFmtId="0" fontId="16" fillId="20" borderId="51" applyNumberFormat="0" applyAlignment="0" applyProtection="0"/>
    <xf numFmtId="0" fontId="15" fillId="20" borderId="85" applyNumberFormat="0" applyAlignment="0" applyProtection="0"/>
    <xf numFmtId="0" fontId="20" fillId="0" borderId="54" applyNumberFormat="0" applyFill="0" applyAlignment="0" applyProtection="0"/>
    <xf numFmtId="0" fontId="16" fillId="20" borderId="65" applyNumberFormat="0" applyAlignment="0" applyProtection="0"/>
    <xf numFmtId="0" fontId="22" fillId="0" borderId="0" applyNumberFormat="0" applyFill="0" applyBorder="0" applyAlignment="0" applyProtection="0"/>
    <xf numFmtId="0" fontId="9" fillId="23" borderId="52" applyNumberFormat="0" applyFont="0" applyAlignment="0" applyProtection="0"/>
    <xf numFmtId="0" fontId="11" fillId="23" borderId="71" applyNumberFormat="0" applyFont="0" applyAlignment="0" applyProtection="0"/>
    <xf numFmtId="0" fontId="9" fillId="23" borderId="75" applyNumberFormat="0" applyFont="0" applyAlignment="0" applyProtection="0"/>
    <xf numFmtId="0" fontId="35" fillId="20" borderId="65" applyNumberFormat="0" applyAlignment="0" applyProtection="0"/>
    <xf numFmtId="0" fontId="20" fillId="0" borderId="82" applyNumberFormat="0" applyFill="0" applyAlignment="0" applyProtection="0"/>
    <xf numFmtId="0" fontId="64" fillId="7" borderId="83" applyNumberFormat="0" applyAlignment="0" applyProtection="0"/>
    <xf numFmtId="0" fontId="45" fillId="20" borderId="76" applyNumberFormat="0" applyAlignment="0" applyProtection="0"/>
    <xf numFmtId="0" fontId="64" fillId="7" borderId="74" applyNumberFormat="0" applyAlignment="0" applyProtection="0"/>
    <xf numFmtId="0" fontId="35" fillId="20" borderId="51" applyNumberFormat="0" applyAlignment="0" applyProtection="0"/>
    <xf numFmtId="0" fontId="14" fillId="7" borderId="65" applyNumberFormat="0" applyAlignment="0" applyProtection="0"/>
    <xf numFmtId="164" fontId="1" fillId="0" borderId="0" applyFont="0" applyFill="0" applyBorder="0" applyAlignment="0" applyProtection="0"/>
    <xf numFmtId="0" fontId="47" fillId="0" borderId="82" applyNumberFormat="0" applyFill="0" applyAlignment="0" applyProtection="0"/>
    <xf numFmtId="0" fontId="42" fillId="7" borderId="51" applyNumberFormat="0" applyAlignment="0" applyProtection="0"/>
    <xf numFmtId="0" fontId="16" fillId="20" borderId="79" applyNumberFormat="0" applyAlignment="0" applyProtection="0"/>
    <xf numFmtId="0" fontId="15" fillId="20" borderId="67" applyNumberFormat="0" applyAlignment="0" applyProtection="0"/>
    <xf numFmtId="0" fontId="11" fillId="23" borderId="80" applyNumberFormat="0" applyFont="0" applyAlignment="0" applyProtection="0"/>
    <xf numFmtId="0" fontId="1" fillId="0" borderId="0"/>
    <xf numFmtId="0" fontId="32" fillId="23" borderId="52" applyNumberFormat="0" applyFont="0" applyAlignment="0" applyProtection="0"/>
    <xf numFmtId="0" fontId="45" fillId="20" borderId="53" applyNumberFormat="0" applyAlignment="0" applyProtection="0"/>
    <xf numFmtId="0" fontId="47" fillId="0" borderId="54" applyNumberFormat="0" applyFill="0" applyAlignment="0" applyProtection="0"/>
    <xf numFmtId="0" fontId="11" fillId="23" borderId="75" applyNumberFormat="0" applyFont="0" applyAlignment="0" applyProtection="0"/>
    <xf numFmtId="43" fontId="1" fillId="0" borderId="0" applyFont="0" applyFill="0" applyBorder="0" applyAlignment="0" applyProtection="0"/>
    <xf numFmtId="0" fontId="57" fillId="20" borderId="79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9" fillId="23" borderId="71" applyNumberFormat="0" applyFont="0" applyAlignment="0" applyProtection="0"/>
    <xf numFmtId="0" fontId="9" fillId="23" borderId="84" applyNumberFormat="0" applyFont="0" applyAlignment="0" applyProtection="0"/>
    <xf numFmtId="0" fontId="45" fillId="20" borderId="81" applyNumberFormat="0" applyAlignment="0" applyProtection="0"/>
    <xf numFmtId="0" fontId="9" fillId="23" borderId="66" applyNumberFormat="0" applyFont="0" applyAlignment="0" applyProtection="0"/>
    <xf numFmtId="0" fontId="42" fillId="7" borderId="65" applyNumberFormat="0" applyAlignment="0" applyProtection="0"/>
    <xf numFmtId="0" fontId="45" fillId="20" borderId="67" applyNumberFormat="0" applyAlignment="0" applyProtection="0"/>
    <xf numFmtId="0" fontId="47" fillId="0" borderId="86" applyNumberFormat="0" applyFill="0" applyAlignment="0" applyProtection="0"/>
    <xf numFmtId="0" fontId="68" fillId="0" borderId="77" applyNumberFormat="0" applyFill="0" applyAlignment="0" applyProtection="0"/>
    <xf numFmtId="0" fontId="47" fillId="0" borderId="86" applyNumberFormat="0" applyFill="0" applyAlignment="0" applyProtection="0"/>
    <xf numFmtId="0" fontId="11" fillId="23" borderId="84" applyNumberFormat="0" applyFont="0" applyAlignment="0" applyProtection="0"/>
    <xf numFmtId="0" fontId="57" fillId="20" borderId="51" applyNumberFormat="0" applyAlignment="0" applyProtection="0"/>
    <xf numFmtId="0" fontId="11" fillId="23" borderId="66" applyNumberFormat="0" applyFont="0" applyAlignment="0" applyProtection="0"/>
    <xf numFmtId="43" fontId="1" fillId="0" borderId="0" applyFont="0" applyFill="0" applyBorder="0" applyAlignment="0" applyProtection="0"/>
    <xf numFmtId="0" fontId="42" fillId="7" borderId="70" applyNumberFormat="0" applyAlignment="0" applyProtection="0"/>
    <xf numFmtId="0" fontId="45" fillId="20" borderId="85" applyNumberFormat="0" applyAlignment="0" applyProtection="0"/>
    <xf numFmtId="0" fontId="64" fillId="7" borderId="51" applyNumberFormat="0" applyAlignment="0" applyProtection="0"/>
    <xf numFmtId="0" fontId="16" fillId="20" borderId="74" applyNumberFormat="0" applyAlignment="0" applyProtection="0"/>
    <xf numFmtId="0" fontId="1" fillId="0" borderId="0"/>
    <xf numFmtId="0" fontId="11" fillId="23" borderId="52" applyNumberFormat="0" applyFont="0" applyAlignment="0" applyProtection="0"/>
    <xf numFmtId="0" fontId="67" fillId="20" borderId="53" applyNumberFormat="0" applyAlignment="0" applyProtection="0"/>
    <xf numFmtId="0" fontId="32" fillId="23" borderId="75" applyNumberFormat="0" applyFont="0" applyAlignment="0" applyProtection="0"/>
    <xf numFmtId="0" fontId="68" fillId="0" borderId="54" applyNumberFormat="0" applyFill="0" applyAlignment="0" applyProtection="0"/>
    <xf numFmtId="0" fontId="35" fillId="20" borderId="83" applyNumberFormat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25" borderId="16" applyNumberFormat="0" applyFont="0" applyAlignment="0" applyProtection="0"/>
    <xf numFmtId="0" fontId="1" fillId="0" borderId="0"/>
    <xf numFmtId="0" fontId="57" fillId="20" borderId="65" applyNumberFormat="0" applyAlignment="0" applyProtection="0"/>
    <xf numFmtId="43" fontId="1" fillId="0" borderId="0" applyFont="0" applyFill="0" applyBorder="0" applyAlignment="0" applyProtection="0"/>
    <xf numFmtId="0" fontId="45" fillId="20" borderId="81" applyNumberFormat="0" applyAlignment="0" applyProtection="0"/>
    <xf numFmtId="0" fontId="64" fillId="7" borderId="65" applyNumberForma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35" fillId="20" borderId="79" applyNumberFormat="0" applyAlignment="0" applyProtection="0"/>
    <xf numFmtId="0" fontId="1" fillId="0" borderId="0"/>
    <xf numFmtId="0" fontId="1" fillId="0" borderId="0"/>
    <xf numFmtId="0" fontId="64" fillId="7" borderId="65" applyNumberFormat="0" applyAlignment="0" applyProtection="0"/>
    <xf numFmtId="0" fontId="1" fillId="25" borderId="16" applyNumberFormat="0" applyFont="0" applyAlignment="0" applyProtection="0"/>
    <xf numFmtId="0" fontId="35" fillId="20" borderId="70" applyNumberFormat="0" applyAlignment="0" applyProtection="0"/>
    <xf numFmtId="0" fontId="42" fillId="7" borderId="83" applyNumberFormat="0" applyAlignment="0" applyProtection="0"/>
    <xf numFmtId="0" fontId="20" fillId="0" borderId="82" applyNumberFormat="0" applyFill="0" applyAlignment="0" applyProtection="0"/>
    <xf numFmtId="0" fontId="14" fillId="7" borderId="70" applyNumberFormat="0" applyAlignment="0" applyProtection="0"/>
    <xf numFmtId="0" fontId="67" fillId="20" borderId="67" applyNumberFormat="0" applyAlignment="0" applyProtection="0"/>
    <xf numFmtId="0" fontId="16" fillId="20" borderId="70" applyNumberFormat="0" applyAlignment="0" applyProtection="0"/>
    <xf numFmtId="0" fontId="1" fillId="0" borderId="0"/>
    <xf numFmtId="0" fontId="32" fillId="23" borderId="84" applyNumberFormat="0" applyFont="0" applyAlignment="0" applyProtection="0"/>
    <xf numFmtId="0" fontId="68" fillId="0" borderId="68" applyNumberFormat="0" applyFill="0" applyAlignment="0" applyProtection="0"/>
    <xf numFmtId="0" fontId="1" fillId="0" borderId="0"/>
    <xf numFmtId="0" fontId="20" fillId="0" borderId="59" applyNumberFormat="0" applyFill="0" applyAlignment="0" applyProtection="0"/>
    <xf numFmtId="0" fontId="32" fillId="23" borderId="57" applyNumberFormat="0" applyFont="0" applyAlignment="0" applyProtection="0"/>
    <xf numFmtId="0" fontId="16" fillId="20" borderId="56" applyNumberFormat="0" applyAlignment="0" applyProtection="0"/>
    <xf numFmtId="0" fontId="42" fillId="7" borderId="56" applyNumberFormat="0" applyAlignment="0" applyProtection="0"/>
    <xf numFmtId="0" fontId="14" fillId="7" borderId="56" applyNumberFormat="0" applyAlignment="0" applyProtection="0"/>
    <xf numFmtId="0" fontId="15" fillId="20" borderId="58" applyNumberFormat="0" applyAlignment="0" applyProtection="0"/>
    <xf numFmtId="0" fontId="16" fillId="20" borderId="56" applyNumberFormat="0" applyAlignment="0" applyProtection="0"/>
    <xf numFmtId="0" fontId="20" fillId="0" borderId="59" applyNumberFormat="0" applyFill="0" applyAlignment="0" applyProtection="0"/>
    <xf numFmtId="0" fontId="9" fillId="23" borderId="57" applyNumberFormat="0" applyFont="0" applyAlignment="0" applyProtection="0"/>
    <xf numFmtId="0" fontId="15" fillId="20" borderId="58" applyNumberFormat="0" applyAlignment="0" applyProtection="0"/>
    <xf numFmtId="0" fontId="35" fillId="20" borderId="56" applyNumberFormat="0" applyAlignment="0" applyProtection="0"/>
    <xf numFmtId="164" fontId="1" fillId="0" borderId="0" applyFont="0" applyFill="0" applyBorder="0" applyAlignment="0" applyProtection="0"/>
    <xf numFmtId="0" fontId="42" fillId="7" borderId="56" applyNumberFormat="0" applyAlignment="0" applyProtection="0"/>
    <xf numFmtId="0" fontId="35" fillId="20" borderId="56" applyNumberFormat="0" applyAlignment="0" applyProtection="0"/>
    <xf numFmtId="0" fontId="1" fillId="0" borderId="0"/>
    <xf numFmtId="0" fontId="32" fillId="23" borderId="57" applyNumberFormat="0" applyFont="0" applyAlignment="0" applyProtection="0"/>
    <xf numFmtId="0" fontId="45" fillId="20" borderId="58" applyNumberFormat="0" applyAlignment="0" applyProtection="0"/>
    <xf numFmtId="0" fontId="47" fillId="0" borderId="59" applyNumberFormat="0" applyFill="0" applyAlignment="0" applyProtection="0"/>
    <xf numFmtId="43" fontId="1" fillId="0" borderId="0" applyFont="0" applyFill="0" applyBorder="0" applyAlignment="0" applyProtection="0"/>
    <xf numFmtId="0" fontId="11" fillId="23" borderId="57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45" fillId="20" borderId="58" applyNumberFormat="0" applyAlignment="0" applyProtection="0"/>
    <xf numFmtId="0" fontId="64" fillId="7" borderId="56" applyNumberFormat="0" applyAlignment="0" applyProtection="0"/>
    <xf numFmtId="0" fontId="57" fillId="20" borderId="56" applyNumberFormat="0" applyAlignment="0" applyProtection="0"/>
    <xf numFmtId="0" fontId="47" fillId="0" borderId="59" applyNumberFormat="0" applyFill="0" applyAlignment="0" applyProtection="0"/>
    <xf numFmtId="43" fontId="1" fillId="0" borderId="0" applyFont="0" applyFill="0" applyBorder="0" applyAlignment="0" applyProtection="0"/>
    <xf numFmtId="0" fontId="64" fillId="7" borderId="56" applyNumberFormat="0" applyAlignment="0" applyProtection="0"/>
    <xf numFmtId="0" fontId="1" fillId="0" borderId="0"/>
    <xf numFmtId="0" fontId="11" fillId="23" borderId="57" applyNumberFormat="0" applyFont="0" applyAlignment="0" applyProtection="0"/>
    <xf numFmtId="0" fontId="67" fillId="20" borderId="58" applyNumberFormat="0" applyAlignment="0" applyProtection="0"/>
    <xf numFmtId="0" fontId="68" fillId="0" borderId="59" applyNumberFormat="0" applyFill="0" applyAlignment="0" applyProtection="0"/>
    <xf numFmtId="0" fontId="67" fillId="20" borderId="58" applyNumberFormat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7" fillId="20" borderId="56" applyNumberFormat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25" borderId="16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0" fontId="1" fillId="0" borderId="0"/>
    <xf numFmtId="0" fontId="68" fillId="0" borderId="59" applyNumberFormat="0" applyFill="0" applyAlignment="0" applyProtection="0"/>
    <xf numFmtId="0" fontId="1" fillId="25" borderId="16" applyNumberFormat="0" applyFont="0" applyAlignment="0" applyProtection="0"/>
    <xf numFmtId="0" fontId="1" fillId="0" borderId="0"/>
    <xf numFmtId="0" fontId="14" fillId="7" borderId="56" applyNumberFormat="0" applyAlignment="0" applyProtection="0"/>
    <xf numFmtId="0" fontId="9" fillId="23" borderId="57" applyNumberFormat="0" applyFont="0" applyAlignment="0" applyProtection="0"/>
    <xf numFmtId="0" fontId="16" fillId="20" borderId="65" applyNumberFormat="0" applyAlignment="0" applyProtection="0"/>
    <xf numFmtId="0" fontId="42" fillId="7" borderId="65" applyNumberFormat="0" applyAlignment="0" applyProtection="0"/>
    <xf numFmtId="0" fontId="14" fillId="7" borderId="74" applyNumberFormat="0" applyAlignment="0" applyProtection="0"/>
    <xf numFmtId="0" fontId="20" fillId="0" borderId="68" applyNumberFormat="0" applyFill="0" applyAlignment="0" applyProtection="0"/>
    <xf numFmtId="0" fontId="11" fillId="23" borderId="66" applyNumberFormat="0" applyFont="0" applyAlignment="0" applyProtection="0"/>
    <xf numFmtId="0" fontId="47" fillId="0" borderId="68" applyNumberFormat="0" applyFill="0" applyAlignment="0" applyProtection="0"/>
    <xf numFmtId="0" fontId="45" fillId="20" borderId="72" applyNumberFormat="0" applyAlignment="0" applyProtection="0"/>
    <xf numFmtId="0" fontId="16" fillId="20" borderId="83" applyNumberFormat="0" applyAlignment="0" applyProtection="0"/>
    <xf numFmtId="0" fontId="11" fillId="23" borderId="80" applyNumberFormat="0" applyFont="0" applyAlignment="0" applyProtection="0"/>
    <xf numFmtId="0" fontId="64" fillId="7" borderId="79" applyNumberFormat="0" applyAlignment="0" applyProtection="0"/>
    <xf numFmtId="0" fontId="47" fillId="0" borderId="77" applyNumberFormat="0" applyFill="0" applyAlignment="0" applyProtection="0"/>
    <xf numFmtId="0" fontId="9" fillId="23" borderId="80" applyNumberFormat="0" applyFont="0" applyAlignment="0" applyProtection="0"/>
    <xf numFmtId="0" fontId="32" fillId="23" borderId="80" applyNumberFormat="0" applyFont="0" applyAlignment="0" applyProtection="0"/>
    <xf numFmtId="0" fontId="57" fillId="20" borderId="74" applyNumberFormat="0" applyAlignment="0" applyProtection="0"/>
    <xf numFmtId="0" fontId="32" fillId="23" borderId="71" applyNumberFormat="0" applyFont="0" applyAlignment="0" applyProtection="0"/>
    <xf numFmtId="0" fontId="64" fillId="7" borderId="83" applyNumberFormat="0" applyAlignment="0" applyProtection="0"/>
    <xf numFmtId="0" fontId="67" fillId="20" borderId="81" applyNumberFormat="0" applyAlignment="0" applyProtection="0"/>
    <xf numFmtId="0" fontId="32" fillId="23" borderId="80" applyNumberFormat="0" applyFont="0" applyAlignment="0" applyProtection="0"/>
    <xf numFmtId="0" fontId="20" fillId="0" borderId="77" applyNumberFormat="0" applyFill="0" applyAlignment="0" applyProtection="0"/>
    <xf numFmtId="0" fontId="47" fillId="0" borderId="82" applyNumberFormat="0" applyFill="0" applyAlignment="0" applyProtection="0"/>
    <xf numFmtId="0" fontId="20" fillId="0" borderId="64" applyNumberFormat="0" applyFill="0" applyAlignment="0" applyProtection="0"/>
    <xf numFmtId="0" fontId="32" fillId="23" borderId="62" applyNumberFormat="0" applyFont="0" applyAlignment="0" applyProtection="0"/>
    <xf numFmtId="0" fontId="16" fillId="20" borderId="61" applyNumberFormat="0" applyAlignment="0" applyProtection="0"/>
    <xf numFmtId="0" fontId="42" fillId="7" borderId="61" applyNumberFormat="0" applyAlignment="0" applyProtection="0"/>
    <xf numFmtId="0" fontId="14" fillId="7" borderId="61" applyNumberFormat="0" applyAlignment="0" applyProtection="0"/>
    <xf numFmtId="0" fontId="15" fillId="20" borderId="63" applyNumberFormat="0" applyAlignment="0" applyProtection="0"/>
    <xf numFmtId="0" fontId="16" fillId="20" borderId="61" applyNumberFormat="0" applyAlignment="0" applyProtection="0"/>
    <xf numFmtId="0" fontId="20" fillId="0" borderId="64" applyNumberFormat="0" applyFill="0" applyAlignment="0" applyProtection="0"/>
    <xf numFmtId="0" fontId="9" fillId="23" borderId="62" applyNumberFormat="0" applyFont="0" applyAlignment="0" applyProtection="0"/>
    <xf numFmtId="0" fontId="15" fillId="20" borderId="63" applyNumberFormat="0" applyAlignment="0" applyProtection="0"/>
    <xf numFmtId="0" fontId="35" fillId="20" borderId="61" applyNumberFormat="0" applyAlignment="0" applyProtection="0"/>
    <xf numFmtId="0" fontId="42" fillId="7" borderId="61" applyNumberFormat="0" applyAlignment="0" applyProtection="0"/>
    <xf numFmtId="0" fontId="35" fillId="20" borderId="61" applyNumberFormat="0" applyAlignment="0" applyProtection="0"/>
    <xf numFmtId="0" fontId="42" fillId="7" borderId="74" applyNumberFormat="0" applyAlignment="0" applyProtection="0"/>
    <xf numFmtId="0" fontId="32" fillId="23" borderId="62" applyNumberFormat="0" applyFont="0" applyAlignment="0" applyProtection="0"/>
    <xf numFmtId="0" fontId="45" fillId="20" borderId="63" applyNumberFormat="0" applyAlignment="0" applyProtection="0"/>
    <xf numFmtId="0" fontId="47" fillId="0" borderId="64" applyNumberFormat="0" applyFill="0" applyAlignment="0" applyProtection="0"/>
    <xf numFmtId="0" fontId="11" fillId="23" borderId="62" applyNumberFormat="0" applyFont="0" applyAlignment="0" applyProtection="0"/>
    <xf numFmtId="0" fontId="42" fillId="7" borderId="79" applyNumberFormat="0" applyAlignment="0" applyProtection="0"/>
    <xf numFmtId="0" fontId="45" fillId="20" borderId="63" applyNumberFormat="0" applyAlignment="0" applyProtection="0"/>
    <xf numFmtId="0" fontId="64" fillId="7" borderId="61" applyNumberFormat="0" applyAlignment="0" applyProtection="0"/>
    <xf numFmtId="0" fontId="57" fillId="20" borderId="61" applyNumberFormat="0" applyAlignment="0" applyProtection="0"/>
    <xf numFmtId="0" fontId="47" fillId="0" borderId="64" applyNumberFormat="0" applyFill="0" applyAlignment="0" applyProtection="0"/>
    <xf numFmtId="0" fontId="64" fillId="7" borderId="61" applyNumberFormat="0" applyAlignment="0" applyProtection="0"/>
    <xf numFmtId="0" fontId="11" fillId="23" borderId="62" applyNumberFormat="0" applyFont="0" applyAlignment="0" applyProtection="0"/>
    <xf numFmtId="0" fontId="67" fillId="20" borderId="63" applyNumberFormat="0" applyAlignment="0" applyProtection="0"/>
    <xf numFmtId="0" fontId="68" fillId="0" borderId="64" applyNumberFormat="0" applyFill="0" applyAlignment="0" applyProtection="0"/>
    <xf numFmtId="0" fontId="67" fillId="20" borderId="63" applyNumberFormat="0" applyAlignment="0" applyProtection="0"/>
    <xf numFmtId="0" fontId="15" fillId="20" borderId="76" applyNumberFormat="0" applyAlignment="0" applyProtection="0"/>
    <xf numFmtId="0" fontId="68" fillId="0" borderId="73" applyNumberFormat="0" applyFill="0" applyAlignment="0" applyProtection="0"/>
    <xf numFmtId="0" fontId="47" fillId="0" borderId="68" applyNumberFormat="0" applyFill="0" applyAlignment="0" applyProtection="0"/>
    <xf numFmtId="0" fontId="64" fillId="7" borderId="79" applyNumberFormat="0" applyAlignment="0" applyProtection="0"/>
    <xf numFmtId="0" fontId="32" fillId="23" borderId="66" applyNumberFormat="0" applyFont="0" applyAlignment="0" applyProtection="0"/>
    <xf numFmtId="0" fontId="68" fillId="0" borderId="82" applyNumberFormat="0" applyFill="0" applyAlignment="0" applyProtection="0"/>
    <xf numFmtId="0" fontId="35" fillId="20" borderId="65" applyNumberFormat="0" applyAlignment="0" applyProtection="0"/>
    <xf numFmtId="0" fontId="57" fillId="20" borderId="61" applyNumberFormat="0" applyAlignment="0" applyProtection="0"/>
    <xf numFmtId="0" fontId="14" fillId="7" borderId="83" applyNumberFormat="0" applyAlignment="0" applyProtection="0"/>
    <xf numFmtId="0" fontId="15" fillId="20" borderId="67" applyNumberFormat="0" applyAlignment="0" applyProtection="0"/>
    <xf numFmtId="0" fontId="20" fillId="0" borderId="68" applyNumberFormat="0" applyFill="0" applyAlignment="0" applyProtection="0"/>
    <xf numFmtId="0" fontId="35" fillId="20" borderId="79" applyNumberFormat="0" applyAlignment="0" applyProtection="0"/>
    <xf numFmtId="0" fontId="16" fillId="20" borderId="83" applyNumberFormat="0" applyAlignment="0" applyProtection="0"/>
    <xf numFmtId="0" fontId="67" fillId="20" borderId="72" applyNumberFormat="0" applyAlignment="0" applyProtection="0"/>
    <xf numFmtId="0" fontId="11" fillId="23" borderId="84" applyNumberFormat="0" applyFont="0" applyAlignment="0" applyProtection="0"/>
    <xf numFmtId="0" fontId="32" fillId="23" borderId="66" applyNumberFormat="0" applyFont="0" applyAlignment="0" applyProtection="0"/>
    <xf numFmtId="0" fontId="67" fillId="20" borderId="67" applyNumberFormat="0" applyAlignment="0" applyProtection="0"/>
    <xf numFmtId="0" fontId="45" fillId="20" borderId="67" applyNumberFormat="0" applyAlignment="0" applyProtection="0"/>
    <xf numFmtId="0" fontId="42" fillId="7" borderId="83" applyNumberFormat="0" applyAlignment="0" applyProtection="0"/>
    <xf numFmtId="0" fontId="68" fillId="0" borderId="64" applyNumberFormat="0" applyFill="0" applyAlignment="0" applyProtection="0"/>
    <xf numFmtId="0" fontId="14" fillId="7" borderId="61" applyNumberFormat="0" applyAlignment="0" applyProtection="0"/>
    <xf numFmtId="0" fontId="9" fillId="23" borderId="62" applyNumberFormat="0" applyFont="0" applyAlignment="0" applyProtection="0"/>
    <xf numFmtId="0" fontId="57" fillId="20" borderId="65" applyNumberFormat="0" applyAlignment="0" applyProtection="0"/>
    <xf numFmtId="0" fontId="16" fillId="20" borderId="79" applyNumberFormat="0" applyAlignment="0" applyProtection="0"/>
    <xf numFmtId="0" fontId="67" fillId="20" borderId="81" applyNumberFormat="0" applyAlignment="0" applyProtection="0"/>
    <xf numFmtId="0" fontId="20" fillId="0" borderId="86" applyNumberFormat="0" applyFill="0" applyAlignment="0" applyProtection="0"/>
    <xf numFmtId="0" fontId="68" fillId="0" borderId="68" applyNumberFormat="0" applyFill="0" applyAlignment="0" applyProtection="0"/>
    <xf numFmtId="0" fontId="14" fillId="7" borderId="65" applyNumberFormat="0" applyAlignment="0" applyProtection="0"/>
    <xf numFmtId="0" fontId="9" fillId="23" borderId="66" applyNumberFormat="0" applyFont="0" applyAlignment="0" applyProtection="0"/>
    <xf numFmtId="0" fontId="20" fillId="0" borderId="73" applyNumberFormat="0" applyFill="0" applyAlignment="0" applyProtection="0"/>
    <xf numFmtId="0" fontId="15" fillId="20" borderId="72" applyNumberFormat="0" applyAlignment="0" applyProtection="0"/>
    <xf numFmtId="0" fontId="42" fillId="7" borderId="79" applyNumberFormat="0" applyAlignment="0" applyProtection="0"/>
    <xf numFmtId="0" fontId="67" fillId="20" borderId="85" applyNumberFormat="0" applyAlignment="0" applyProtection="0"/>
    <xf numFmtId="0" fontId="67" fillId="20" borderId="76" applyNumberFormat="0" applyAlignment="0" applyProtection="0"/>
    <xf numFmtId="0" fontId="57" fillId="20" borderId="70" applyNumberFormat="0" applyAlignment="0" applyProtection="0"/>
    <xf numFmtId="0" fontId="57" fillId="20" borderId="83" applyNumberFormat="0" applyAlignment="0" applyProtection="0"/>
    <xf numFmtId="0" fontId="47" fillId="0" borderId="73" applyNumberFormat="0" applyFill="0" applyAlignment="0" applyProtection="0"/>
    <xf numFmtId="0" fontId="15" fillId="20" borderId="81" applyNumberFormat="0" applyAlignment="0" applyProtection="0"/>
    <xf numFmtId="0" fontId="35" fillId="20" borderId="74" applyNumberFormat="0" applyAlignment="0" applyProtection="0"/>
    <xf numFmtId="0" fontId="15" fillId="20" borderId="81" applyNumberFormat="0" applyAlignment="0" applyProtection="0"/>
    <xf numFmtId="0" fontId="35" fillId="20" borderId="83" applyNumberFormat="0" applyAlignment="0" applyProtection="0"/>
    <xf numFmtId="0" fontId="57" fillId="20" borderId="79" applyNumberFormat="0" applyAlignment="0" applyProtection="0"/>
    <xf numFmtId="0" fontId="15" fillId="20" borderId="85" applyNumberFormat="0" applyAlignment="0" applyProtection="0"/>
    <xf numFmtId="0" fontId="20" fillId="0" borderId="86" applyNumberFormat="0" applyFill="0" applyAlignment="0" applyProtection="0"/>
    <xf numFmtId="0" fontId="32" fillId="23" borderId="84" applyNumberFormat="0" applyFont="0" applyAlignment="0" applyProtection="0"/>
    <xf numFmtId="0" fontId="67" fillId="20" borderId="85" applyNumberFormat="0" applyAlignment="0" applyProtection="0"/>
    <xf numFmtId="0" fontId="45" fillId="20" borderId="85" applyNumberFormat="0" applyAlignment="0" applyProtection="0"/>
    <xf numFmtId="0" fontId="68" fillId="0" borderId="82" applyNumberFormat="0" applyFill="0" applyAlignment="0" applyProtection="0"/>
    <xf numFmtId="0" fontId="14" fillId="7" borderId="79" applyNumberFormat="0" applyAlignment="0" applyProtection="0"/>
    <xf numFmtId="0" fontId="9" fillId="23" borderId="80" applyNumberFormat="0" applyFont="0" applyAlignment="0" applyProtection="0"/>
    <xf numFmtId="0" fontId="57" fillId="20" borderId="83" applyNumberFormat="0" applyAlignment="0" applyProtection="0"/>
    <xf numFmtId="0" fontId="68" fillId="0" borderId="86" applyNumberFormat="0" applyFill="0" applyAlignment="0" applyProtection="0"/>
    <xf numFmtId="0" fontId="14" fillId="7" borderId="83" applyNumberFormat="0" applyAlignment="0" applyProtection="0"/>
    <xf numFmtId="0" fontId="9" fillId="23" borderId="84" applyNumberFormat="0" applyFont="0" applyAlignment="0" applyProtection="0"/>
  </cellStyleXfs>
  <cellXfs count="544">
    <xf numFmtId="0" fontId="0" fillId="0" borderId="0" xfId="0"/>
    <xf numFmtId="0" fontId="30" fillId="0" borderId="0" xfId="0" applyFont="1"/>
    <xf numFmtId="0" fontId="30" fillId="0" borderId="0" xfId="0" applyFont="1" applyAlignment="1">
      <alignment horizontal="centerContinuous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horizontal="right"/>
    </xf>
    <xf numFmtId="0" fontId="77" fillId="0" borderId="0" xfId="0" applyFont="1"/>
    <xf numFmtId="0" fontId="77" fillId="0" borderId="0" xfId="0" applyFont="1" applyAlignment="1">
      <alignment vertical="top"/>
    </xf>
    <xf numFmtId="0" fontId="77" fillId="0" borderId="0" xfId="0" applyFont="1" applyAlignment="1">
      <alignment horizontal="center"/>
    </xf>
    <xf numFmtId="0" fontId="79" fillId="0" borderId="0" xfId="0" applyFont="1" applyAlignment="1">
      <alignment horizontal="left"/>
    </xf>
    <xf numFmtId="0" fontId="30" fillId="0" borderId="25" xfId="0" applyFont="1" applyBorder="1" applyAlignment="1">
      <alignment horizontal="left" vertical="top" wrapText="1"/>
    </xf>
    <xf numFmtId="0" fontId="77" fillId="0" borderId="25" xfId="0" applyFont="1" applyBorder="1" applyAlignment="1">
      <alignment horizontal="left" vertical="top" wrapText="1"/>
    </xf>
    <xf numFmtId="0" fontId="30" fillId="0" borderId="25" xfId="0" applyFont="1" applyBorder="1" applyAlignment="1">
      <alignment horizontal="center" vertical="center" wrapText="1"/>
    </xf>
    <xf numFmtId="0" fontId="77" fillId="0" borderId="0" xfId="0" applyFont="1" applyAlignment="1">
      <alignment horizontal="left" vertical="top"/>
    </xf>
    <xf numFmtId="0" fontId="79" fillId="0" borderId="0" xfId="0" applyFont="1"/>
    <xf numFmtId="0" fontId="77" fillId="0" borderId="25" xfId="0" applyFont="1" applyBorder="1" applyAlignment="1">
      <alignment horizontal="center" vertical="center" wrapText="1"/>
    </xf>
    <xf numFmtId="0" fontId="30" fillId="0" borderId="25" xfId="0" applyFont="1" applyBorder="1"/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center" vertical="center"/>
    </xf>
    <xf numFmtId="0" fontId="77" fillId="0" borderId="25" xfId="0" applyFont="1" applyBorder="1"/>
    <xf numFmtId="0" fontId="77" fillId="0" borderId="27" xfId="0" applyFont="1" applyBorder="1" applyAlignment="1">
      <alignment vertical="top"/>
    </xf>
    <xf numFmtId="0" fontId="77" fillId="0" borderId="28" xfId="0" applyFont="1" applyBorder="1" applyAlignment="1">
      <alignment vertical="top"/>
    </xf>
    <xf numFmtId="0" fontId="77" fillId="0" borderId="29" xfId="0" applyFont="1" applyBorder="1" applyAlignment="1">
      <alignment vertical="top"/>
    </xf>
    <xf numFmtId="170" fontId="30" fillId="0" borderId="25" xfId="189" applyNumberFormat="1" applyFont="1" applyFill="1" applyBorder="1" applyAlignment="1">
      <alignment horizontal="right" vertical="top" wrapText="1"/>
    </xf>
    <xf numFmtId="166" fontId="79" fillId="0" borderId="25" xfId="189" applyNumberFormat="1" applyFont="1" applyFill="1" applyBorder="1" applyAlignment="1">
      <alignment horizontal="right" vertical="top" wrapText="1"/>
    </xf>
    <xf numFmtId="166" fontId="75" fillId="0" borderId="25" xfId="189" applyNumberFormat="1" applyFont="1" applyFill="1" applyBorder="1" applyAlignment="1">
      <alignment horizontal="right" vertical="top" wrapText="1"/>
    </xf>
    <xf numFmtId="167" fontId="77" fillId="0" borderId="25" xfId="160" applyFont="1" applyFill="1" applyBorder="1" applyAlignment="1">
      <alignment horizontal="right" vertical="center"/>
    </xf>
    <xf numFmtId="0" fontId="30" fillId="0" borderId="0" xfId="0" applyFont="1" applyAlignment="1">
      <alignment vertical="center"/>
    </xf>
    <xf numFmtId="166" fontId="30" fillId="0" borderId="0" xfId="0" applyNumberFormat="1" applyFont="1"/>
    <xf numFmtId="49" fontId="30" fillId="0" borderId="0" xfId="0" applyNumberFormat="1" applyFont="1" applyAlignment="1">
      <alignment vertical="top" wrapText="1"/>
    </xf>
    <xf numFmtId="0" fontId="30" fillId="0" borderId="0" xfId="0" applyFont="1" applyAlignment="1">
      <alignment horizontal="right" vertical="top" wrapText="1"/>
    </xf>
    <xf numFmtId="167" fontId="75" fillId="0" borderId="0" xfId="0" applyNumberFormat="1" applyFont="1" applyAlignment="1">
      <alignment horizontal="right" vertical="top" wrapText="1"/>
    </xf>
    <xf numFmtId="0" fontId="97" fillId="0" borderId="0" xfId="0" applyFont="1" applyAlignment="1">
      <alignment vertical="top" wrapText="1"/>
    </xf>
    <xf numFmtId="168" fontId="77" fillId="0" borderId="25" xfId="188" applyNumberFormat="1" applyFont="1" applyFill="1" applyBorder="1" applyAlignment="1">
      <alignment horizontal="right" vertical="center" wrapText="1"/>
    </xf>
    <xf numFmtId="168" fontId="30" fillId="0" borderId="25" xfId="188" applyNumberFormat="1" applyFont="1" applyFill="1" applyBorder="1" applyAlignment="1">
      <alignment horizontal="right" vertical="center" wrapText="1"/>
    </xf>
    <xf numFmtId="0" fontId="30" fillId="0" borderId="0" xfId="0" applyFont="1" applyAlignment="1">
      <alignment vertical="top"/>
    </xf>
    <xf numFmtId="168" fontId="77" fillId="0" borderId="25" xfId="188" applyNumberFormat="1" applyFont="1" applyFill="1" applyBorder="1" applyAlignment="1">
      <alignment horizontal="center" vertical="center" wrapText="1"/>
    </xf>
    <xf numFmtId="168" fontId="77" fillId="0" borderId="25" xfId="188" applyNumberFormat="1" applyFont="1" applyFill="1" applyBorder="1" applyAlignment="1">
      <alignment vertical="center" wrapText="1"/>
    </xf>
    <xf numFmtId="168" fontId="30" fillId="0" borderId="25" xfId="188" applyNumberFormat="1" applyFont="1" applyFill="1" applyBorder="1" applyAlignment="1">
      <alignment vertical="center" wrapText="1"/>
    </xf>
    <xf numFmtId="168" fontId="30" fillId="0" borderId="25" xfId="188" applyNumberFormat="1" applyFont="1" applyFill="1" applyBorder="1" applyAlignment="1">
      <alignment horizontal="center" vertical="center" wrapText="1"/>
    </xf>
    <xf numFmtId="164" fontId="30" fillId="0" borderId="0" xfId="189" applyFont="1" applyFill="1"/>
    <xf numFmtId="0" fontId="77" fillId="0" borderId="25" xfId="0" applyFont="1" applyBorder="1" applyAlignment="1">
      <alignment horizontal="center" vertical="top" wrapText="1"/>
    </xf>
    <xf numFmtId="0" fontId="30" fillId="0" borderId="25" xfId="0" applyFont="1" applyBorder="1" applyAlignment="1">
      <alignment horizontal="center" vertical="top" wrapText="1"/>
    </xf>
    <xf numFmtId="0" fontId="77" fillId="0" borderId="0" xfId="0" applyFont="1" applyAlignment="1">
      <alignment wrapText="1"/>
    </xf>
    <xf numFmtId="0" fontId="30" fillId="0" borderId="0" xfId="0" applyFont="1" applyAlignment="1">
      <alignment wrapText="1"/>
    </xf>
    <xf numFmtId="49" fontId="77" fillId="0" borderId="25" xfId="100" applyNumberFormat="1" applyFont="1" applyBorder="1" applyAlignment="1">
      <alignment horizontal="center" vertical="center" textRotation="90" wrapText="1"/>
    </xf>
    <xf numFmtId="0" fontId="77" fillId="0" borderId="25" xfId="100" applyFont="1" applyBorder="1" applyAlignment="1">
      <alignment horizontal="left" vertical="top" wrapText="1"/>
    </xf>
    <xf numFmtId="168" fontId="77" fillId="0" borderId="25" xfId="100" applyNumberFormat="1" applyFont="1" applyBorder="1" applyAlignment="1">
      <alignment horizontal="center" vertical="center" wrapText="1"/>
    </xf>
    <xf numFmtId="49" fontId="30" fillId="0" borderId="25" xfId="100" applyNumberFormat="1" applyFont="1" applyBorder="1" applyAlignment="1">
      <alignment horizontal="center" vertical="center" textRotation="90" wrapText="1"/>
    </xf>
    <xf numFmtId="0" fontId="100" fillId="0" borderId="25" xfId="100" applyFont="1" applyBorder="1" applyAlignment="1">
      <alignment horizontal="left" vertical="top" wrapText="1"/>
    </xf>
    <xf numFmtId="0" fontId="77" fillId="0" borderId="0" xfId="0" applyFont="1" applyAlignment="1">
      <alignment horizontal="left" vertical="top" wrapText="1"/>
    </xf>
    <xf numFmtId="0" fontId="77" fillId="0" borderId="25" xfId="100" applyFont="1" applyBorder="1" applyAlignment="1">
      <alignment horizontal="center" vertical="center" wrapText="1"/>
    </xf>
    <xf numFmtId="0" fontId="99" fillId="0" borderId="25" xfId="100" applyFont="1" applyBorder="1" applyAlignment="1">
      <alignment horizontal="center" vertical="center" wrapText="1"/>
    </xf>
    <xf numFmtId="0" fontId="77" fillId="0" borderId="25" xfId="100" applyFont="1" applyBorder="1" applyAlignment="1">
      <alignment horizontal="center" vertical="top" wrapText="1"/>
    </xf>
    <xf numFmtId="0" fontId="30" fillId="0" borderId="25" xfId="100" applyFont="1" applyBorder="1" applyAlignment="1">
      <alignment horizontal="center" vertical="center" wrapText="1"/>
    </xf>
    <xf numFmtId="168" fontId="30" fillId="0" borderId="25" xfId="100" applyNumberFormat="1" applyFont="1" applyBorder="1" applyAlignment="1">
      <alignment horizontal="right" vertical="top" wrapText="1"/>
    </xf>
    <xf numFmtId="0" fontId="100" fillId="0" borderId="25" xfId="0" applyFont="1" applyBorder="1" applyAlignment="1">
      <alignment horizontal="center" vertical="top" wrapText="1"/>
    </xf>
    <xf numFmtId="168" fontId="100" fillId="0" borderId="25" xfId="100" applyNumberFormat="1" applyFont="1" applyBorder="1" applyAlignment="1">
      <alignment horizontal="right" vertical="top" wrapText="1"/>
    </xf>
    <xf numFmtId="0" fontId="100" fillId="0" borderId="25" xfId="0" applyFont="1" applyBorder="1" applyAlignment="1">
      <alignment horizontal="left" vertical="top" wrapText="1"/>
    </xf>
    <xf numFmtId="0" fontId="30" fillId="0" borderId="25" xfId="182" applyFont="1" applyBorder="1" applyAlignment="1">
      <alignment horizontal="left" vertical="center" wrapText="1"/>
    </xf>
    <xf numFmtId="0" fontId="75" fillId="0" borderId="25" xfId="0" applyFont="1" applyBorder="1" applyAlignment="1">
      <alignment wrapText="1"/>
    </xf>
    <xf numFmtId="0" fontId="30" fillId="0" borderId="0" xfId="0" applyFont="1" applyAlignment="1">
      <alignment horizontal="center" vertical="top" wrapText="1"/>
    </xf>
    <xf numFmtId="0" fontId="100" fillId="0" borderId="0" xfId="0" applyFont="1" applyAlignment="1">
      <alignment horizontal="left" vertical="top" wrapText="1"/>
    </xf>
    <xf numFmtId="0" fontId="30" fillId="0" borderId="0" xfId="179" applyFont="1">
      <alignment horizontal="left" vertical="top" wrapText="1"/>
    </xf>
    <xf numFmtId="168" fontId="30" fillId="0" borderId="25" xfId="100" applyNumberFormat="1" applyFont="1" applyBorder="1" applyAlignment="1">
      <alignment horizontal="center" vertical="center" wrapText="1"/>
    </xf>
    <xf numFmtId="0" fontId="98" fillId="0" borderId="25" xfId="0" applyFont="1" applyBorder="1" applyAlignment="1">
      <alignment horizontal="left" vertical="top" wrapText="1"/>
    </xf>
    <xf numFmtId="168" fontId="30" fillId="0" borderId="25" xfId="179" applyNumberFormat="1" applyFont="1" applyBorder="1" applyAlignment="1">
      <alignment horizontal="center" vertical="center" wrapText="1"/>
    </xf>
    <xf numFmtId="168" fontId="30" fillId="0" borderId="25" xfId="0" applyNumberFormat="1" applyFont="1" applyBorder="1" applyAlignment="1">
      <alignment horizontal="center" vertical="center"/>
    </xf>
    <xf numFmtId="0" fontId="30" fillId="0" borderId="25" xfId="179" applyFont="1" applyBorder="1" applyAlignment="1">
      <alignment horizontal="center" vertical="center" wrapText="1"/>
    </xf>
    <xf numFmtId="0" fontId="79" fillId="0" borderId="25" xfId="0" applyFont="1" applyBorder="1" applyAlignment="1">
      <alignment vertical="top" wrapText="1"/>
    </xf>
    <xf numFmtId="0" fontId="75" fillId="0" borderId="0" xfId="0" applyFont="1" applyAlignment="1">
      <alignment vertical="top" wrapText="1"/>
    </xf>
    <xf numFmtId="170" fontId="30" fillId="0" borderId="0" xfId="189" applyNumberFormat="1" applyFont="1" applyFill="1" applyAlignment="1">
      <alignment horizontal="right" vertical="top" wrapText="1"/>
    </xf>
    <xf numFmtId="170" fontId="75" fillId="0" borderId="0" xfId="189" applyNumberFormat="1" applyFont="1" applyFill="1" applyAlignment="1">
      <alignment horizontal="right" vertical="top" wrapText="1"/>
    </xf>
    <xf numFmtId="0" fontId="30" fillId="0" borderId="0" xfId="100" applyFont="1" applyAlignment="1">
      <alignment horizontal="center" vertical="center" wrapText="1"/>
    </xf>
    <xf numFmtId="0" fontId="30" fillId="0" borderId="0" xfId="87" applyFont="1" applyAlignment="1">
      <alignment vertical="center" wrapText="1"/>
    </xf>
    <xf numFmtId="0" fontId="30" fillId="0" borderId="0" xfId="87" applyFont="1" applyAlignment="1">
      <alignment vertical="top" wrapText="1"/>
    </xf>
    <xf numFmtId="0" fontId="30" fillId="0" borderId="0" xfId="87" applyFont="1" applyAlignment="1">
      <alignment horizontal="right" vertical="center"/>
    </xf>
    <xf numFmtId="0" fontId="30" fillId="0" borderId="0" xfId="100" applyFont="1" applyAlignment="1">
      <alignment vertical="center" wrapText="1"/>
    </xf>
    <xf numFmtId="0" fontId="77" fillId="0" borderId="0" xfId="100" applyFont="1" applyAlignment="1">
      <alignment horizontal="center" vertical="center" wrapText="1"/>
    </xf>
    <xf numFmtId="49" fontId="30" fillId="0" borderId="0" xfId="100" applyNumberFormat="1" applyFont="1" applyAlignment="1">
      <alignment horizontal="center" vertical="center" wrapText="1"/>
    </xf>
    <xf numFmtId="0" fontId="30" fillId="0" borderId="0" xfId="100" applyFont="1" applyAlignment="1">
      <alignment horizontal="center" vertical="top" wrapText="1"/>
    </xf>
    <xf numFmtId="166" fontId="30" fillId="0" borderId="0" xfId="100" applyNumberFormat="1" applyFont="1" applyAlignment="1">
      <alignment horizontal="center" vertical="center" wrapText="1"/>
    </xf>
    <xf numFmtId="166" fontId="77" fillId="0" borderId="25" xfId="100" applyNumberFormat="1" applyFont="1" applyBorder="1" applyAlignment="1">
      <alignment horizontal="center" vertical="center" wrapText="1"/>
    </xf>
    <xf numFmtId="164" fontId="30" fillId="0" borderId="0" xfId="189" applyFont="1" applyFill="1" applyAlignment="1">
      <alignment horizontal="center" vertical="center" wrapText="1"/>
    </xf>
    <xf numFmtId="0" fontId="30" fillId="0" borderId="25" xfId="100" applyFont="1" applyBorder="1" applyAlignment="1">
      <alignment horizontal="center" vertical="top" wrapText="1"/>
    </xf>
    <xf numFmtId="171" fontId="77" fillId="0" borderId="25" xfId="0" applyNumberFormat="1" applyFont="1" applyBorder="1" applyAlignment="1">
      <alignment horizontal="center" vertical="top"/>
    </xf>
    <xf numFmtId="164" fontId="77" fillId="0" borderId="11" xfId="189" applyFont="1" applyFill="1" applyBorder="1" applyAlignment="1">
      <alignment horizontal="right" vertical="center" wrapText="1"/>
    </xf>
    <xf numFmtId="168" fontId="77" fillId="0" borderId="11" xfId="100" applyNumberFormat="1" applyFont="1" applyBorder="1" applyAlignment="1">
      <alignment vertical="center" wrapText="1"/>
    </xf>
    <xf numFmtId="166" fontId="77" fillId="0" borderId="11" xfId="100" applyNumberFormat="1" applyFont="1" applyBorder="1" applyAlignment="1">
      <alignment horizontal="right" vertical="center" wrapText="1"/>
    </xf>
    <xf numFmtId="171" fontId="77" fillId="0" borderId="25" xfId="0" applyNumberFormat="1" applyFont="1" applyBorder="1" applyAlignment="1">
      <alignment horizontal="right" vertical="center"/>
    </xf>
    <xf numFmtId="0" fontId="99" fillId="0" borderId="25" xfId="100" applyFont="1" applyBorder="1" applyAlignment="1">
      <alignment horizontal="center" vertical="top" wrapText="1"/>
    </xf>
    <xf numFmtId="164" fontId="30" fillId="0" borderId="25" xfId="189" applyFont="1" applyFill="1" applyBorder="1" applyAlignment="1">
      <alignment horizontal="right" vertical="center" wrapText="1"/>
    </xf>
    <xf numFmtId="168" fontId="30" fillId="0" borderId="25" xfId="100" applyNumberFormat="1" applyFont="1" applyBorder="1" applyAlignment="1">
      <alignment vertical="center" wrapText="1"/>
    </xf>
    <xf numFmtId="166" fontId="30" fillId="0" borderId="25" xfId="100" applyNumberFormat="1" applyFont="1" applyBorder="1" applyAlignment="1">
      <alignment horizontal="right" vertical="center" wrapText="1"/>
    </xf>
    <xf numFmtId="0" fontId="77" fillId="0" borderId="0" xfId="100" applyFont="1" applyAlignment="1">
      <alignment vertical="center" wrapText="1"/>
    </xf>
    <xf numFmtId="0" fontId="100" fillId="0" borderId="25" xfId="183" applyFont="1" applyBorder="1" applyAlignment="1">
      <alignment horizontal="left" vertical="center" wrapText="1"/>
    </xf>
    <xf numFmtId="171" fontId="77" fillId="0" borderId="25" xfId="0" applyNumberFormat="1" applyFont="1" applyBorder="1" applyAlignment="1">
      <alignment horizontal="center" vertical="center"/>
    </xf>
    <xf numFmtId="0" fontId="77" fillId="0" borderId="25" xfId="183" applyFont="1" applyBorder="1" applyAlignment="1">
      <alignment horizontal="left" vertical="center" wrapText="1"/>
    </xf>
    <xf numFmtId="171" fontId="77" fillId="0" borderId="25" xfId="0" applyNumberFormat="1" applyFont="1" applyBorder="1" applyAlignment="1">
      <alignment vertical="center"/>
    </xf>
    <xf numFmtId="0" fontId="30" fillId="0" borderId="25" xfId="100" applyFont="1" applyBorder="1" applyAlignment="1">
      <alignment horizontal="left" vertical="top" wrapText="1"/>
    </xf>
    <xf numFmtId="0" fontId="30" fillId="0" borderId="25" xfId="0" applyFont="1" applyBorder="1" applyAlignment="1">
      <alignment wrapText="1"/>
    </xf>
    <xf numFmtId="166" fontId="30" fillId="0" borderId="25" xfId="100" applyNumberFormat="1" applyFont="1" applyBorder="1" applyAlignment="1">
      <alignment horizontal="center" vertical="center" wrapText="1"/>
    </xf>
    <xf numFmtId="166" fontId="30" fillId="0" borderId="0" xfId="100" applyNumberFormat="1" applyFont="1" applyAlignment="1">
      <alignment vertical="center" wrapText="1"/>
    </xf>
    <xf numFmtId="0" fontId="30" fillId="0" borderId="0" xfId="100" applyFont="1" applyAlignment="1">
      <alignment vertical="top" wrapText="1"/>
    </xf>
    <xf numFmtId="0" fontId="75" fillId="0" borderId="25" xfId="100" applyFont="1" applyBorder="1" applyAlignment="1">
      <alignment horizontal="left" vertical="top" wrapText="1"/>
    </xf>
    <xf numFmtId="167" fontId="97" fillId="0" borderId="0" xfId="160" applyFont="1" applyFill="1">
      <alignment horizontal="right" vertical="top"/>
    </xf>
    <xf numFmtId="0" fontId="30" fillId="55" borderId="25" xfId="182" applyFont="1" applyFill="1" applyBorder="1" applyAlignment="1">
      <alignment horizontal="left" vertical="top" wrapText="1"/>
    </xf>
    <xf numFmtId="0" fontId="30" fillId="0" borderId="27" xfId="0" applyFont="1" applyBorder="1" applyAlignment="1">
      <alignment horizontal="left" vertical="top" wrapText="1"/>
    </xf>
    <xf numFmtId="0" fontId="30" fillId="0" borderId="27" xfId="0" applyFont="1" applyBorder="1" applyAlignment="1">
      <alignment horizontal="left" vertic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right" vertical="center" wrapText="1"/>
    </xf>
    <xf numFmtId="0" fontId="77" fillId="0" borderId="10" xfId="0" applyFont="1" applyBorder="1" applyAlignment="1">
      <alignment horizontal="center" vertical="center"/>
    </xf>
    <xf numFmtId="0" fontId="77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top" wrapText="1"/>
    </xf>
    <xf numFmtId="0" fontId="77" fillId="0" borderId="10" xfId="0" applyFont="1" applyBorder="1" applyAlignment="1">
      <alignment horizontal="left" vertical="top" wrapText="1"/>
    </xf>
    <xf numFmtId="49" fontId="30" fillId="0" borderId="10" xfId="0" applyNumberFormat="1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center" wrapText="1"/>
    </xf>
    <xf numFmtId="0" fontId="77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49" fontId="77" fillId="0" borderId="10" xfId="0" applyNumberFormat="1" applyFont="1" applyBorder="1" applyAlignment="1">
      <alignment horizontal="left" vertical="top" wrapText="1"/>
    </xf>
    <xf numFmtId="166" fontId="77" fillId="0" borderId="0" xfId="0" applyNumberFormat="1" applyFont="1"/>
    <xf numFmtId="0" fontId="77" fillId="0" borderId="27" xfId="0" applyFont="1" applyBorder="1" applyAlignment="1">
      <alignment horizontal="left" vertical="top" wrapText="1"/>
    </xf>
    <xf numFmtId="0" fontId="30" fillId="0" borderId="25" xfId="0" applyFont="1" applyBorder="1" applyAlignment="1">
      <alignment horizontal="right" vertical="center" wrapText="1"/>
    </xf>
    <xf numFmtId="0" fontId="102" fillId="0" borderId="25" xfId="0" applyFont="1" applyBorder="1" applyAlignment="1">
      <alignment horizontal="left" vertical="center" wrapText="1"/>
    </xf>
    <xf numFmtId="0" fontId="75" fillId="0" borderId="25" xfId="0" applyFont="1" applyBorder="1" applyAlignment="1">
      <alignment horizontal="left" vertical="top" wrapText="1"/>
    </xf>
    <xf numFmtId="0" fontId="79" fillId="0" borderId="25" xfId="0" applyFont="1" applyBorder="1" applyAlignment="1">
      <alignment horizontal="left" vertical="top" wrapText="1"/>
    </xf>
    <xf numFmtId="0" fontId="79" fillId="0" borderId="25" xfId="0" applyFont="1" applyBorder="1" applyAlignment="1">
      <alignment horizontal="center" vertical="top" wrapText="1"/>
    </xf>
    <xf numFmtId="0" fontId="75" fillId="0" borderId="25" xfId="0" applyFont="1" applyBorder="1" applyAlignment="1">
      <alignment horizontal="center" vertical="top" wrapText="1"/>
    </xf>
    <xf numFmtId="49" fontId="30" fillId="0" borderId="25" xfId="0" applyNumberFormat="1" applyFont="1" applyBorder="1" applyAlignment="1">
      <alignment vertical="top" wrapText="1"/>
    </xf>
    <xf numFmtId="0" fontId="75" fillId="0" borderId="25" xfId="0" applyFont="1" applyBorder="1" applyAlignment="1">
      <alignment vertical="top" wrapText="1"/>
    </xf>
    <xf numFmtId="166" fontId="30" fillId="0" borderId="0" xfId="0" applyNumberFormat="1" applyFont="1" applyAlignment="1">
      <alignment horizontal="right" vertical="top" wrapText="1"/>
    </xf>
    <xf numFmtId="49" fontId="77" fillId="0" borderId="25" xfId="0" applyNumberFormat="1" applyFont="1" applyBorder="1" applyAlignment="1">
      <alignment vertical="top" wrapText="1"/>
    </xf>
    <xf numFmtId="43" fontId="77" fillId="0" borderId="0" xfId="0" applyNumberFormat="1" applyFont="1"/>
    <xf numFmtId="0" fontId="30" fillId="0" borderId="25" xfId="179" applyFont="1" applyBorder="1">
      <alignment horizontal="left" vertical="top" wrapText="1"/>
    </xf>
    <xf numFmtId="0" fontId="77" fillId="0" borderId="25" xfId="179" applyFont="1" applyBorder="1">
      <alignment horizontal="left" vertical="top" wrapText="1"/>
    </xf>
    <xf numFmtId="43" fontId="30" fillId="0" borderId="0" xfId="0" applyNumberFormat="1" applyFont="1"/>
    <xf numFmtId="167" fontId="77" fillId="0" borderId="25" xfId="0" applyNumberFormat="1" applyFont="1" applyBorder="1" applyAlignment="1">
      <alignment horizontal="right" vertical="center"/>
    </xf>
    <xf numFmtId="0" fontId="97" fillId="0" borderId="25" xfId="0" applyFont="1" applyBorder="1" applyAlignment="1">
      <alignment horizontal="left" vertical="top" wrapText="1"/>
    </xf>
    <xf numFmtId="0" fontId="96" fillId="0" borderId="25" xfId="0" applyFont="1" applyBorder="1" applyAlignment="1">
      <alignment horizontal="left" vertical="top" wrapText="1"/>
    </xf>
    <xf numFmtId="0" fontId="30" fillId="55" borderId="0" xfId="11" applyFont="1" applyFill="1" applyAlignment="1">
      <alignment horizontal="right" vertical="top" wrapText="1"/>
    </xf>
    <xf numFmtId="0" fontId="30" fillId="55" borderId="0" xfId="11" applyFont="1" applyFill="1" applyAlignment="1">
      <alignment horizontal="left" vertical="top" wrapText="1"/>
    </xf>
    <xf numFmtId="0" fontId="30" fillId="55" borderId="0" xfId="87" applyFont="1" applyFill="1" applyAlignment="1">
      <alignment horizontal="right" vertical="center" wrapText="1"/>
    </xf>
    <xf numFmtId="0" fontId="30" fillId="55" borderId="0" xfId="11" applyFont="1" applyFill="1" applyAlignment="1">
      <alignment vertical="center" wrapText="1"/>
    </xf>
    <xf numFmtId="0" fontId="77" fillId="55" borderId="0" xfId="11" applyFont="1" applyFill="1" applyAlignment="1">
      <alignment horizontal="center" vertical="top" wrapText="1"/>
    </xf>
    <xf numFmtId="0" fontId="30" fillId="55" borderId="0" xfId="11" applyFont="1" applyFill="1" applyAlignment="1">
      <alignment horizontal="right" wrapText="1"/>
    </xf>
    <xf numFmtId="0" fontId="30" fillId="55" borderId="0" xfId="0" applyFont="1" applyFill="1"/>
    <xf numFmtId="168" fontId="77" fillId="55" borderId="25" xfId="241" applyNumberFormat="1" applyFont="1" applyFill="1" applyBorder="1" applyAlignment="1">
      <alignment horizontal="center" vertical="center" wrapText="1"/>
    </xf>
    <xf numFmtId="0" fontId="30" fillId="55" borderId="25" xfId="0" applyFont="1" applyFill="1" applyBorder="1" applyAlignment="1">
      <alignment horizontal="center"/>
    </xf>
    <xf numFmtId="0" fontId="30" fillId="55" borderId="25" xfId="0" applyFont="1" applyFill="1" applyBorder="1" applyAlignment="1">
      <alignment horizontal="center" wrapText="1"/>
    </xf>
    <xf numFmtId="0" fontId="77" fillId="55" borderId="0" xfId="0" applyFont="1" applyFill="1"/>
    <xf numFmtId="168" fontId="77" fillId="55" borderId="25" xfId="188" applyNumberFormat="1" applyFont="1" applyFill="1" applyBorder="1" applyAlignment="1"/>
    <xf numFmtId="0" fontId="77" fillId="55" borderId="25" xfId="0" applyFont="1" applyFill="1" applyBorder="1" applyAlignment="1">
      <alignment vertical="center" wrapText="1"/>
    </xf>
    <xf numFmtId="0" fontId="77" fillId="55" borderId="25" xfId="0" applyFont="1" applyFill="1" applyBorder="1" applyAlignment="1">
      <alignment horizontal="center" vertical="center" wrapText="1"/>
    </xf>
    <xf numFmtId="0" fontId="77" fillId="55" borderId="25" xfId="0" applyFont="1" applyFill="1" applyBorder="1" applyAlignment="1">
      <alignment vertical="center"/>
    </xf>
    <xf numFmtId="0" fontId="77" fillId="55" borderId="25" xfId="0" applyFont="1" applyFill="1" applyBorder="1"/>
    <xf numFmtId="0" fontId="77" fillId="55" borderId="28" xfId="0" applyFont="1" applyFill="1" applyBorder="1" applyAlignment="1">
      <alignment vertical="center" wrapText="1"/>
    </xf>
    <xf numFmtId="0" fontId="77" fillId="55" borderId="29" xfId="0" applyFont="1" applyFill="1" applyBorder="1" applyAlignment="1">
      <alignment vertical="center" wrapText="1"/>
    </xf>
    <xf numFmtId="0" fontId="30" fillId="55" borderId="25" xfId="0" applyFont="1" applyFill="1" applyBorder="1" applyAlignment="1">
      <alignment horizontal="center" vertical="center" wrapText="1"/>
    </xf>
    <xf numFmtId="172" fontId="30" fillId="55" borderId="25" xfId="89" applyNumberFormat="1" applyFont="1" applyFill="1" applyBorder="1" applyAlignment="1">
      <alignment horizontal="center" vertical="center"/>
    </xf>
    <xf numFmtId="166" fontId="30" fillId="0" borderId="0" xfId="0" applyNumberFormat="1" applyFont="1" applyAlignment="1">
      <alignment horizontal="right" vertical="center" wrapText="1"/>
    </xf>
    <xf numFmtId="166" fontId="30" fillId="0" borderId="0" xfId="0" applyNumberFormat="1" applyFont="1" applyAlignment="1">
      <alignment horizontal="right"/>
    </xf>
    <xf numFmtId="166" fontId="77" fillId="0" borderId="25" xfId="0" applyNumberFormat="1" applyFont="1" applyBorder="1" applyAlignment="1">
      <alignment horizontal="center" vertical="center" wrapText="1"/>
    </xf>
    <xf numFmtId="166" fontId="30" fillId="0" borderId="25" xfId="189" applyNumberFormat="1" applyFont="1" applyFill="1" applyBorder="1" applyAlignment="1">
      <alignment horizontal="right" vertical="top" wrapText="1"/>
    </xf>
    <xf numFmtId="166" fontId="30" fillId="0" borderId="25" xfId="0" applyNumberFormat="1" applyFont="1" applyBorder="1" applyAlignment="1">
      <alignment horizontal="right" vertical="center" wrapText="1"/>
    </xf>
    <xf numFmtId="166" fontId="30" fillId="0" borderId="0" xfId="189" applyNumberFormat="1" applyFont="1" applyFill="1" applyAlignment="1">
      <alignment horizontal="right" vertical="top" wrapText="1"/>
    </xf>
    <xf numFmtId="0" fontId="30" fillId="0" borderId="0" xfId="182" applyFont="1" applyAlignment="1">
      <alignment vertical="center" wrapText="1"/>
    </xf>
    <xf numFmtId="0" fontId="30" fillId="0" borderId="25" xfId="183" applyFont="1" applyBorder="1">
      <alignment horizontal="left" vertical="top" wrapText="1"/>
    </xf>
    <xf numFmtId="0" fontId="30" fillId="0" borderId="25" xfId="183" applyFont="1" applyBorder="1" applyAlignment="1">
      <alignment vertical="top" wrapText="1"/>
    </xf>
    <xf numFmtId="167" fontId="30" fillId="0" borderId="25" xfId="89" applyFont="1" applyFill="1" applyBorder="1" applyAlignment="1">
      <alignment horizontal="center" vertical="center"/>
    </xf>
    <xf numFmtId="167" fontId="30" fillId="0" borderId="25" xfId="183" applyNumberFormat="1" applyFont="1" applyBorder="1" applyAlignment="1">
      <alignment horizontal="center" vertical="center" wrapText="1"/>
    </xf>
    <xf numFmtId="43" fontId="30" fillId="0" borderId="25" xfId="188" applyFont="1" applyFill="1" applyBorder="1" applyAlignment="1">
      <alignment vertical="center" wrapText="1"/>
    </xf>
    <xf numFmtId="164" fontId="77" fillId="0" borderId="25" xfId="189" applyFont="1" applyFill="1" applyBorder="1" applyAlignment="1">
      <alignment horizontal="right" vertical="center"/>
    </xf>
    <xf numFmtId="43" fontId="77" fillId="0" borderId="0" xfId="100" applyNumberFormat="1" applyFont="1" applyAlignment="1">
      <alignment horizontal="center" vertical="center" wrapText="1"/>
    </xf>
    <xf numFmtId="43" fontId="77" fillId="0" borderId="25" xfId="188" applyFont="1" applyFill="1" applyBorder="1" applyAlignment="1">
      <alignment horizontal="right" vertical="center" wrapText="1"/>
    </xf>
    <xf numFmtId="168" fontId="77" fillId="0" borderId="25" xfId="179" applyNumberFormat="1" applyFont="1" applyBorder="1">
      <alignment horizontal="left" vertical="top" wrapText="1"/>
    </xf>
    <xf numFmtId="170" fontId="77" fillId="0" borderId="25" xfId="189" applyNumberFormat="1" applyFont="1" applyFill="1" applyBorder="1" applyAlignment="1">
      <alignment horizontal="right" vertical="center"/>
    </xf>
    <xf numFmtId="170" fontId="77" fillId="0" borderId="25" xfId="189" applyNumberFormat="1" applyFont="1" applyFill="1" applyBorder="1" applyAlignment="1">
      <alignment horizontal="right" vertical="center" wrapText="1"/>
    </xf>
    <xf numFmtId="167" fontId="30" fillId="0" borderId="25" xfId="0" applyNumberFormat="1" applyFont="1" applyBorder="1" applyAlignment="1">
      <alignment horizontal="right" vertical="center"/>
    </xf>
    <xf numFmtId="167" fontId="30" fillId="0" borderId="25" xfId="160" applyFont="1" applyFill="1" applyBorder="1" applyAlignment="1">
      <alignment horizontal="right" vertical="center"/>
    </xf>
    <xf numFmtId="170" fontId="77" fillId="0" borderId="25" xfId="189" applyNumberFormat="1" applyFont="1" applyFill="1" applyBorder="1" applyAlignment="1">
      <alignment horizontal="right" vertical="top" wrapText="1"/>
    </xf>
    <xf numFmtId="166" fontId="77" fillId="0" borderId="25" xfId="189" applyNumberFormat="1" applyFont="1" applyFill="1" applyBorder="1" applyAlignment="1">
      <alignment horizontal="right" vertical="top" wrapText="1"/>
    </xf>
    <xf numFmtId="166" fontId="77" fillId="0" borderId="25" xfId="0" applyNumberFormat="1" applyFont="1" applyBorder="1" applyAlignment="1">
      <alignment horizontal="right" vertical="top" wrapText="1"/>
    </xf>
    <xf numFmtId="0" fontId="77" fillId="0" borderId="0" xfId="0" applyFont="1" applyAlignment="1">
      <alignment horizontal="center" wrapText="1"/>
    </xf>
    <xf numFmtId="175" fontId="77" fillId="0" borderId="0" xfId="0" applyNumberFormat="1" applyFont="1"/>
    <xf numFmtId="170" fontId="77" fillId="0" borderId="25" xfId="189" applyNumberFormat="1" applyFont="1" applyFill="1" applyBorder="1" applyAlignment="1">
      <alignment vertical="center" wrapText="1"/>
    </xf>
    <xf numFmtId="43" fontId="77" fillId="0" borderId="0" xfId="100" applyNumberFormat="1" applyFont="1" applyAlignment="1">
      <alignment vertical="center" wrapText="1"/>
    </xf>
    <xf numFmtId="43" fontId="30" fillId="0" borderId="0" xfId="100" applyNumberFormat="1" applyFont="1" applyAlignment="1">
      <alignment vertical="center" wrapText="1"/>
    </xf>
    <xf numFmtId="177" fontId="30" fillId="0" borderId="0" xfId="0" applyNumberFormat="1" applyFont="1" applyAlignment="1">
      <alignment horizontal="right" vertical="top" wrapText="1"/>
    </xf>
    <xf numFmtId="177" fontId="30" fillId="0" borderId="0" xfId="0" applyNumberFormat="1" applyFont="1"/>
    <xf numFmtId="178" fontId="30" fillId="0" borderId="0" xfId="0" applyNumberFormat="1" applyFont="1"/>
    <xf numFmtId="179" fontId="30" fillId="0" borderId="0" xfId="0" applyNumberFormat="1" applyFont="1"/>
    <xf numFmtId="177" fontId="77" fillId="0" borderId="0" xfId="0" applyNumberFormat="1" applyFont="1"/>
    <xf numFmtId="49" fontId="30" fillId="0" borderId="25" xfId="244" applyNumberFormat="1" applyFont="1" applyBorder="1" applyAlignment="1">
      <alignment vertical="top" wrapText="1"/>
    </xf>
    <xf numFmtId="167" fontId="77" fillId="0" borderId="25" xfId="160" applyFont="1" applyFill="1" applyBorder="1" applyAlignment="1">
      <alignment horizontal="center" vertical="center"/>
    </xf>
    <xf numFmtId="167" fontId="30" fillId="0" borderId="25" xfId="160" applyFont="1" applyFill="1" applyBorder="1" applyAlignment="1">
      <alignment horizontal="center" vertical="center"/>
    </xf>
    <xf numFmtId="0" fontId="107" fillId="0" borderId="25" xfId="0" applyFont="1" applyBorder="1" applyAlignment="1">
      <alignment horizontal="left" vertical="top" wrapText="1"/>
    </xf>
    <xf numFmtId="167" fontId="100" fillId="0" borderId="25" xfId="160" applyFont="1" applyFill="1" applyBorder="1" applyAlignment="1">
      <alignment horizontal="center" vertical="center"/>
    </xf>
    <xf numFmtId="0" fontId="75" fillId="0" borderId="0" xfId="245" applyFont="1"/>
    <xf numFmtId="0" fontId="30" fillId="0" borderId="0" xfId="245" applyFont="1"/>
    <xf numFmtId="0" fontId="30" fillId="0" borderId="0" xfId="245" applyFont="1" applyAlignment="1">
      <alignment horizontal="right"/>
    </xf>
    <xf numFmtId="0" fontId="30" fillId="0" borderId="0" xfId="245" applyFont="1" applyAlignment="1">
      <alignment horizontal="centerContinuous"/>
    </xf>
    <xf numFmtId="0" fontId="77" fillId="0" borderId="0" xfId="245" applyFont="1" applyAlignment="1">
      <alignment horizontal="center" wrapText="1"/>
    </xf>
    <xf numFmtId="0" fontId="77" fillId="0" borderId="25" xfId="245" applyFont="1" applyBorder="1" applyAlignment="1">
      <alignment horizontal="center" vertical="center" wrapText="1"/>
    </xf>
    <xf numFmtId="0" fontId="79" fillId="0" borderId="0" xfId="245" applyFont="1"/>
    <xf numFmtId="0" fontId="30" fillId="0" borderId="25" xfId="245" applyFont="1" applyBorder="1" applyAlignment="1">
      <alignment horizontal="left" vertical="top" wrapText="1"/>
    </xf>
    <xf numFmtId="0" fontId="30" fillId="0" borderId="0" xfId="245" applyFont="1" applyAlignment="1">
      <alignment horizontal="right" vertical="top" wrapText="1"/>
    </xf>
    <xf numFmtId="167" fontId="75" fillId="0" borderId="0" xfId="245" applyNumberFormat="1" applyFont="1" applyAlignment="1">
      <alignment horizontal="right" vertical="top" wrapText="1"/>
    </xf>
    <xf numFmtId="49" fontId="30" fillId="0" borderId="0" xfId="245" applyNumberFormat="1" applyFont="1" applyAlignment="1">
      <alignment vertical="top" wrapText="1"/>
    </xf>
    <xf numFmtId="0" fontId="75" fillId="0" borderId="0" xfId="245" applyFont="1" applyAlignment="1">
      <alignment vertical="top" wrapText="1"/>
    </xf>
    <xf numFmtId="0" fontId="30" fillId="0" borderId="0" xfId="245" applyFont="1" applyAlignment="1">
      <alignment horizontal="left" vertical="top" wrapText="1"/>
    </xf>
    <xf numFmtId="0" fontId="77" fillId="0" borderId="0" xfId="245" applyFont="1" applyAlignment="1">
      <alignment horizontal="left" vertical="top"/>
    </xf>
    <xf numFmtId="0" fontId="77" fillId="0" borderId="0" xfId="245" applyFont="1" applyAlignment="1">
      <alignment vertical="top"/>
    </xf>
    <xf numFmtId="0" fontId="77" fillId="0" borderId="0" xfId="245" applyFont="1" applyAlignment="1">
      <alignment horizontal="center"/>
    </xf>
    <xf numFmtId="0" fontId="79" fillId="0" borderId="0" xfId="245" applyFont="1" applyAlignment="1">
      <alignment horizontal="left"/>
    </xf>
    <xf numFmtId="0" fontId="30" fillId="0" borderId="0" xfId="245" applyFont="1" applyAlignment="1">
      <alignment horizontal="center"/>
    </xf>
    <xf numFmtId="0" fontId="30" fillId="0" borderId="0" xfId="7" applyFont="1" applyAlignment="1">
      <alignment horizontal="left" vertical="top" wrapText="1"/>
    </xf>
    <xf numFmtId="0" fontId="30" fillId="0" borderId="0" xfId="7" applyFont="1"/>
    <xf numFmtId="0" fontId="77" fillId="0" borderId="39" xfId="7" applyFont="1" applyBorder="1" applyAlignment="1">
      <alignment horizontal="center" vertical="center" wrapText="1"/>
    </xf>
    <xf numFmtId="170" fontId="77" fillId="0" borderId="39" xfId="189" applyNumberFormat="1" applyFont="1" applyBorder="1" applyAlignment="1">
      <alignment horizontal="left" vertical="top" wrapText="1"/>
    </xf>
    <xf numFmtId="0" fontId="77" fillId="0" borderId="39" xfId="7" applyFont="1" applyBorder="1" applyAlignment="1">
      <alignment horizontal="left" vertical="top" wrapText="1"/>
    </xf>
    <xf numFmtId="0" fontId="79" fillId="0" borderId="0" xfId="7" applyFont="1"/>
    <xf numFmtId="170" fontId="77" fillId="0" borderId="39" xfId="7" applyNumberFormat="1" applyFont="1" applyBorder="1" applyAlignment="1">
      <alignment horizontal="left" vertical="center" wrapText="1"/>
    </xf>
    <xf numFmtId="0" fontId="77" fillId="0" borderId="39" xfId="7" applyFont="1" applyBorder="1"/>
    <xf numFmtId="167" fontId="77" fillId="0" borderId="39" xfId="7" applyNumberFormat="1" applyFont="1" applyBorder="1" applyAlignment="1">
      <alignment horizontal="right" vertical="center"/>
    </xf>
    <xf numFmtId="0" fontId="77" fillId="0" borderId="0" xfId="7" applyFont="1" applyAlignment="1">
      <alignment horizontal="center"/>
    </xf>
    <xf numFmtId="0" fontId="79" fillId="0" borderId="0" xfId="7" applyFont="1" applyAlignment="1">
      <alignment horizontal="left"/>
    </xf>
    <xf numFmtId="0" fontId="30" fillId="0" borderId="39" xfId="7" applyFont="1" applyBorder="1"/>
    <xf numFmtId="0" fontId="30" fillId="0" borderId="0" xfId="7" applyFont="1" applyAlignment="1">
      <alignment horizontal="centerContinuous"/>
    </xf>
    <xf numFmtId="0" fontId="30" fillId="0" borderId="39" xfId="7" applyFont="1" applyBorder="1" applyAlignment="1">
      <alignment horizontal="left" vertical="top" wrapText="1"/>
    </xf>
    <xf numFmtId="0" fontId="30" fillId="0" borderId="0" xfId="7" applyFont="1" applyAlignment="1">
      <alignment horizontal="right" vertical="center"/>
    </xf>
    <xf numFmtId="167" fontId="77" fillId="0" borderId="39" xfId="7" applyNumberFormat="1" applyFont="1" applyBorder="1" applyAlignment="1">
      <alignment horizontal="center"/>
    </xf>
    <xf numFmtId="170" fontId="77" fillId="0" borderId="39" xfId="189" applyNumberFormat="1" applyFont="1" applyBorder="1" applyAlignment="1">
      <alignment horizontal="right" vertical="center" wrapText="1"/>
    </xf>
    <xf numFmtId="167" fontId="77" fillId="0" borderId="39" xfId="7" applyNumberFormat="1" applyFont="1" applyBorder="1" applyAlignment="1">
      <alignment horizontal="center" vertical="center"/>
    </xf>
    <xf numFmtId="0" fontId="77" fillId="0" borderId="41" xfId="7" applyFont="1" applyBorder="1" applyAlignment="1">
      <alignment vertical="top"/>
    </xf>
    <xf numFmtId="0" fontId="77" fillId="0" borderId="42" xfId="7" applyFont="1" applyBorder="1" applyAlignment="1">
      <alignment vertical="top"/>
    </xf>
    <xf numFmtId="0" fontId="30" fillId="0" borderId="0" xfId="7" applyFont="1" applyAlignment="1">
      <alignment horizontal="center" vertical="center"/>
    </xf>
    <xf numFmtId="170" fontId="79" fillId="0" borderId="25" xfId="189" applyNumberFormat="1" applyFont="1" applyFill="1" applyBorder="1" applyAlignment="1">
      <alignment horizontal="right" vertical="top" wrapText="1"/>
    </xf>
    <xf numFmtId="0" fontId="77" fillId="0" borderId="0" xfId="7" applyFont="1" applyAlignment="1">
      <alignment vertical="top"/>
    </xf>
    <xf numFmtId="0" fontId="30" fillId="0" borderId="39" xfId="7" applyFont="1" applyBorder="1" applyAlignment="1">
      <alignment vertical="center"/>
    </xf>
    <xf numFmtId="0" fontId="30" fillId="0" borderId="0" xfId="7" applyFont="1" applyAlignment="1">
      <alignment vertical="center"/>
    </xf>
    <xf numFmtId="0" fontId="77" fillId="0" borderId="0" xfId="7" applyFont="1"/>
    <xf numFmtId="0" fontId="30" fillId="0" borderId="0" xfId="7" applyFont="1" applyAlignment="1">
      <alignment horizontal="center"/>
    </xf>
    <xf numFmtId="0" fontId="77" fillId="0" borderId="40" xfId="7" applyFont="1" applyBorder="1" applyAlignment="1">
      <alignment vertical="top"/>
    </xf>
    <xf numFmtId="0" fontId="77" fillId="0" borderId="0" xfId="7" applyFont="1" applyAlignment="1">
      <alignment horizontal="left" vertical="top"/>
    </xf>
    <xf numFmtId="166" fontId="30" fillId="0" borderId="39" xfId="0" applyNumberFormat="1" applyFont="1" applyBorder="1" applyAlignment="1">
      <alignment horizontal="right" vertical="center" wrapText="1"/>
    </xf>
    <xf numFmtId="0" fontId="77" fillId="0" borderId="39" xfId="0" applyFont="1" applyBorder="1" applyAlignment="1">
      <alignment horizontal="left" vertical="center" wrapText="1"/>
    </xf>
    <xf numFmtId="0" fontId="30" fillId="0" borderId="39" xfId="0" applyFont="1" applyBorder="1" applyAlignment="1">
      <alignment horizontal="left" vertical="center" wrapText="1"/>
    </xf>
    <xf numFmtId="49" fontId="77" fillId="0" borderId="39" xfId="0" applyNumberFormat="1" applyFont="1" applyBorder="1" applyAlignment="1">
      <alignment horizontal="left" vertical="top" wrapText="1"/>
    </xf>
    <xf numFmtId="0" fontId="30" fillId="0" borderId="39" xfId="0" applyFont="1" applyBorder="1" applyAlignment="1">
      <alignment horizontal="right" vertical="center" wrapText="1"/>
    </xf>
    <xf numFmtId="0" fontId="30" fillId="0" borderId="39" xfId="0" applyFont="1" applyBorder="1" applyAlignment="1">
      <alignment horizontal="left" vertical="top" wrapText="1"/>
    </xf>
    <xf numFmtId="0" fontId="77" fillId="0" borderId="39" xfId="0" applyFont="1" applyBorder="1" applyAlignment="1">
      <alignment horizontal="left" vertical="top" wrapText="1"/>
    </xf>
    <xf numFmtId="0" fontId="77" fillId="0" borderId="39" xfId="0" applyFont="1" applyBorder="1" applyAlignment="1">
      <alignment horizontal="center" vertical="center" wrapText="1"/>
    </xf>
    <xf numFmtId="49" fontId="30" fillId="0" borderId="39" xfId="0" applyNumberFormat="1" applyFont="1" applyBorder="1" applyAlignment="1">
      <alignment vertical="top" wrapText="1"/>
    </xf>
    <xf numFmtId="0" fontId="75" fillId="0" borderId="39" xfId="0" applyFont="1" applyBorder="1" applyAlignment="1">
      <alignment vertical="top" wrapText="1"/>
    </xf>
    <xf numFmtId="166" fontId="30" fillId="0" borderId="39" xfId="0" applyNumberFormat="1" applyFont="1" applyBorder="1" applyAlignment="1">
      <alignment horizontal="right" vertical="top" wrapText="1"/>
    </xf>
    <xf numFmtId="167" fontId="77" fillId="0" borderId="39" xfId="160" applyFont="1" applyFill="1" applyBorder="1" applyAlignment="1">
      <alignment horizontal="center" vertical="top"/>
    </xf>
    <xf numFmtId="174" fontId="30" fillId="0" borderId="0" xfId="0" applyNumberFormat="1" applyFont="1"/>
    <xf numFmtId="0" fontId="30" fillId="0" borderId="25" xfId="0" applyFont="1" applyBorder="1" applyAlignment="1">
      <alignment horizontal="center" vertical="center"/>
    </xf>
    <xf numFmtId="174" fontId="30" fillId="0" borderId="25" xfId="0" applyNumberFormat="1" applyFont="1" applyBorder="1" applyAlignment="1">
      <alignment vertical="center" wrapText="1"/>
    </xf>
    <xf numFmtId="0" fontId="77" fillId="0" borderId="25" xfId="0" applyFont="1" applyBorder="1" applyAlignment="1">
      <alignment horizontal="center" wrapText="1"/>
    </xf>
    <xf numFmtId="0" fontId="75" fillId="0" borderId="25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/>
    </xf>
    <xf numFmtId="170" fontId="30" fillId="0" borderId="25" xfId="189" applyNumberFormat="1" applyFont="1" applyFill="1" applyBorder="1"/>
    <xf numFmtId="174" fontId="30" fillId="0" borderId="25" xfId="0" applyNumberFormat="1" applyFont="1" applyBorder="1"/>
    <xf numFmtId="0" fontId="30" fillId="0" borderId="47" xfId="0" applyFont="1" applyBorder="1" applyAlignment="1">
      <alignment horizontal="center" vertical="center" wrapText="1"/>
    </xf>
    <xf numFmtId="0" fontId="75" fillId="0" borderId="47" xfId="0" applyFont="1" applyBorder="1" applyAlignment="1">
      <alignment horizontal="center" vertical="center"/>
    </xf>
    <xf numFmtId="0" fontId="30" fillId="0" borderId="47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wrapText="1"/>
    </xf>
    <xf numFmtId="0" fontId="77" fillId="55" borderId="25" xfId="0" applyFont="1" applyFill="1" applyBorder="1" applyAlignment="1">
      <alignment horizontal="left" vertical="top" wrapText="1"/>
    </xf>
    <xf numFmtId="0" fontId="102" fillId="55" borderId="25" xfId="0" applyFont="1" applyFill="1" applyBorder="1" applyAlignment="1">
      <alignment horizontal="left" vertical="center" wrapText="1"/>
    </xf>
    <xf numFmtId="170" fontId="30" fillId="55" borderId="25" xfId="189" applyNumberFormat="1" applyFont="1" applyFill="1" applyBorder="1" applyAlignment="1">
      <alignment horizontal="right" vertical="top" wrapText="1"/>
    </xf>
    <xf numFmtId="170" fontId="77" fillId="55" borderId="25" xfId="189" applyNumberFormat="1" applyFont="1" applyFill="1" applyBorder="1" applyAlignment="1">
      <alignment horizontal="right" vertical="top" wrapText="1"/>
    </xf>
    <xf numFmtId="0" fontId="30" fillId="55" borderId="25" xfId="0" applyFont="1" applyFill="1" applyBorder="1" applyAlignment="1">
      <alignment horizontal="left" vertical="top" wrapText="1"/>
    </xf>
    <xf numFmtId="43" fontId="30" fillId="55" borderId="0" xfId="0" applyNumberFormat="1" applyFont="1" applyFill="1"/>
    <xf numFmtId="0" fontId="77" fillId="0" borderId="0" xfId="0" applyFont="1" applyAlignment="1">
      <alignment horizontal="center" vertical="center" wrapText="1"/>
    </xf>
    <xf numFmtId="180" fontId="79" fillId="0" borderId="25" xfId="189" applyNumberFormat="1" applyFont="1" applyFill="1" applyBorder="1" applyAlignment="1">
      <alignment horizontal="right" vertical="top" wrapText="1"/>
    </xf>
    <xf numFmtId="180" fontId="30" fillId="0" borderId="25" xfId="189" applyNumberFormat="1" applyFont="1" applyFill="1" applyBorder="1" applyAlignment="1">
      <alignment horizontal="right" vertical="top" wrapText="1"/>
    </xf>
    <xf numFmtId="168" fontId="77" fillId="0" borderId="0" xfId="0" applyNumberFormat="1" applyFont="1"/>
    <xf numFmtId="170" fontId="77" fillId="0" borderId="39" xfId="0" applyNumberFormat="1" applyFont="1" applyBorder="1" applyAlignment="1">
      <alignment horizontal="right" vertical="center" wrapText="1"/>
    </xf>
    <xf numFmtId="0" fontId="77" fillId="0" borderId="0" xfId="0" applyFont="1" applyAlignment="1">
      <alignment horizontal="left" vertical="center" wrapText="1"/>
    </xf>
    <xf numFmtId="0" fontId="79" fillId="0" borderId="25" xfId="0" applyFont="1" applyBorder="1" applyAlignment="1">
      <alignment horizontal="center" vertical="center" wrapText="1"/>
    </xf>
    <xf numFmtId="167" fontId="77" fillId="0" borderId="25" xfId="160" applyFont="1" applyBorder="1">
      <alignment horizontal="right" vertical="top"/>
    </xf>
    <xf numFmtId="176" fontId="77" fillId="0" borderId="25" xfId="0" applyNumberFormat="1" applyFont="1" applyBorder="1" applyAlignment="1">
      <alignment horizontal="right" vertical="center" wrapText="1"/>
    </xf>
    <xf numFmtId="4" fontId="30" fillId="0" borderId="0" xfId="0" applyNumberFormat="1" applyFont="1"/>
    <xf numFmtId="0" fontId="30" fillId="0" borderId="0" xfId="0" applyFont="1" applyAlignment="1">
      <alignment horizontal="left"/>
    </xf>
    <xf numFmtId="167" fontId="30" fillId="0" borderId="25" xfId="89" applyFont="1" applyBorder="1">
      <alignment horizontal="right" vertical="top"/>
    </xf>
    <xf numFmtId="167" fontId="100" fillId="0" borderId="25" xfId="242" applyFont="1" applyBorder="1">
      <alignment horizontal="right" vertical="top"/>
    </xf>
    <xf numFmtId="170" fontId="30" fillId="0" borderId="25" xfId="189" applyNumberFormat="1" applyFont="1" applyBorder="1" applyAlignment="1">
      <alignment horizontal="left" vertical="top" wrapText="1"/>
    </xf>
    <xf numFmtId="170" fontId="77" fillId="0" borderId="39" xfId="189" applyNumberFormat="1" applyFont="1" applyBorder="1" applyAlignment="1">
      <alignment horizontal="right" vertical="center"/>
    </xf>
    <xf numFmtId="0" fontId="30" fillId="0" borderId="78" xfId="7" applyFont="1" applyBorder="1"/>
    <xf numFmtId="170" fontId="77" fillId="0" borderId="25" xfId="189" applyNumberFormat="1" applyFont="1" applyBorder="1" applyAlignment="1">
      <alignment horizontal="right" vertical="center"/>
    </xf>
    <xf numFmtId="0" fontId="77" fillId="0" borderId="25" xfId="245" applyFont="1" applyBorder="1" applyAlignment="1">
      <alignment horizontal="left" vertical="top" wrapText="1"/>
    </xf>
    <xf numFmtId="0" fontId="105" fillId="0" borderId="39" xfId="0" applyFont="1" applyBorder="1" applyAlignment="1">
      <alignment horizontal="left" vertical="top" wrapText="1"/>
    </xf>
    <xf numFmtId="182" fontId="30" fillId="0" borderId="25" xfId="89" applyNumberFormat="1" applyFont="1" applyFill="1" applyBorder="1" applyAlignment="1">
      <alignment horizontal="center" vertical="center"/>
    </xf>
    <xf numFmtId="0" fontId="30" fillId="0" borderId="25" xfId="182" applyFont="1" applyBorder="1" applyAlignment="1">
      <alignment horizontal="left" vertical="top" wrapText="1"/>
    </xf>
    <xf numFmtId="0" fontId="30" fillId="0" borderId="78" xfId="0" applyFont="1" applyBorder="1" applyAlignment="1">
      <alignment horizontal="center" vertical="top" wrapText="1"/>
    </xf>
    <xf numFmtId="167" fontId="30" fillId="0" borderId="25" xfId="89" applyFont="1" applyFill="1" applyBorder="1" applyAlignment="1">
      <alignment vertical="center"/>
    </xf>
    <xf numFmtId="170" fontId="77" fillId="0" borderId="0" xfId="189" applyNumberFormat="1" applyFont="1" applyFill="1" applyBorder="1" applyAlignment="1">
      <alignment vertical="center" wrapText="1"/>
    </xf>
    <xf numFmtId="171" fontId="77" fillId="0" borderId="0" xfId="0" applyNumberFormat="1" applyFont="1" applyAlignment="1">
      <alignment horizontal="center" vertical="center"/>
    </xf>
    <xf numFmtId="168" fontId="77" fillId="0" borderId="0" xfId="188" applyNumberFormat="1" applyFont="1" applyFill="1" applyBorder="1" applyAlignment="1">
      <alignment vertical="center" wrapText="1"/>
    </xf>
    <xf numFmtId="171" fontId="77" fillId="0" borderId="0" xfId="0" applyNumberFormat="1" applyFont="1" applyAlignment="1">
      <alignment vertical="center"/>
    </xf>
    <xf numFmtId="181" fontId="30" fillId="0" borderId="0" xfId="0" applyNumberFormat="1" applyFont="1" applyAlignment="1">
      <alignment horizontal="right"/>
    </xf>
    <xf numFmtId="181" fontId="30" fillId="0" borderId="0" xfId="0" applyNumberFormat="1" applyFont="1" applyAlignment="1">
      <alignment horizontal="right" vertical="center" wrapText="1"/>
    </xf>
    <xf numFmtId="181" fontId="77" fillId="0" borderId="25" xfId="0" applyNumberFormat="1" applyFont="1" applyBorder="1" applyAlignment="1">
      <alignment horizontal="center" vertical="center" wrapText="1"/>
    </xf>
    <xf numFmtId="181" fontId="30" fillId="0" borderId="25" xfId="189" applyNumberFormat="1" applyFont="1" applyFill="1" applyBorder="1" applyAlignment="1">
      <alignment horizontal="right" vertical="top" wrapText="1"/>
    </xf>
    <xf numFmtId="181" fontId="77" fillId="0" borderId="25" xfId="160" applyNumberFormat="1" applyFont="1" applyFill="1" applyBorder="1" applyAlignment="1">
      <alignment horizontal="center" vertical="center"/>
    </xf>
    <xf numFmtId="181" fontId="30" fillId="0" borderId="25" xfId="160" applyNumberFormat="1" applyFont="1" applyFill="1" applyBorder="1" applyAlignment="1">
      <alignment horizontal="center" vertical="center"/>
    </xf>
    <xf numFmtId="181" fontId="30" fillId="0" borderId="0" xfId="189" applyNumberFormat="1" applyFont="1" applyFill="1" applyAlignment="1">
      <alignment horizontal="right" vertical="top" wrapText="1"/>
    </xf>
    <xf numFmtId="181" fontId="75" fillId="0" borderId="0" xfId="189" applyNumberFormat="1" applyFont="1" applyFill="1" applyAlignment="1">
      <alignment horizontal="right" vertical="top" wrapText="1"/>
    </xf>
    <xf numFmtId="181" fontId="30" fillId="0" borderId="0" xfId="0" applyNumberFormat="1" applyFont="1" applyAlignment="1">
      <alignment horizontal="right" vertical="top" wrapText="1"/>
    </xf>
    <xf numFmtId="181" fontId="75" fillId="0" borderId="0" xfId="0" applyNumberFormat="1" applyFont="1" applyAlignment="1">
      <alignment horizontal="right" vertical="top" wrapText="1"/>
    </xf>
    <xf numFmtId="178" fontId="30" fillId="0" borderId="0" xfId="0" applyNumberFormat="1" applyFont="1" applyAlignment="1">
      <alignment vertical="top"/>
    </xf>
    <xf numFmtId="178" fontId="30" fillId="0" borderId="0" xfId="0" applyNumberFormat="1" applyFont="1" applyAlignment="1">
      <alignment horizontal="right"/>
    </xf>
    <xf numFmtId="178" fontId="77" fillId="0" borderId="25" xfId="0" applyNumberFormat="1" applyFont="1" applyBorder="1" applyAlignment="1">
      <alignment horizontal="center" vertical="center" wrapText="1"/>
    </xf>
    <xf numFmtId="178" fontId="30" fillId="0" borderId="25" xfId="189" applyNumberFormat="1" applyFont="1" applyFill="1" applyBorder="1" applyAlignment="1">
      <alignment horizontal="center" vertical="center" wrapText="1"/>
    </xf>
    <xf numFmtId="178" fontId="30" fillId="0" borderId="25" xfId="189" applyNumberFormat="1" applyFont="1" applyFill="1" applyBorder="1" applyAlignment="1">
      <alignment horizontal="center" vertical="center"/>
    </xf>
    <xf numFmtId="178" fontId="30" fillId="0" borderId="0" xfId="179" applyNumberFormat="1" applyFont="1">
      <alignment horizontal="left" vertical="top" wrapText="1"/>
    </xf>
    <xf numFmtId="178" fontId="30" fillId="0" borderId="0" xfId="0" applyNumberFormat="1" applyFont="1" applyAlignment="1">
      <alignment horizontal="left" vertical="top" wrapText="1"/>
    </xf>
    <xf numFmtId="0" fontId="107" fillId="0" borderId="25" xfId="0" applyFont="1" applyBorder="1" applyAlignment="1">
      <alignment vertical="center" wrapText="1"/>
    </xf>
    <xf numFmtId="167" fontId="77" fillId="0" borderId="25" xfId="0" applyNumberFormat="1" applyFont="1" applyBorder="1" applyAlignment="1">
      <alignment horizontal="right" vertical="top"/>
    </xf>
    <xf numFmtId="167" fontId="77" fillId="0" borderId="25" xfId="89" applyFont="1" applyBorder="1">
      <alignment horizontal="right" vertical="top"/>
    </xf>
    <xf numFmtId="0" fontId="77" fillId="0" borderId="0" xfId="0" applyFont="1" applyAlignment="1">
      <alignment vertical="top" wrapText="1"/>
    </xf>
    <xf numFmtId="167" fontId="77" fillId="0" borderId="25" xfId="246" applyFont="1" applyFill="1" applyBorder="1" applyAlignment="1">
      <alignment horizontal="center" vertical="top"/>
    </xf>
    <xf numFmtId="167" fontId="77" fillId="0" borderId="25" xfId="246" applyFont="1" applyFill="1" applyBorder="1" applyAlignment="1">
      <alignment horizontal="center" vertical="center"/>
    </xf>
    <xf numFmtId="170" fontId="30" fillId="0" borderId="25" xfId="0" applyNumberFormat="1" applyFont="1" applyBorder="1" applyAlignment="1">
      <alignment horizontal="right" vertical="center" wrapText="1"/>
    </xf>
    <xf numFmtId="170" fontId="30" fillId="0" borderId="39" xfId="0" applyNumberFormat="1" applyFont="1" applyBorder="1" applyAlignment="1">
      <alignment horizontal="right" vertical="center" wrapText="1"/>
    </xf>
    <xf numFmtId="170" fontId="75" fillId="0" borderId="25" xfId="189" applyNumberFormat="1" applyFont="1" applyFill="1" applyBorder="1" applyAlignment="1">
      <alignment horizontal="right" vertical="top" wrapText="1"/>
    </xf>
    <xf numFmtId="170" fontId="77" fillId="0" borderId="25" xfId="0" applyNumberFormat="1" applyFont="1" applyBorder="1" applyAlignment="1">
      <alignment horizontal="right" vertical="top" wrapText="1"/>
    </xf>
    <xf numFmtId="170" fontId="77" fillId="55" borderId="25" xfId="0" applyNumberFormat="1" applyFont="1" applyFill="1" applyBorder="1" applyAlignment="1">
      <alignment horizontal="right" vertical="top" wrapText="1"/>
    </xf>
    <xf numFmtId="170" fontId="77" fillId="0" borderId="25" xfId="160" applyNumberFormat="1" applyFont="1" applyFill="1" applyBorder="1" applyAlignment="1">
      <alignment horizontal="center" vertical="center"/>
    </xf>
    <xf numFmtId="170" fontId="30" fillId="0" borderId="25" xfId="160" applyNumberFormat="1" applyFont="1" applyFill="1" applyBorder="1" applyAlignment="1">
      <alignment horizontal="center" vertical="center"/>
    </xf>
    <xf numFmtId="167" fontId="77" fillId="0" borderId="25" xfId="89" applyFont="1" applyFill="1" applyBorder="1" applyAlignment="1">
      <alignment horizontal="center" vertical="center"/>
    </xf>
    <xf numFmtId="172" fontId="30" fillId="0" borderId="25" xfId="89" applyNumberFormat="1" applyFont="1" applyFill="1" applyBorder="1" applyAlignment="1">
      <alignment horizontal="center" vertical="center"/>
    </xf>
    <xf numFmtId="168" fontId="77" fillId="0" borderId="25" xfId="189" applyNumberFormat="1" applyFont="1" applyFill="1" applyBorder="1" applyAlignment="1">
      <alignment horizontal="center" vertical="center" wrapText="1"/>
    </xf>
    <xf numFmtId="168" fontId="30" fillId="0" borderId="25" xfId="0" applyNumberFormat="1" applyFont="1" applyBorder="1" applyAlignment="1">
      <alignment horizontal="center" vertical="center" wrapText="1"/>
    </xf>
    <xf numFmtId="168" fontId="30" fillId="0" borderId="25" xfId="189" applyNumberFormat="1" applyFont="1" applyFill="1" applyBorder="1" applyAlignment="1">
      <alignment horizontal="center" vertical="center" wrapText="1"/>
    </xf>
    <xf numFmtId="168" fontId="77" fillId="0" borderId="25" xfId="189" applyNumberFormat="1" applyFont="1" applyFill="1" applyBorder="1" applyAlignment="1">
      <alignment horizontal="center" vertical="center"/>
    </xf>
    <xf numFmtId="168" fontId="30" fillId="0" borderId="25" xfId="189" applyNumberFormat="1" applyFont="1" applyFill="1" applyBorder="1" applyAlignment="1">
      <alignment horizontal="center" vertical="center"/>
    </xf>
    <xf numFmtId="168" fontId="30" fillId="0" borderId="78" xfId="189" applyNumberFormat="1" applyFont="1" applyFill="1" applyBorder="1" applyAlignment="1">
      <alignment horizontal="center" vertical="center" wrapText="1"/>
    </xf>
    <xf numFmtId="49" fontId="79" fillId="0" borderId="25" xfId="0" applyNumberFormat="1" applyFont="1" applyBorder="1" applyAlignment="1">
      <alignment vertical="top" wrapText="1"/>
    </xf>
    <xf numFmtId="0" fontId="79" fillId="0" borderId="25" xfId="179" applyFont="1" applyBorder="1">
      <alignment horizontal="left" vertical="top" wrapText="1"/>
    </xf>
    <xf numFmtId="168" fontId="77" fillId="55" borderId="25" xfId="0" applyNumberFormat="1" applyFont="1" applyFill="1" applyBorder="1"/>
    <xf numFmtId="168" fontId="77" fillId="0" borderId="25" xfId="188" applyNumberFormat="1" applyFont="1" applyFill="1" applyBorder="1" applyAlignment="1">
      <alignment horizontal="left" vertical="center"/>
    </xf>
    <xf numFmtId="168" fontId="77" fillId="0" borderId="25" xfId="188" applyNumberFormat="1" applyFont="1" applyFill="1" applyBorder="1" applyAlignment="1"/>
    <xf numFmtId="168" fontId="77" fillId="0" borderId="25" xfId="189" applyNumberFormat="1" applyFont="1" applyFill="1" applyBorder="1"/>
    <xf numFmtId="168" fontId="30" fillId="0" borderId="25" xfId="189" applyNumberFormat="1" applyFont="1" applyFill="1" applyBorder="1"/>
    <xf numFmtId="168" fontId="77" fillId="0" borderId="78" xfId="188" applyNumberFormat="1" applyFont="1" applyFill="1" applyBorder="1" applyAlignment="1"/>
    <xf numFmtId="0" fontId="75" fillId="0" borderId="47" xfId="0" applyFont="1" applyBorder="1" applyAlignment="1">
      <alignment horizontal="center" vertical="center" wrapText="1"/>
    </xf>
    <xf numFmtId="174" fontId="75" fillId="0" borderId="25" xfId="0" applyNumberFormat="1" applyFont="1" applyBorder="1" applyAlignment="1">
      <alignment vertical="center" wrapText="1"/>
    </xf>
    <xf numFmtId="0" fontId="79" fillId="0" borderId="25" xfId="0" applyFont="1" applyBorder="1" applyAlignment="1">
      <alignment horizontal="center" wrapText="1"/>
    </xf>
    <xf numFmtId="0" fontId="75" fillId="0" borderId="25" xfId="0" applyFont="1" applyBorder="1"/>
    <xf numFmtId="0" fontId="75" fillId="0" borderId="25" xfId="0" applyFont="1" applyBorder="1" applyAlignment="1">
      <alignment horizontal="center"/>
    </xf>
    <xf numFmtId="170" fontId="75" fillId="0" borderId="25" xfId="189" applyNumberFormat="1" applyFont="1" applyFill="1" applyBorder="1"/>
    <xf numFmtId="174" fontId="75" fillId="0" borderId="25" xfId="0" applyNumberFormat="1" applyFont="1" applyBorder="1"/>
    <xf numFmtId="0" fontId="79" fillId="0" borderId="25" xfId="0" applyFont="1" applyBorder="1" applyAlignment="1">
      <alignment vertical="center" wrapText="1"/>
    </xf>
    <xf numFmtId="0" fontId="79" fillId="0" borderId="25" xfId="0" applyFont="1" applyBorder="1" applyAlignment="1">
      <alignment vertical="center"/>
    </xf>
    <xf numFmtId="0" fontId="79" fillId="0" borderId="25" xfId="0" applyFont="1" applyBorder="1"/>
    <xf numFmtId="0" fontId="79" fillId="0" borderId="28" xfId="0" applyFont="1" applyBorder="1" applyAlignment="1">
      <alignment vertical="center" wrapText="1"/>
    </xf>
    <xf numFmtId="0" fontId="79" fillId="0" borderId="29" xfId="0" applyFont="1" applyBorder="1" applyAlignment="1">
      <alignment vertical="center" wrapText="1"/>
    </xf>
    <xf numFmtId="0" fontId="75" fillId="0" borderId="25" xfId="0" applyFont="1" applyBorder="1" applyAlignment="1">
      <alignment horizontal="center" vertical="center" wrapText="1"/>
    </xf>
    <xf numFmtId="168" fontId="79" fillId="0" borderId="25" xfId="188" applyNumberFormat="1" applyFont="1" applyFill="1" applyBorder="1" applyAlignment="1">
      <alignment horizontal="center" vertical="center" wrapText="1"/>
    </xf>
    <xf numFmtId="0" fontId="75" fillId="0" borderId="69" xfId="0" applyFont="1" applyBorder="1" applyAlignment="1">
      <alignment horizontal="center" vertical="center"/>
    </xf>
    <xf numFmtId="168" fontId="79" fillId="0" borderId="25" xfId="188" applyNumberFormat="1" applyFont="1" applyFill="1" applyBorder="1" applyAlignment="1">
      <alignment vertical="center" wrapText="1"/>
    </xf>
    <xf numFmtId="168" fontId="79" fillId="0" borderId="25" xfId="188" applyNumberFormat="1" applyFont="1" applyFill="1" applyBorder="1" applyAlignment="1"/>
    <xf numFmtId="0" fontId="75" fillId="0" borderId="0" xfId="0" applyFont="1"/>
    <xf numFmtId="168" fontId="79" fillId="0" borderId="25" xfId="0" applyNumberFormat="1" applyFont="1" applyBorder="1"/>
    <xf numFmtId="168" fontId="79" fillId="0" borderId="25" xfId="188" applyNumberFormat="1" applyFont="1" applyFill="1" applyBorder="1" applyAlignment="1">
      <alignment horizontal="left" vertical="center"/>
    </xf>
    <xf numFmtId="0" fontId="75" fillId="0" borderId="55" xfId="0" applyFont="1" applyBorder="1" applyAlignment="1">
      <alignment horizontal="center" vertical="center" wrapText="1"/>
    </xf>
    <xf numFmtId="168" fontId="79" fillId="0" borderId="78" xfId="188" applyNumberFormat="1" applyFont="1" applyFill="1" applyBorder="1" applyAlignment="1">
      <alignment horizontal="left" vertical="center"/>
    </xf>
    <xf numFmtId="0" fontId="75" fillId="0" borderId="25" xfId="0" applyFont="1" applyBorder="1" applyAlignment="1">
      <alignment horizontal="center" wrapText="1"/>
    </xf>
    <xf numFmtId="172" fontId="75" fillId="0" borderId="25" xfId="89" applyNumberFormat="1" applyFont="1" applyFill="1" applyBorder="1" applyAlignment="1">
      <alignment horizontal="center" vertical="center"/>
    </xf>
    <xf numFmtId="0" fontId="75" fillId="0" borderId="78" xfId="0" applyFont="1" applyBorder="1" applyAlignment="1">
      <alignment horizontal="center" vertical="center"/>
    </xf>
    <xf numFmtId="0" fontId="75" fillId="0" borderId="60" xfId="0" applyFont="1" applyBorder="1" applyAlignment="1">
      <alignment horizontal="center" vertical="center" wrapText="1"/>
    </xf>
    <xf numFmtId="168" fontId="79" fillId="0" borderId="78" xfId="188" applyNumberFormat="1" applyFont="1" applyFill="1" applyBorder="1" applyAlignment="1"/>
    <xf numFmtId="174" fontId="75" fillId="0" borderId="0" xfId="0" applyNumberFormat="1" applyFont="1"/>
    <xf numFmtId="168" fontId="79" fillId="0" borderId="25" xfId="188" applyNumberFormat="1" applyFont="1" applyFill="1" applyBorder="1" applyAlignment="1">
      <alignment vertical="center"/>
    </xf>
    <xf numFmtId="168" fontId="79" fillId="0" borderId="25" xfId="189" applyNumberFormat="1" applyFont="1" applyFill="1" applyBorder="1"/>
    <xf numFmtId="168" fontId="75" fillId="0" borderId="47" xfId="243" applyNumberFormat="1" applyFont="1" applyFill="1" applyBorder="1" applyAlignment="1">
      <alignment vertical="center"/>
    </xf>
    <xf numFmtId="167" fontId="30" fillId="0" borderId="25" xfId="89" applyFont="1" applyFill="1" applyBorder="1" applyAlignment="1">
      <alignment horizontal="right" vertical="center"/>
    </xf>
    <xf numFmtId="167" fontId="77" fillId="0" borderId="25" xfId="89" applyFont="1" applyFill="1" applyBorder="1" applyAlignment="1">
      <alignment horizontal="right" vertical="center"/>
    </xf>
    <xf numFmtId="0" fontId="77" fillId="0" borderId="39" xfId="0" applyFont="1" applyBorder="1" applyAlignment="1">
      <alignment horizontal="center" vertical="top" wrapText="1"/>
    </xf>
    <xf numFmtId="0" fontId="79" fillId="0" borderId="25" xfId="245" applyFont="1" applyBorder="1"/>
    <xf numFmtId="0" fontId="108" fillId="0" borderId="39" xfId="0" applyFont="1" applyBorder="1" applyAlignment="1">
      <alignment horizontal="center" vertical="center" wrapText="1"/>
    </xf>
    <xf numFmtId="0" fontId="108" fillId="0" borderId="39" xfId="0" applyFont="1" applyBorder="1" applyAlignment="1">
      <alignment horizontal="left" vertical="center" wrapText="1"/>
    </xf>
    <xf numFmtId="0" fontId="30" fillId="0" borderId="0" xfId="245" applyFont="1" applyAlignment="1">
      <alignment horizontal="center" vertical="top" wrapText="1"/>
    </xf>
    <xf numFmtId="170" fontId="103" fillId="0" borderId="25" xfId="189" applyNumberFormat="1" applyFont="1" applyFill="1" applyBorder="1" applyAlignment="1">
      <alignment horizontal="center" vertical="center" wrapText="1"/>
    </xf>
    <xf numFmtId="168" fontId="75" fillId="0" borderId="25" xfId="179" applyNumberFormat="1" applyFont="1" applyBorder="1" applyAlignment="1">
      <alignment horizontal="center" vertical="center" wrapText="1"/>
    </xf>
    <xf numFmtId="168" fontId="75" fillId="0" borderId="25" xfId="0" applyNumberFormat="1" applyFont="1" applyBorder="1" applyAlignment="1">
      <alignment horizontal="center" vertical="center" wrapText="1"/>
    </xf>
    <xf numFmtId="168" fontId="75" fillId="0" borderId="25" xfId="0" applyNumberFormat="1" applyFont="1" applyBorder="1" applyAlignment="1">
      <alignment horizontal="center" vertical="center"/>
    </xf>
    <xf numFmtId="0" fontId="79" fillId="0" borderId="25" xfId="100" applyFont="1" applyBorder="1" applyAlignment="1">
      <alignment horizontal="left" vertical="top" wrapText="1"/>
    </xf>
    <xf numFmtId="168" fontId="79" fillId="0" borderId="25" xfId="189" applyNumberFormat="1" applyFont="1" applyFill="1" applyBorder="1" applyAlignment="1">
      <alignment horizontal="center" vertical="center" wrapText="1"/>
    </xf>
    <xf numFmtId="168" fontId="75" fillId="0" borderId="25" xfId="242" applyNumberFormat="1" applyFont="1" applyFill="1" applyBorder="1">
      <alignment horizontal="right" vertical="top"/>
    </xf>
    <xf numFmtId="168" fontId="75" fillId="0" borderId="25" xfId="189" applyNumberFormat="1" applyFont="1" applyFill="1" applyBorder="1" applyAlignment="1">
      <alignment horizontal="center" vertical="center" wrapText="1"/>
    </xf>
    <xf numFmtId="0" fontId="98" fillId="0" borderId="39" xfId="0" applyFont="1" applyBorder="1" applyAlignment="1">
      <alignment horizontal="left" vertical="top" wrapText="1"/>
    </xf>
    <xf numFmtId="0" fontId="75" fillId="0" borderId="39" xfId="0" applyFont="1" applyBorder="1" applyAlignment="1">
      <alignment horizontal="left" vertical="top" wrapText="1"/>
    </xf>
    <xf numFmtId="168" fontId="77" fillId="0" borderId="25" xfId="188" applyNumberFormat="1" applyFont="1" applyFill="1" applyBorder="1" applyAlignment="1">
      <alignment vertical="center"/>
    </xf>
    <xf numFmtId="168" fontId="30" fillId="55" borderId="25" xfId="188" applyNumberFormat="1" applyFont="1" applyFill="1" applyBorder="1" applyAlignment="1">
      <alignment horizontal="center" vertical="center" wrapText="1"/>
    </xf>
    <xf numFmtId="0" fontId="30" fillId="0" borderId="47" xfId="0" applyFont="1" applyBorder="1" applyAlignment="1">
      <alignment horizontal="left" vertical="top" wrapText="1"/>
    </xf>
    <xf numFmtId="168" fontId="75" fillId="0" borderId="25" xfId="188" applyNumberFormat="1" applyFont="1" applyFill="1" applyBorder="1" applyAlignment="1">
      <alignment horizontal="center" vertical="center" wrapText="1"/>
    </xf>
    <xf numFmtId="166" fontId="77" fillId="0" borderId="39" xfId="0" applyNumberFormat="1" applyFont="1" applyBorder="1" applyAlignment="1">
      <alignment horizontal="right" vertical="center" wrapText="1"/>
    </xf>
    <xf numFmtId="170" fontId="30" fillId="0" borderId="39" xfId="0" applyNumberFormat="1" applyFont="1" applyBorder="1" applyAlignment="1">
      <alignment horizontal="right" vertical="top" wrapText="1"/>
    </xf>
    <xf numFmtId="0" fontId="77" fillId="0" borderId="25" xfId="245" applyFont="1" applyBorder="1" applyAlignment="1">
      <alignment horizontal="left" vertical="top" wrapText="1"/>
    </xf>
    <xf numFmtId="0" fontId="77" fillId="0" borderId="39" xfId="0" applyFont="1" applyBorder="1" applyAlignment="1">
      <alignment horizontal="left" vertical="top" wrapText="1"/>
    </xf>
    <xf numFmtId="0" fontId="30" fillId="0" borderId="0" xfId="245" applyFont="1" applyAlignment="1">
      <alignment horizontal="right"/>
    </xf>
    <xf numFmtId="0" fontId="77" fillId="0" borderId="0" xfId="245" applyFont="1" applyAlignment="1">
      <alignment horizontal="center" wrapText="1"/>
    </xf>
    <xf numFmtId="0" fontId="30" fillId="0" borderId="30" xfId="245" applyFont="1" applyBorder="1" applyAlignment="1">
      <alignment horizontal="right"/>
    </xf>
    <xf numFmtId="0" fontId="77" fillId="0" borderId="25" xfId="245" applyFont="1" applyBorder="1" applyAlignment="1">
      <alignment horizontal="center" vertical="center" wrapText="1"/>
    </xf>
    <xf numFmtId="0" fontId="77" fillId="0" borderId="27" xfId="245" applyFont="1" applyBorder="1" applyAlignment="1">
      <alignment horizontal="center" vertical="center" wrapText="1"/>
    </xf>
    <xf numFmtId="0" fontId="77" fillId="0" borderId="29" xfId="245" applyFont="1" applyBorder="1" applyAlignment="1">
      <alignment horizontal="center" vertical="center" wrapText="1"/>
    </xf>
    <xf numFmtId="0" fontId="77" fillId="0" borderId="15" xfId="245" applyFont="1" applyBorder="1" applyAlignment="1">
      <alignment horizontal="center" vertical="center" wrapText="1"/>
    </xf>
    <xf numFmtId="0" fontId="77" fillId="0" borderId="11" xfId="245" applyFont="1" applyBorder="1" applyAlignment="1">
      <alignment horizontal="center" vertical="center" wrapText="1"/>
    </xf>
    <xf numFmtId="0" fontId="77" fillId="0" borderId="28" xfId="245" applyFont="1" applyBorder="1" applyAlignment="1">
      <alignment horizontal="center" vertical="center" wrapText="1"/>
    </xf>
    <xf numFmtId="0" fontId="77" fillId="0" borderId="15" xfId="179" applyFont="1" applyBorder="1" applyAlignment="1">
      <alignment horizontal="center" vertical="center" wrapText="1"/>
    </xf>
    <xf numFmtId="0" fontId="77" fillId="0" borderId="11" xfId="179" applyFont="1" applyBorder="1" applyAlignment="1">
      <alignment horizontal="center" vertical="center" wrapText="1"/>
    </xf>
    <xf numFmtId="0" fontId="30" fillId="0" borderId="0" xfId="0" applyFont="1" applyAlignment="1">
      <alignment horizontal="right"/>
    </xf>
    <xf numFmtId="0" fontId="77" fillId="0" borderId="0" xfId="0" applyFont="1" applyAlignment="1">
      <alignment horizontal="center" vertical="center" wrapText="1"/>
    </xf>
    <xf numFmtId="0" fontId="77" fillId="0" borderId="12" xfId="0" applyFont="1" applyBorder="1" applyAlignment="1">
      <alignment horizontal="center" vertical="center" wrapText="1"/>
    </xf>
    <xf numFmtId="0" fontId="77" fillId="0" borderId="13" xfId="0" applyFont="1" applyBorder="1" applyAlignment="1">
      <alignment horizontal="center" vertical="center" wrapText="1"/>
    </xf>
    <xf numFmtId="0" fontId="77" fillId="0" borderId="14" xfId="0" applyFont="1" applyBorder="1" applyAlignment="1">
      <alignment horizontal="center" vertical="center" wrapText="1"/>
    </xf>
    <xf numFmtId="181" fontId="77" fillId="0" borderId="27" xfId="0" applyNumberFormat="1" applyFont="1" applyBorder="1" applyAlignment="1">
      <alignment horizontal="center" vertical="center" wrapText="1"/>
    </xf>
    <xf numFmtId="181" fontId="77" fillId="0" borderId="28" xfId="0" applyNumberFormat="1" applyFont="1" applyBorder="1" applyAlignment="1">
      <alignment horizontal="center" vertical="center" wrapText="1"/>
    </xf>
    <xf numFmtId="181" fontId="77" fillId="0" borderId="29" xfId="0" applyNumberFormat="1" applyFont="1" applyBorder="1" applyAlignment="1">
      <alignment horizontal="center" vertical="center" wrapText="1"/>
    </xf>
    <xf numFmtId="0" fontId="79" fillId="0" borderId="0" xfId="0" applyFont="1" applyAlignment="1">
      <alignment horizontal="right"/>
    </xf>
    <xf numFmtId="0" fontId="77" fillId="0" borderId="0" xfId="100" applyFont="1" applyAlignment="1">
      <alignment horizontal="center" vertical="center" wrapText="1"/>
    </xf>
    <xf numFmtId="0" fontId="30" fillId="0" borderId="30" xfId="0" applyFont="1" applyBorder="1" applyAlignment="1">
      <alignment horizontal="right"/>
    </xf>
    <xf numFmtId="49" fontId="77" fillId="0" borderId="25" xfId="100" applyNumberFormat="1" applyFont="1" applyBorder="1" applyAlignment="1">
      <alignment horizontal="center" vertical="center" wrapText="1"/>
    </xf>
    <xf numFmtId="0" fontId="77" fillId="0" borderId="25" xfId="100" applyFont="1" applyBorder="1" applyAlignment="1">
      <alignment horizontal="center" vertical="center" wrapText="1"/>
    </xf>
    <xf numFmtId="166" fontId="77" fillId="0" borderId="25" xfId="100" applyNumberFormat="1" applyFont="1" applyBorder="1" applyAlignment="1">
      <alignment horizontal="center" vertical="center" wrapText="1"/>
    </xf>
    <xf numFmtId="166" fontId="77" fillId="0" borderId="15" xfId="100" applyNumberFormat="1" applyFont="1" applyBorder="1" applyAlignment="1">
      <alignment horizontal="center" vertical="center" wrapText="1"/>
    </xf>
    <xf numFmtId="166" fontId="77" fillId="0" borderId="11" xfId="100" applyNumberFormat="1" applyFont="1" applyBorder="1" applyAlignment="1">
      <alignment horizontal="center" vertical="center" wrapText="1"/>
    </xf>
    <xf numFmtId="178" fontId="30" fillId="0" borderId="30" xfId="0" applyNumberFormat="1" applyFont="1" applyBorder="1" applyAlignment="1">
      <alignment horizontal="right"/>
    </xf>
    <xf numFmtId="0" fontId="77" fillId="0" borderId="27" xfId="0" applyFont="1" applyBorder="1" applyAlignment="1">
      <alignment horizontal="center" vertical="center"/>
    </xf>
    <xf numFmtId="0" fontId="77" fillId="0" borderId="29" xfId="0" applyFont="1" applyBorder="1" applyAlignment="1">
      <alignment horizontal="center" vertical="center"/>
    </xf>
    <xf numFmtId="0" fontId="77" fillId="0" borderId="15" xfId="0" applyFont="1" applyBorder="1" applyAlignment="1">
      <alignment horizontal="center" vertical="center" wrapText="1"/>
    </xf>
    <xf numFmtId="0" fontId="77" fillId="0" borderId="11" xfId="0" applyFont="1" applyBorder="1" applyAlignment="1">
      <alignment horizontal="center" vertical="center" wrapText="1"/>
    </xf>
    <xf numFmtId="0" fontId="77" fillId="0" borderId="0" xfId="0" applyFont="1" applyAlignment="1">
      <alignment horizontal="center" wrapText="1"/>
    </xf>
    <xf numFmtId="178" fontId="77" fillId="0" borderId="27" xfId="0" applyNumberFormat="1" applyFont="1" applyBorder="1" applyAlignment="1">
      <alignment horizontal="center" vertical="center" wrapText="1"/>
    </xf>
    <xf numFmtId="178" fontId="77" fillId="0" borderId="28" xfId="0" applyNumberFormat="1" applyFont="1" applyBorder="1" applyAlignment="1">
      <alignment horizontal="center" vertical="center" wrapText="1"/>
    </xf>
    <xf numFmtId="178" fontId="77" fillId="0" borderId="29" xfId="0" applyNumberFormat="1" applyFont="1" applyBorder="1" applyAlignment="1">
      <alignment horizontal="center" vertical="center" wrapText="1"/>
    </xf>
    <xf numFmtId="0" fontId="77" fillId="0" borderId="0" xfId="0" applyFont="1" applyAlignment="1">
      <alignment horizontal="center" vertical="top" wrapText="1"/>
    </xf>
    <xf numFmtId="0" fontId="30" fillId="0" borderId="25" xfId="0" applyFont="1" applyBorder="1" applyAlignment="1">
      <alignment horizontal="center" vertical="top" wrapText="1"/>
    </xf>
    <xf numFmtId="0" fontId="77" fillId="0" borderId="25" xfId="0" applyFont="1" applyBorder="1" applyAlignment="1">
      <alignment horizontal="center" vertical="top" wrapText="1"/>
    </xf>
    <xf numFmtId="0" fontId="79" fillId="0" borderId="25" xfId="0" applyFont="1" applyBorder="1" applyAlignment="1">
      <alignment horizontal="center" vertical="center"/>
    </xf>
    <xf numFmtId="0" fontId="77" fillId="0" borderId="25" xfId="0" applyFont="1" applyBorder="1" applyAlignment="1">
      <alignment horizontal="center" vertical="center" wrapText="1"/>
    </xf>
    <xf numFmtId="0" fontId="77" fillId="0" borderId="87" xfId="0" applyFont="1" applyBorder="1" applyAlignment="1">
      <alignment horizontal="center" vertical="center" wrapText="1"/>
    </xf>
    <xf numFmtId="0" fontId="77" fillId="0" borderId="49" xfId="0" applyFont="1" applyBorder="1" applyAlignment="1">
      <alignment horizontal="center" vertical="center" wrapText="1"/>
    </xf>
    <xf numFmtId="0" fontId="77" fillId="0" borderId="50" xfId="0" applyFont="1" applyBorder="1" applyAlignment="1">
      <alignment horizontal="center" vertical="center" wrapText="1"/>
    </xf>
    <xf numFmtId="0" fontId="30" fillId="0" borderId="0" xfId="7" applyFont="1" applyAlignment="1">
      <alignment horizontal="right" vertical="center"/>
    </xf>
    <xf numFmtId="0" fontId="30" fillId="0" borderId="0" xfId="7" applyFont="1" applyAlignment="1">
      <alignment horizontal="right"/>
    </xf>
    <xf numFmtId="49" fontId="30" fillId="0" borderId="0" xfId="7" applyNumberFormat="1" applyFont="1" applyAlignment="1">
      <alignment horizontal="right" vertical="center"/>
    </xf>
    <xf numFmtId="0" fontId="77" fillId="0" borderId="0" xfId="7" applyFont="1" applyAlignment="1">
      <alignment horizontal="center" vertical="center" wrapText="1"/>
    </xf>
    <xf numFmtId="0" fontId="77" fillId="0" borderId="39" xfId="7" applyFont="1" applyBorder="1" applyAlignment="1">
      <alignment horizontal="center" vertical="center" wrapText="1"/>
    </xf>
    <xf numFmtId="0" fontId="77" fillId="0" borderId="40" xfId="7" applyFont="1" applyBorder="1" applyAlignment="1">
      <alignment horizontal="center" vertical="center" wrapText="1"/>
    </xf>
    <xf numFmtId="0" fontId="77" fillId="0" borderId="41" xfId="7" applyFont="1" applyBorder="1" applyAlignment="1">
      <alignment horizontal="center" vertical="center" wrapText="1"/>
    </xf>
    <xf numFmtId="0" fontId="77" fillId="0" borderId="42" xfId="7" applyFont="1" applyBorder="1" applyAlignment="1">
      <alignment horizontal="center" vertical="center" wrapText="1"/>
    </xf>
    <xf numFmtId="0" fontId="77" fillId="0" borderId="39" xfId="7" applyFont="1" applyBorder="1" applyAlignment="1">
      <alignment horizontal="left" vertical="top" wrapText="1"/>
    </xf>
    <xf numFmtId="0" fontId="77" fillId="0" borderId="39" xfId="7" applyFont="1" applyBorder="1" applyAlignment="1">
      <alignment horizontal="left" vertical="center" wrapText="1"/>
    </xf>
    <xf numFmtId="0" fontId="77" fillId="0" borderId="40" xfId="7" applyFont="1" applyBorder="1" applyAlignment="1">
      <alignment horizontal="left" wrapText="1"/>
    </xf>
    <xf numFmtId="0" fontId="77" fillId="0" borderId="41" xfId="7" applyFont="1" applyBorder="1" applyAlignment="1">
      <alignment horizontal="left" wrapText="1"/>
    </xf>
    <xf numFmtId="0" fontId="77" fillId="0" borderId="42" xfId="7" applyFont="1" applyBorder="1" applyAlignment="1">
      <alignment horizontal="left" wrapText="1"/>
    </xf>
    <xf numFmtId="0" fontId="77" fillId="0" borderId="40" xfId="7" applyFont="1" applyBorder="1"/>
    <xf numFmtId="0" fontId="77" fillId="0" borderId="41" xfId="7" applyFont="1" applyBorder="1"/>
    <xf numFmtId="0" fontId="77" fillId="0" borderId="42" xfId="7" applyFont="1" applyBorder="1"/>
    <xf numFmtId="0" fontId="77" fillId="0" borderId="40" xfId="7" applyFont="1" applyBorder="1" applyAlignment="1">
      <alignment horizontal="left" vertical="center" wrapText="1"/>
    </xf>
    <xf numFmtId="0" fontId="77" fillId="0" borderId="41" xfId="7" applyFont="1" applyBorder="1" applyAlignment="1">
      <alignment horizontal="left" vertical="center" wrapText="1"/>
    </xf>
    <xf numFmtId="0" fontId="77" fillId="0" borderId="42" xfId="7" applyFont="1" applyBorder="1" applyAlignment="1">
      <alignment horizontal="left" vertical="center" wrapText="1"/>
    </xf>
    <xf numFmtId="0" fontId="77" fillId="0" borderId="25" xfId="0" applyFont="1" applyBorder="1" applyAlignment="1">
      <alignment horizontal="left" vertical="top" wrapText="1"/>
    </xf>
    <xf numFmtId="0" fontId="97" fillId="0" borderId="25" xfId="0" applyFont="1" applyBorder="1" applyAlignment="1">
      <alignment horizontal="left" vertical="top" wrapText="1"/>
    </xf>
    <xf numFmtId="0" fontId="97" fillId="0" borderId="25" xfId="0" applyFont="1" applyBorder="1" applyAlignment="1">
      <alignment horizontal="center" vertical="top" wrapText="1"/>
    </xf>
    <xf numFmtId="0" fontId="77" fillId="0" borderId="27" xfId="0" applyFont="1" applyBorder="1" applyAlignment="1">
      <alignment horizontal="left"/>
    </xf>
    <xf numFmtId="0" fontId="77" fillId="0" borderId="28" xfId="0" applyFont="1" applyBorder="1" applyAlignment="1">
      <alignment horizontal="left"/>
    </xf>
    <xf numFmtId="0" fontId="77" fillId="0" borderId="29" xfId="0" applyFont="1" applyBorder="1" applyAlignment="1">
      <alignment horizontal="left"/>
    </xf>
    <xf numFmtId="0" fontId="77" fillId="0" borderId="25" xfId="0" applyFont="1" applyBorder="1" applyAlignment="1">
      <alignment horizontal="left" vertical="top"/>
    </xf>
    <xf numFmtId="0" fontId="30" fillId="0" borderId="0" xfId="0" applyFont="1" applyAlignment="1">
      <alignment horizontal="right" vertical="center"/>
    </xf>
    <xf numFmtId="49" fontId="30" fillId="0" borderId="0" xfId="0" applyNumberFormat="1" applyFont="1" applyAlignment="1">
      <alignment horizontal="right" vertical="center"/>
    </xf>
    <xf numFmtId="0" fontId="77" fillId="0" borderId="27" xfId="0" applyFont="1" applyBorder="1" applyAlignment="1">
      <alignment horizontal="center" vertical="center" wrapText="1"/>
    </xf>
    <xf numFmtId="0" fontId="77" fillId="0" borderId="28" xfId="0" applyFont="1" applyBorder="1" applyAlignment="1">
      <alignment horizontal="center" vertical="center" wrapText="1"/>
    </xf>
    <xf numFmtId="0" fontId="77" fillId="0" borderId="29" xfId="0" applyFont="1" applyBorder="1" applyAlignment="1">
      <alignment horizontal="center" vertical="center" wrapText="1"/>
    </xf>
    <xf numFmtId="0" fontId="77" fillId="0" borderId="40" xfId="7" applyFont="1" applyBorder="1" applyAlignment="1">
      <alignment horizontal="left" vertical="top" wrapText="1"/>
    </xf>
    <xf numFmtId="0" fontId="77" fillId="0" borderId="41" xfId="7" applyFont="1" applyBorder="1" applyAlignment="1">
      <alignment horizontal="left" vertical="top" wrapText="1"/>
    </xf>
    <xf numFmtId="0" fontId="77" fillId="0" borderId="42" xfId="7" applyFont="1" applyBorder="1" applyAlignment="1">
      <alignment horizontal="left" vertical="top" wrapText="1"/>
    </xf>
    <xf numFmtId="0" fontId="77" fillId="55" borderId="0" xfId="11" applyFont="1" applyFill="1" applyAlignment="1">
      <alignment horizontal="center" wrapText="1"/>
    </xf>
    <xf numFmtId="0" fontId="77" fillId="55" borderId="0" xfId="0" applyFont="1" applyFill="1" applyAlignment="1">
      <alignment horizontal="center" wrapText="1"/>
    </xf>
    <xf numFmtId="0" fontId="75" fillId="0" borderId="48" xfId="0" applyFont="1" applyBorder="1" applyAlignment="1">
      <alignment horizontal="left" vertical="center" wrapText="1"/>
    </xf>
    <xf numFmtId="0" fontId="75" fillId="0" borderId="49" xfId="0" applyFont="1" applyBorder="1" applyAlignment="1">
      <alignment horizontal="left" vertical="center" wrapText="1"/>
    </xf>
    <xf numFmtId="0" fontId="79" fillId="0" borderId="87" xfId="0" applyFont="1" applyBorder="1" applyAlignment="1">
      <alignment horizontal="center" vertical="top" wrapText="1"/>
    </xf>
    <xf numFmtId="0" fontId="79" fillId="0" borderId="49" xfId="0" applyFont="1" applyBorder="1" applyAlignment="1">
      <alignment horizontal="center" vertical="top" wrapText="1"/>
    </xf>
    <xf numFmtId="0" fontId="79" fillId="0" borderId="50" xfId="0" applyFont="1" applyBorder="1" applyAlignment="1">
      <alignment horizontal="center" vertical="top" wrapText="1"/>
    </xf>
    <xf numFmtId="0" fontId="79" fillId="0" borderId="25" xfId="0" applyFont="1" applyBorder="1" applyAlignment="1">
      <alignment horizontal="center" vertical="center" wrapText="1"/>
    </xf>
    <xf numFmtId="0" fontId="79" fillId="0" borderId="27" xfId="0" applyFont="1" applyBorder="1" applyAlignment="1">
      <alignment horizontal="center" vertical="center" wrapText="1"/>
    </xf>
    <xf numFmtId="0" fontId="79" fillId="0" borderId="28" xfId="0" applyFont="1" applyBorder="1" applyAlignment="1">
      <alignment horizontal="center" vertical="center" wrapText="1"/>
    </xf>
    <xf numFmtId="0" fontId="79" fillId="0" borderId="25" xfId="0" applyFont="1" applyBorder="1" applyAlignment="1">
      <alignment horizontal="center" vertical="top" wrapText="1"/>
    </xf>
    <xf numFmtId="0" fontId="75" fillId="0" borderId="47" xfId="0" applyFont="1" applyBorder="1" applyAlignment="1">
      <alignment horizontal="left" vertical="center" wrapText="1"/>
    </xf>
    <xf numFmtId="0" fontId="75" fillId="0" borderId="48" xfId="0" applyFont="1" applyBorder="1" applyAlignment="1">
      <alignment horizontal="center" vertical="center" wrapText="1"/>
    </xf>
    <xf numFmtId="0" fontId="75" fillId="0" borderId="49" xfId="0" applyFont="1" applyBorder="1" applyAlignment="1">
      <alignment horizontal="center" vertical="center" wrapText="1"/>
    </xf>
    <xf numFmtId="0" fontId="75" fillId="0" borderId="50" xfId="0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top" wrapText="1"/>
    </xf>
    <xf numFmtId="0" fontId="75" fillId="0" borderId="47" xfId="0" applyFont="1" applyBorder="1" applyAlignment="1">
      <alignment horizontal="left" vertical="top" wrapText="1"/>
    </xf>
    <xf numFmtId="0" fontId="30" fillId="0" borderId="48" xfId="0" applyFont="1" applyBorder="1" applyAlignment="1">
      <alignment horizontal="center" vertical="center" wrapText="1"/>
    </xf>
    <xf numFmtId="0" fontId="30" fillId="0" borderId="49" xfId="0" applyFont="1" applyBorder="1" applyAlignment="1">
      <alignment horizontal="center" vertical="center" wrapText="1"/>
    </xf>
    <xf numFmtId="0" fontId="30" fillId="0" borderId="50" xfId="0" applyFont="1" applyBorder="1" applyAlignment="1">
      <alignment horizontal="center" vertical="center" wrapText="1"/>
    </xf>
    <xf numFmtId="0" fontId="79" fillId="0" borderId="27" xfId="0" applyFont="1" applyBorder="1" applyAlignment="1">
      <alignment horizontal="center" vertical="top" wrapText="1"/>
    </xf>
    <xf numFmtId="0" fontId="79" fillId="0" borderId="28" xfId="0" applyFont="1" applyBorder="1" applyAlignment="1">
      <alignment horizontal="center" vertical="top" wrapText="1"/>
    </xf>
    <xf numFmtId="0" fontId="79" fillId="0" borderId="29" xfId="0" applyFont="1" applyBorder="1" applyAlignment="1">
      <alignment horizontal="center" vertical="top" wrapText="1"/>
    </xf>
    <xf numFmtId="0" fontId="30" fillId="55" borderId="0" xfId="11" applyFont="1" applyFill="1" applyAlignment="1">
      <alignment horizontal="right" vertical="top" wrapText="1"/>
    </xf>
    <xf numFmtId="0" fontId="30" fillId="55" borderId="0" xfId="87" applyFont="1" applyFill="1" applyAlignment="1">
      <alignment horizontal="right" vertical="center" wrapText="1"/>
    </xf>
    <xf numFmtId="0" fontId="77" fillId="55" borderId="0" xfId="11" applyFont="1" applyFill="1" applyAlignment="1">
      <alignment horizontal="center" vertical="top" wrapText="1"/>
    </xf>
    <xf numFmtId="0" fontId="77" fillId="55" borderId="15" xfId="0" applyFont="1" applyFill="1" applyBorder="1" applyAlignment="1">
      <alignment horizontal="center" vertical="center" wrapText="1"/>
    </xf>
    <xf numFmtId="0" fontId="77" fillId="55" borderId="11" xfId="0" applyFont="1" applyFill="1" applyBorder="1" applyAlignment="1">
      <alignment horizontal="center" vertical="center" wrapText="1"/>
    </xf>
    <xf numFmtId="0" fontId="77" fillId="55" borderId="33" xfId="0" applyFont="1" applyFill="1" applyBorder="1" applyAlignment="1">
      <alignment horizontal="center" vertical="center" wrapText="1"/>
    </xf>
    <xf numFmtId="0" fontId="77" fillId="55" borderId="31" xfId="0" applyFont="1" applyFill="1" applyBorder="1" applyAlignment="1">
      <alignment horizontal="center" vertical="center" wrapText="1"/>
    </xf>
    <xf numFmtId="0" fontId="77" fillId="55" borderId="26" xfId="0" applyFont="1" applyFill="1" applyBorder="1" applyAlignment="1">
      <alignment horizontal="center" vertical="center" wrapText="1"/>
    </xf>
    <xf numFmtId="0" fontId="77" fillId="55" borderId="34" xfId="0" applyFont="1" applyFill="1" applyBorder="1" applyAlignment="1">
      <alignment horizontal="center" vertical="center" wrapText="1"/>
    </xf>
    <xf numFmtId="0" fontId="77" fillId="55" borderId="30" xfId="0" applyFont="1" applyFill="1" applyBorder="1" applyAlignment="1">
      <alignment horizontal="center" vertical="center" wrapText="1"/>
    </xf>
    <xf numFmtId="0" fontId="77" fillId="55" borderId="32" xfId="0" applyFont="1" applyFill="1" applyBorder="1" applyAlignment="1">
      <alignment horizontal="center" vertical="center" wrapText="1"/>
    </xf>
    <xf numFmtId="0" fontId="77" fillId="55" borderId="27" xfId="0" applyFont="1" applyFill="1" applyBorder="1" applyAlignment="1">
      <alignment horizontal="center" vertical="center" wrapText="1"/>
    </xf>
    <xf numFmtId="0" fontId="77" fillId="55" borderId="29" xfId="0" applyFont="1" applyFill="1" applyBorder="1" applyAlignment="1">
      <alignment horizontal="center" vertical="center" wrapText="1"/>
    </xf>
    <xf numFmtId="0" fontId="30" fillId="55" borderId="27" xfId="0" applyFont="1" applyFill="1" applyBorder="1" applyAlignment="1">
      <alignment horizontal="center" wrapText="1"/>
    </xf>
    <xf numFmtId="0" fontId="30" fillId="55" borderId="28" xfId="0" applyFont="1" applyFill="1" applyBorder="1" applyAlignment="1">
      <alignment horizontal="center" wrapText="1"/>
    </xf>
    <xf numFmtId="0" fontId="30" fillId="55" borderId="29" xfId="0" applyFont="1" applyFill="1" applyBorder="1" applyAlignment="1">
      <alignment horizontal="center" wrapText="1"/>
    </xf>
    <xf numFmtId="0" fontId="79" fillId="0" borderId="27" xfId="0" applyFont="1" applyBorder="1" applyAlignment="1">
      <alignment horizontal="left" vertical="center" wrapText="1"/>
    </xf>
    <xf numFmtId="0" fontId="79" fillId="0" borderId="28" xfId="0" applyFont="1" applyBorder="1" applyAlignment="1">
      <alignment horizontal="left" vertical="center" wrapText="1"/>
    </xf>
    <xf numFmtId="0" fontId="79" fillId="0" borderId="29" xfId="0" applyFont="1" applyBorder="1" applyAlignment="1">
      <alignment horizontal="left" vertical="center" wrapText="1"/>
    </xf>
    <xf numFmtId="0" fontId="75" fillId="0" borderId="25" xfId="0" applyFont="1" applyBorder="1" applyAlignment="1">
      <alignment horizontal="center" vertical="top" wrapText="1"/>
    </xf>
    <xf numFmtId="0" fontId="75" fillId="0" borderId="25" xfId="0" applyFont="1" applyBorder="1" applyAlignment="1">
      <alignment horizontal="left" vertical="top" wrapText="1"/>
    </xf>
    <xf numFmtId="0" fontId="75" fillId="0" borderId="27" xfId="0" applyFont="1" applyBorder="1" applyAlignment="1">
      <alignment horizontal="center" vertical="center" wrapText="1"/>
    </xf>
    <xf numFmtId="0" fontId="75" fillId="0" borderId="28" xfId="0" applyFont="1" applyBorder="1" applyAlignment="1">
      <alignment horizontal="center" vertical="center" wrapText="1"/>
    </xf>
    <xf numFmtId="0" fontId="75" fillId="0" borderId="29" xfId="0" applyFont="1" applyBorder="1" applyAlignment="1">
      <alignment horizontal="center" vertical="center" wrapText="1"/>
    </xf>
    <xf numFmtId="0" fontId="77" fillId="55" borderId="25" xfId="0" applyFont="1" applyFill="1" applyBorder="1" applyAlignment="1">
      <alignment horizontal="center" vertical="center" wrapText="1"/>
    </xf>
    <xf numFmtId="0" fontId="77" fillId="55" borderId="28" xfId="0" applyFont="1" applyFill="1" applyBorder="1" applyAlignment="1">
      <alignment horizontal="center" vertical="center" wrapText="1"/>
    </xf>
    <xf numFmtId="0" fontId="30" fillId="0" borderId="47" xfId="0" applyFont="1" applyBorder="1" applyAlignment="1">
      <alignment horizontal="left" vertical="top" wrapText="1"/>
    </xf>
    <xf numFmtId="0" fontId="77" fillId="55" borderId="27" xfId="0" applyFont="1" applyFill="1" applyBorder="1" applyAlignment="1">
      <alignment horizontal="center" vertical="top" wrapText="1"/>
    </xf>
    <xf numFmtId="0" fontId="77" fillId="55" borderId="28" xfId="0" applyFont="1" applyFill="1" applyBorder="1" applyAlignment="1">
      <alignment horizontal="center" vertical="top" wrapText="1"/>
    </xf>
    <xf numFmtId="0" fontId="77" fillId="55" borderId="29" xfId="0" applyFont="1" applyFill="1" applyBorder="1" applyAlignment="1">
      <alignment horizontal="center" vertical="top" wrapText="1"/>
    </xf>
    <xf numFmtId="0" fontId="30" fillId="55" borderId="27" xfId="0" applyFont="1" applyFill="1" applyBorder="1" applyAlignment="1">
      <alignment horizontal="center" vertical="top" wrapText="1"/>
    </xf>
    <xf numFmtId="0" fontId="30" fillId="55" borderId="28" xfId="0" applyFont="1" applyFill="1" applyBorder="1" applyAlignment="1">
      <alignment horizontal="center" vertical="top" wrapText="1"/>
    </xf>
    <xf numFmtId="0" fontId="30" fillId="55" borderId="29" xfId="0" applyFont="1" applyFill="1" applyBorder="1" applyAlignment="1">
      <alignment horizontal="center" vertical="top" wrapText="1"/>
    </xf>
    <xf numFmtId="0" fontId="30" fillId="55" borderId="27" xfId="0" applyFont="1" applyFill="1" applyBorder="1" applyAlignment="1">
      <alignment horizontal="left" vertical="top" wrapText="1"/>
    </xf>
    <xf numFmtId="0" fontId="30" fillId="55" borderId="28" xfId="0" applyFont="1" applyFill="1" applyBorder="1" applyAlignment="1">
      <alignment horizontal="left" vertical="top" wrapText="1"/>
    </xf>
    <xf numFmtId="0" fontId="77" fillId="55" borderId="25" xfId="0" applyFont="1" applyFill="1" applyBorder="1" applyAlignment="1">
      <alignment horizontal="center" vertical="top" wrapText="1"/>
    </xf>
    <xf numFmtId="0" fontId="30" fillId="55" borderId="27" xfId="0" applyFont="1" applyFill="1" applyBorder="1" applyAlignment="1">
      <alignment horizontal="center" vertical="center" wrapText="1"/>
    </xf>
    <xf numFmtId="0" fontId="30" fillId="55" borderId="28" xfId="0" applyFont="1" applyFill="1" applyBorder="1" applyAlignment="1">
      <alignment horizontal="center" vertical="center" wrapText="1"/>
    </xf>
    <xf numFmtId="0" fontId="30" fillId="55" borderId="29" xfId="0" applyFont="1" applyFill="1" applyBorder="1" applyAlignment="1">
      <alignment horizontal="center" vertical="center" wrapText="1"/>
    </xf>
    <xf numFmtId="0" fontId="30" fillId="0" borderId="30" xfId="0" applyFont="1" applyBorder="1" applyAlignment="1">
      <alignment horizontal="right" vertical="center" wrapText="1"/>
    </xf>
  </cellXfs>
  <cellStyles count="609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3000000}"/>
    <cellStyle name="20% - Accent1 2 2" xfId="101" xr:uid="{00000000-0005-0000-0000-000004000000}"/>
    <cellStyle name="20% - Accent1 3" xfId="305" xr:uid="{00000000-0005-0000-0000-000005000000}"/>
    <cellStyle name="20% - Accent1 3 2" xfId="488" xr:uid="{00000000-0005-0000-0000-000006000000}"/>
    <cellStyle name="20% - Accent1 4" xfId="406" xr:uid="{00000000-0005-0000-0000-000007000000}"/>
    <cellStyle name="20% - Accent2" xfId="193" builtinId="34" customBuiltin="1"/>
    <cellStyle name="20% - Accent2 2" xfId="41" xr:uid="{00000000-0005-0000-0000-000009000000}"/>
    <cellStyle name="20% - Accent2 2 2" xfId="102" xr:uid="{00000000-0005-0000-0000-00000A000000}"/>
    <cellStyle name="20% - Accent2 3" xfId="307" xr:uid="{00000000-0005-0000-0000-00000B000000}"/>
    <cellStyle name="20% - Accent2 3 2" xfId="490" xr:uid="{00000000-0005-0000-0000-00000C000000}"/>
    <cellStyle name="20% - Accent2 4" xfId="408" xr:uid="{00000000-0005-0000-0000-00000D000000}"/>
    <cellStyle name="20% - Accent3" xfId="195" builtinId="38" customBuiltin="1"/>
    <cellStyle name="20% - Accent3 2" xfId="42" xr:uid="{00000000-0005-0000-0000-00000F000000}"/>
    <cellStyle name="20% - Accent3 2 2" xfId="103" xr:uid="{00000000-0005-0000-0000-000010000000}"/>
    <cellStyle name="20% - Accent3 3" xfId="309" xr:uid="{00000000-0005-0000-0000-000011000000}"/>
    <cellStyle name="20% - Accent3 3 2" xfId="492" xr:uid="{00000000-0005-0000-0000-000012000000}"/>
    <cellStyle name="20% - Accent3 4" xfId="410" xr:uid="{00000000-0005-0000-0000-000013000000}"/>
    <cellStyle name="20% - Accent4" xfId="197" builtinId="42" customBuiltin="1"/>
    <cellStyle name="20% - Accent4 2" xfId="43" xr:uid="{00000000-0005-0000-0000-000015000000}"/>
    <cellStyle name="20% - Accent4 2 2" xfId="104" xr:uid="{00000000-0005-0000-0000-000016000000}"/>
    <cellStyle name="20% - Accent4 3" xfId="311" xr:uid="{00000000-0005-0000-0000-000017000000}"/>
    <cellStyle name="20% - Accent4 3 2" xfId="494" xr:uid="{00000000-0005-0000-0000-000018000000}"/>
    <cellStyle name="20% - Accent4 4" xfId="412" xr:uid="{00000000-0005-0000-0000-000019000000}"/>
    <cellStyle name="20% - Accent5" xfId="199" builtinId="46" customBuiltin="1"/>
    <cellStyle name="20% - Accent5 2" xfId="44" xr:uid="{00000000-0005-0000-0000-00001B000000}"/>
    <cellStyle name="20% - Accent5 2 2" xfId="105" xr:uid="{00000000-0005-0000-0000-00001C000000}"/>
    <cellStyle name="20% - Accent5 3" xfId="313" xr:uid="{00000000-0005-0000-0000-00001D000000}"/>
    <cellStyle name="20% - Accent5 3 2" xfId="496" xr:uid="{00000000-0005-0000-0000-00001E000000}"/>
    <cellStyle name="20% - Accent5 4" xfId="414" xr:uid="{00000000-0005-0000-0000-00001F000000}"/>
    <cellStyle name="20% - Accent6" xfId="201" builtinId="50" customBuiltin="1"/>
    <cellStyle name="20% - Accent6 2" xfId="45" xr:uid="{00000000-0005-0000-0000-000021000000}"/>
    <cellStyle name="20% - Accent6 2 2" xfId="106" xr:uid="{00000000-0005-0000-0000-000022000000}"/>
    <cellStyle name="20% - Accent6 3" xfId="315" xr:uid="{00000000-0005-0000-0000-000023000000}"/>
    <cellStyle name="20% - Accent6 3 2" xfId="498" xr:uid="{00000000-0005-0000-0000-000024000000}"/>
    <cellStyle name="20% - Accent6 4" xfId="416" xr:uid="{00000000-0005-0000-0000-000025000000}"/>
    <cellStyle name="20% - Акцент1" xfId="161" xr:uid="{00000000-0005-0000-0000-000026000000}"/>
    <cellStyle name="20% - Акцент1 2" xfId="289" xr:uid="{00000000-0005-0000-0000-000027000000}"/>
    <cellStyle name="20% - Акцент1 2 2" xfId="472" xr:uid="{00000000-0005-0000-0000-000028000000}"/>
    <cellStyle name="20% - Акцент1 3" xfId="388" xr:uid="{00000000-0005-0000-0000-000029000000}"/>
    <cellStyle name="20% - Акцент2" xfId="164" xr:uid="{00000000-0005-0000-0000-00002A000000}"/>
    <cellStyle name="20% - Акцент2 2" xfId="291" xr:uid="{00000000-0005-0000-0000-00002B000000}"/>
    <cellStyle name="20% - Акцент2 2 2" xfId="474" xr:uid="{00000000-0005-0000-0000-00002C000000}"/>
    <cellStyle name="20% - Акцент2 3" xfId="390" xr:uid="{00000000-0005-0000-0000-00002D000000}"/>
    <cellStyle name="20% - Акцент3" xfId="167" xr:uid="{00000000-0005-0000-0000-00002E000000}"/>
    <cellStyle name="20% - Акцент3 2" xfId="293" xr:uid="{00000000-0005-0000-0000-00002F000000}"/>
    <cellStyle name="20% - Акцент3 2 2" xfId="476" xr:uid="{00000000-0005-0000-0000-000030000000}"/>
    <cellStyle name="20% - Акцент3 3" xfId="392" xr:uid="{00000000-0005-0000-0000-000031000000}"/>
    <cellStyle name="20% - Акцент4" xfId="170" xr:uid="{00000000-0005-0000-0000-000032000000}"/>
    <cellStyle name="20% - Акцент4 2" xfId="296" xr:uid="{00000000-0005-0000-0000-000033000000}"/>
    <cellStyle name="20% - Акцент4 2 2" xfId="479" xr:uid="{00000000-0005-0000-0000-000034000000}"/>
    <cellStyle name="20% - Акцент4 3" xfId="394" xr:uid="{00000000-0005-0000-0000-000035000000}"/>
    <cellStyle name="20% - Акцент5" xfId="173" xr:uid="{00000000-0005-0000-0000-000036000000}"/>
    <cellStyle name="20% - Акцент5 2" xfId="298" xr:uid="{00000000-0005-0000-0000-000037000000}"/>
    <cellStyle name="20% - Акцент5 2 2" xfId="481" xr:uid="{00000000-0005-0000-0000-000038000000}"/>
    <cellStyle name="20% - Акцент5 3" xfId="396" xr:uid="{00000000-0005-0000-0000-000039000000}"/>
    <cellStyle name="20% - Акцент6" xfId="176" xr:uid="{00000000-0005-0000-0000-00003A000000}"/>
    <cellStyle name="20% - Акцент6 2" xfId="300" xr:uid="{00000000-0005-0000-0000-00003B000000}"/>
    <cellStyle name="20% - Акцент6 2 2" xfId="483" xr:uid="{00000000-0005-0000-0000-00003C000000}"/>
    <cellStyle name="20% - Акцент6 3" xfId="398" xr:uid="{00000000-0005-0000-0000-00003D000000}"/>
    <cellStyle name="40% - Accent1" xfId="192" builtinId="31" customBuiltin="1"/>
    <cellStyle name="40% - Accent1 2" xfId="46" xr:uid="{00000000-0005-0000-0000-00003F000000}"/>
    <cellStyle name="40% - Accent1 2 2" xfId="107" xr:uid="{00000000-0005-0000-0000-000040000000}"/>
    <cellStyle name="40% - Accent1 3" xfId="306" xr:uid="{00000000-0005-0000-0000-000041000000}"/>
    <cellStyle name="40% - Accent1 3 2" xfId="489" xr:uid="{00000000-0005-0000-0000-000042000000}"/>
    <cellStyle name="40% - Accent1 4" xfId="407" xr:uid="{00000000-0005-0000-0000-000043000000}"/>
    <cellStyle name="40% - Accent2" xfId="194" builtinId="35" customBuiltin="1"/>
    <cellStyle name="40% - Accent2 2" xfId="47" xr:uid="{00000000-0005-0000-0000-000045000000}"/>
    <cellStyle name="40% - Accent2 2 2" xfId="108" xr:uid="{00000000-0005-0000-0000-000046000000}"/>
    <cellStyle name="40% - Accent2 3" xfId="308" xr:uid="{00000000-0005-0000-0000-000047000000}"/>
    <cellStyle name="40% - Accent2 3 2" xfId="491" xr:uid="{00000000-0005-0000-0000-000048000000}"/>
    <cellStyle name="40% - Accent2 4" xfId="409" xr:uid="{00000000-0005-0000-0000-000049000000}"/>
    <cellStyle name="40% - Accent3" xfId="196" builtinId="39" customBuiltin="1"/>
    <cellStyle name="40% - Accent3 2" xfId="48" xr:uid="{00000000-0005-0000-0000-00004B000000}"/>
    <cellStyle name="40% - Accent3 2 2" xfId="109" xr:uid="{00000000-0005-0000-0000-00004C000000}"/>
    <cellStyle name="40% - Accent3 3" xfId="310" xr:uid="{00000000-0005-0000-0000-00004D000000}"/>
    <cellStyle name="40% - Accent3 3 2" xfId="493" xr:uid="{00000000-0005-0000-0000-00004E000000}"/>
    <cellStyle name="40% - Accent3 4" xfId="411" xr:uid="{00000000-0005-0000-0000-00004F000000}"/>
    <cellStyle name="40% - Accent4" xfId="198" builtinId="43" customBuiltin="1"/>
    <cellStyle name="40% - Accent4 2" xfId="49" xr:uid="{00000000-0005-0000-0000-000051000000}"/>
    <cellStyle name="40% - Accent4 2 2" xfId="110" xr:uid="{00000000-0005-0000-0000-000052000000}"/>
    <cellStyle name="40% - Accent4 3" xfId="312" xr:uid="{00000000-0005-0000-0000-000053000000}"/>
    <cellStyle name="40% - Accent4 3 2" xfId="495" xr:uid="{00000000-0005-0000-0000-000054000000}"/>
    <cellStyle name="40% - Accent4 4" xfId="413" xr:uid="{00000000-0005-0000-0000-000055000000}"/>
    <cellStyle name="40% - Accent5" xfId="200" builtinId="47" customBuiltin="1"/>
    <cellStyle name="40% - Accent5 2" xfId="50" xr:uid="{00000000-0005-0000-0000-000057000000}"/>
    <cellStyle name="40% - Accent5 2 2" xfId="111" xr:uid="{00000000-0005-0000-0000-000058000000}"/>
    <cellStyle name="40% - Accent5 3" xfId="314" xr:uid="{00000000-0005-0000-0000-000059000000}"/>
    <cellStyle name="40% - Accent5 3 2" xfId="497" xr:uid="{00000000-0005-0000-0000-00005A000000}"/>
    <cellStyle name="40% - Accent5 4" xfId="415" xr:uid="{00000000-0005-0000-0000-00005B000000}"/>
    <cellStyle name="40% - Accent6" xfId="202" builtinId="51" customBuiltin="1"/>
    <cellStyle name="40% - Accent6 2" xfId="51" xr:uid="{00000000-0005-0000-0000-00005D000000}"/>
    <cellStyle name="40% - Accent6 2 2" xfId="112" xr:uid="{00000000-0005-0000-0000-00005E000000}"/>
    <cellStyle name="40% - Accent6 3" xfId="316" xr:uid="{00000000-0005-0000-0000-00005F000000}"/>
    <cellStyle name="40% - Accent6 3 2" xfId="499" xr:uid="{00000000-0005-0000-0000-000060000000}"/>
    <cellStyle name="40% - Accent6 4" xfId="417" xr:uid="{00000000-0005-0000-0000-000061000000}"/>
    <cellStyle name="40% - Акцент1" xfId="162" xr:uid="{00000000-0005-0000-0000-000062000000}"/>
    <cellStyle name="40% - Акцент1 2" xfId="290" xr:uid="{00000000-0005-0000-0000-000063000000}"/>
    <cellStyle name="40% - Акцент1 2 2" xfId="473" xr:uid="{00000000-0005-0000-0000-000064000000}"/>
    <cellStyle name="40% - Акцент1 3" xfId="389" xr:uid="{00000000-0005-0000-0000-000065000000}"/>
    <cellStyle name="40% - Акцент2" xfId="165" xr:uid="{00000000-0005-0000-0000-000066000000}"/>
    <cellStyle name="40% - Акцент2 2" xfId="292" xr:uid="{00000000-0005-0000-0000-000067000000}"/>
    <cellStyle name="40% - Акцент2 2 2" xfId="475" xr:uid="{00000000-0005-0000-0000-000068000000}"/>
    <cellStyle name="40% - Акцент2 3" xfId="391" xr:uid="{00000000-0005-0000-0000-000069000000}"/>
    <cellStyle name="40% - Акцент3" xfId="168" xr:uid="{00000000-0005-0000-0000-00006A000000}"/>
    <cellStyle name="40% - Акцент3 2" xfId="294" xr:uid="{00000000-0005-0000-0000-00006B000000}"/>
    <cellStyle name="40% - Акцент3 2 2" xfId="477" xr:uid="{00000000-0005-0000-0000-00006C000000}"/>
    <cellStyle name="40% - Акцент3 3" xfId="393" xr:uid="{00000000-0005-0000-0000-00006D000000}"/>
    <cellStyle name="40% - Акцент4" xfId="171" xr:uid="{00000000-0005-0000-0000-00006E000000}"/>
    <cellStyle name="40% - Акцент4 2" xfId="297" xr:uid="{00000000-0005-0000-0000-00006F000000}"/>
    <cellStyle name="40% - Акцент4 2 2" xfId="480" xr:uid="{00000000-0005-0000-0000-000070000000}"/>
    <cellStyle name="40% - Акцент4 3" xfId="395" xr:uid="{00000000-0005-0000-0000-000071000000}"/>
    <cellStyle name="40% - Акцент5" xfId="174" xr:uid="{00000000-0005-0000-0000-000072000000}"/>
    <cellStyle name="40% - Акцент5 2" xfId="299" xr:uid="{00000000-0005-0000-0000-000073000000}"/>
    <cellStyle name="40% - Акцент5 2 2" xfId="482" xr:uid="{00000000-0005-0000-0000-000074000000}"/>
    <cellStyle name="40% - Акцент5 3" xfId="397" xr:uid="{00000000-0005-0000-0000-000075000000}"/>
    <cellStyle name="40% - Акцент6" xfId="177" xr:uid="{00000000-0005-0000-0000-000076000000}"/>
    <cellStyle name="40% - Акцент6 2" xfId="301" xr:uid="{00000000-0005-0000-0000-000077000000}"/>
    <cellStyle name="40% - Акцент6 2 2" xfId="484" xr:uid="{00000000-0005-0000-0000-000078000000}"/>
    <cellStyle name="40% - Акцент6 3" xfId="399" xr:uid="{00000000-0005-0000-0000-000079000000}"/>
    <cellStyle name="60% - Accent1 2" xfId="52" xr:uid="{00000000-0005-0000-0000-00007A000000}"/>
    <cellStyle name="60% - Accent1 2 2" xfId="113" xr:uid="{00000000-0005-0000-0000-00007B000000}"/>
    <cellStyle name="60% - Accent1 3" xfId="225" xr:uid="{00000000-0005-0000-0000-00007C000000}"/>
    <cellStyle name="60% - Accent2 2" xfId="53" xr:uid="{00000000-0005-0000-0000-00007D000000}"/>
    <cellStyle name="60% - Accent2 2 2" xfId="114" xr:uid="{00000000-0005-0000-0000-00007E000000}"/>
    <cellStyle name="60% - Accent2 3" xfId="227" xr:uid="{00000000-0005-0000-0000-00007F000000}"/>
    <cellStyle name="60% - Accent3 2" xfId="54" xr:uid="{00000000-0005-0000-0000-000080000000}"/>
    <cellStyle name="60% - Accent3 2 2" xfId="115" xr:uid="{00000000-0005-0000-0000-000081000000}"/>
    <cellStyle name="60% - Accent3 3" xfId="229" xr:uid="{00000000-0005-0000-0000-000082000000}"/>
    <cellStyle name="60% - Accent4 2" xfId="55" xr:uid="{00000000-0005-0000-0000-000083000000}"/>
    <cellStyle name="60% - Accent4 2 2" xfId="116" xr:uid="{00000000-0005-0000-0000-000084000000}"/>
    <cellStyle name="60% - Accent4 3" xfId="231" xr:uid="{00000000-0005-0000-0000-000085000000}"/>
    <cellStyle name="60% - Accent5 2" xfId="56" xr:uid="{00000000-0005-0000-0000-000086000000}"/>
    <cellStyle name="60% - Accent5 2 2" xfId="117" xr:uid="{00000000-0005-0000-0000-000087000000}"/>
    <cellStyle name="60% - Accent5 3" xfId="233" xr:uid="{00000000-0005-0000-0000-000088000000}"/>
    <cellStyle name="60% - Accent6 2" xfId="57" xr:uid="{00000000-0005-0000-0000-000089000000}"/>
    <cellStyle name="60% - Accent6 2 2" xfId="118" xr:uid="{00000000-0005-0000-0000-00008A000000}"/>
    <cellStyle name="60% - Accent6 3" xfId="235" xr:uid="{00000000-0005-0000-0000-00008B000000}"/>
    <cellStyle name="60% - Акцент1" xfId="163" xr:uid="{00000000-0005-0000-0000-00008C000000}"/>
    <cellStyle name="60% - Акцент2" xfId="166" xr:uid="{00000000-0005-0000-0000-00008D000000}"/>
    <cellStyle name="60% - Акцент3" xfId="169" xr:uid="{00000000-0005-0000-0000-00008E000000}"/>
    <cellStyle name="60% - Акцент4" xfId="172" xr:uid="{00000000-0005-0000-0000-00008F000000}"/>
    <cellStyle name="60% - Акцент5" xfId="175" xr:uid="{00000000-0005-0000-0000-000090000000}"/>
    <cellStyle name="60% - Акцент6" xfId="178" xr:uid="{00000000-0005-0000-0000-000091000000}"/>
    <cellStyle name="Accent1" xfId="16" builtinId="29" customBuiltin="1"/>
    <cellStyle name="Accent1 2" xfId="58" xr:uid="{00000000-0005-0000-0000-000093000000}"/>
    <cellStyle name="Accent1 2 2" xfId="119" xr:uid="{00000000-0005-0000-0000-000094000000}"/>
    <cellStyle name="Accent1 3" xfId="224" xr:uid="{00000000-0005-0000-0000-000095000000}"/>
    <cellStyle name="Accent2" xfId="17" builtinId="33" customBuiltin="1"/>
    <cellStyle name="Accent2 2" xfId="59" xr:uid="{00000000-0005-0000-0000-000097000000}"/>
    <cellStyle name="Accent2 2 2" xfId="120" xr:uid="{00000000-0005-0000-0000-000098000000}"/>
    <cellStyle name="Accent2 3" xfId="226" xr:uid="{00000000-0005-0000-0000-000099000000}"/>
    <cellStyle name="Accent3" xfId="18" builtinId="37" customBuiltin="1"/>
    <cellStyle name="Accent3 2" xfId="60" xr:uid="{00000000-0005-0000-0000-00009B000000}"/>
    <cellStyle name="Accent3 2 2" xfId="121" xr:uid="{00000000-0005-0000-0000-00009C000000}"/>
    <cellStyle name="Accent3 3" xfId="228" xr:uid="{00000000-0005-0000-0000-00009D000000}"/>
    <cellStyle name="Accent4" xfId="19" builtinId="41" customBuiltin="1"/>
    <cellStyle name="Accent4 2" xfId="61" xr:uid="{00000000-0005-0000-0000-00009F000000}"/>
    <cellStyle name="Accent4 2 2" xfId="122" xr:uid="{00000000-0005-0000-0000-0000A0000000}"/>
    <cellStyle name="Accent4 3" xfId="230" xr:uid="{00000000-0005-0000-0000-0000A1000000}"/>
    <cellStyle name="Accent5" xfId="20" builtinId="45" customBuiltin="1"/>
    <cellStyle name="Accent5 2" xfId="62" xr:uid="{00000000-0005-0000-0000-0000A3000000}"/>
    <cellStyle name="Accent5 2 2" xfId="123" xr:uid="{00000000-0005-0000-0000-0000A4000000}"/>
    <cellStyle name="Accent5 3" xfId="232" xr:uid="{00000000-0005-0000-0000-0000A5000000}"/>
    <cellStyle name="Accent6" xfId="21" builtinId="49" customBuiltin="1"/>
    <cellStyle name="Accent6 2" xfId="63" xr:uid="{00000000-0005-0000-0000-0000A7000000}"/>
    <cellStyle name="Accent6 2 2" xfId="124" xr:uid="{00000000-0005-0000-0000-0000A8000000}"/>
    <cellStyle name="Accent6 3" xfId="234" xr:uid="{00000000-0005-0000-0000-0000A9000000}"/>
    <cellStyle name="Bad" xfId="33" builtinId="27" customBuiltin="1"/>
    <cellStyle name="Bad 2" xfId="64" xr:uid="{00000000-0005-0000-0000-0000AB000000}"/>
    <cellStyle name="Bad 2 2" xfId="125" xr:uid="{00000000-0005-0000-0000-0000AC000000}"/>
    <cellStyle name="Bad 3" xfId="213" xr:uid="{00000000-0005-0000-0000-0000AD000000}"/>
    <cellStyle name="Calculation" xfId="24" builtinId="22" customBuiltin="1"/>
    <cellStyle name="Calculation 2" xfId="65" xr:uid="{00000000-0005-0000-0000-0000AF000000}"/>
    <cellStyle name="Calculation 2 2" xfId="126" xr:uid="{00000000-0005-0000-0000-0000B0000000}"/>
    <cellStyle name="Calculation 2 2 2" xfId="274" xr:uid="{00000000-0005-0000-0000-0000B1000000}"/>
    <cellStyle name="Calculation 2 2 2 2" xfId="457" xr:uid="{00000000-0005-0000-0000-0000B2000000}"/>
    <cellStyle name="Calculation 2 2 2 3" xfId="548" xr:uid="{00000000-0005-0000-0000-0000B3000000}"/>
    <cellStyle name="Calculation 2 2 2 4" xfId="402" xr:uid="{00000000-0005-0000-0000-0000B4000000}"/>
    <cellStyle name="Calculation 2 2 2 5" xfId="589" xr:uid="{00000000-0005-0000-0000-0000B5000000}"/>
    <cellStyle name="Calculation 2 2 2 6" xfId="356" xr:uid="{00000000-0005-0000-0000-0000B6000000}"/>
    <cellStyle name="Calculation 2 2 2 7" xfId="590" xr:uid="{00000000-0005-0000-0000-0000B7000000}"/>
    <cellStyle name="Calculation 2 2 3" xfId="295" xr:uid="{00000000-0005-0000-0000-0000B8000000}"/>
    <cellStyle name="Calculation 2 2 3 2" xfId="478" xr:uid="{00000000-0005-0000-0000-0000B9000000}"/>
    <cellStyle name="Calculation 2 2 3 3" xfId="562" xr:uid="{00000000-0005-0000-0000-0000BA000000}"/>
    <cellStyle name="Calculation 2 2 3 4" xfId="577" xr:uid="{00000000-0005-0000-0000-0000BB000000}"/>
    <cellStyle name="Calculation 2 2 3 5" xfId="520" xr:uid="{00000000-0005-0000-0000-0000BC000000}"/>
    <cellStyle name="Calculation 2 2 3 6" xfId="596" xr:uid="{00000000-0005-0000-0000-0000BD000000}"/>
    <cellStyle name="Calculation 2 2 3 7" xfId="605" xr:uid="{00000000-0005-0000-0000-0000BE000000}"/>
    <cellStyle name="Calculation 2 2 4" xfId="369" xr:uid="{00000000-0005-0000-0000-0000BF000000}"/>
    <cellStyle name="Calculation 2 3" xfId="259" xr:uid="{00000000-0005-0000-0000-0000C0000000}"/>
    <cellStyle name="Calculation 2 3 2" xfId="443" xr:uid="{00000000-0005-0000-0000-0000C1000000}"/>
    <cellStyle name="Calculation 2 3 3" xfId="537" xr:uid="{00000000-0005-0000-0000-0000C2000000}"/>
    <cellStyle name="Calculation 2 3 4" xfId="337" xr:uid="{00000000-0005-0000-0000-0000C3000000}"/>
    <cellStyle name="Calculation 2 3 5" xfId="423" xr:uid="{00000000-0005-0000-0000-0000C4000000}"/>
    <cellStyle name="Calculation 2 3 6" xfId="566" xr:uid="{00000000-0005-0000-0000-0000C5000000}"/>
    <cellStyle name="Calculation 2 3 7" xfId="381" xr:uid="{00000000-0005-0000-0000-0000C6000000}"/>
    <cellStyle name="Calculation 2 4" xfId="262" xr:uid="{00000000-0005-0000-0000-0000C7000000}"/>
    <cellStyle name="Calculation 2 4 2" xfId="446" xr:uid="{00000000-0005-0000-0000-0000C8000000}"/>
    <cellStyle name="Calculation 2 4 3" xfId="539" xr:uid="{00000000-0005-0000-0000-0000C9000000}"/>
    <cellStyle name="Calculation 2 4 4" xfId="561" xr:uid="{00000000-0005-0000-0000-0000CA000000}"/>
    <cellStyle name="Calculation 2 4 5" xfId="593" xr:uid="{00000000-0005-0000-0000-0000CB000000}"/>
    <cellStyle name="Calculation 2 4 6" xfId="418" xr:uid="{00000000-0005-0000-0000-0000CC000000}"/>
    <cellStyle name="Calculation 2 4 7" xfId="595" xr:uid="{00000000-0005-0000-0000-0000CD000000}"/>
    <cellStyle name="Calculation 2 5" xfId="342" xr:uid="{00000000-0005-0000-0000-0000CE000000}"/>
    <cellStyle name="Calculation 3" xfId="217" xr:uid="{00000000-0005-0000-0000-0000CF000000}"/>
    <cellStyle name="Calculation 4" xfId="255" xr:uid="{00000000-0005-0000-0000-0000D0000000}"/>
    <cellStyle name="Calculation 4 2" xfId="439" xr:uid="{00000000-0005-0000-0000-0000D1000000}"/>
    <cellStyle name="Calculation 4 3" xfId="533" xr:uid="{00000000-0005-0000-0000-0000D2000000}"/>
    <cellStyle name="Calculation 4 4" xfId="507" xr:uid="{00000000-0005-0000-0000-0000D3000000}"/>
    <cellStyle name="Calculation 4 5" xfId="428" xr:uid="{00000000-0005-0000-0000-0000D4000000}"/>
    <cellStyle name="Calculation 4 6" xfId="347" xr:uid="{00000000-0005-0000-0000-0000D5000000}"/>
    <cellStyle name="Calculation 4 7" xfId="567" xr:uid="{00000000-0005-0000-0000-0000D6000000}"/>
    <cellStyle name="Calculation 5" xfId="249" xr:uid="{00000000-0005-0000-0000-0000D7000000}"/>
    <cellStyle name="Calculation 5 2" xfId="435" xr:uid="{00000000-0005-0000-0000-0000D8000000}"/>
    <cellStyle name="Calculation 5 3" xfId="529" xr:uid="{00000000-0005-0000-0000-0000D9000000}"/>
    <cellStyle name="Calculation 5 4" xfId="332" xr:uid="{00000000-0005-0000-0000-0000DA000000}"/>
    <cellStyle name="Calculation 5 5" xfId="375" xr:uid="{00000000-0005-0000-0000-0000DB000000}"/>
    <cellStyle name="Calculation 5 6" xfId="578" xr:uid="{00000000-0005-0000-0000-0000DC000000}"/>
    <cellStyle name="Calculation 5 7" xfId="514" xr:uid="{00000000-0005-0000-0000-0000DD000000}"/>
    <cellStyle name="Calculation 6" xfId="329" xr:uid="{00000000-0005-0000-0000-0000DE000000}"/>
    <cellStyle name="Check Cell" xfId="30" builtinId="23" customBuiltin="1"/>
    <cellStyle name="Check Cell 2" xfId="66" xr:uid="{00000000-0005-0000-0000-0000E0000000}"/>
    <cellStyle name="Check Cell 2 2" xfId="127" xr:uid="{00000000-0005-0000-0000-0000E1000000}"/>
    <cellStyle name="Check Cell 3" xfId="219" xr:uid="{00000000-0005-0000-0000-0000E2000000}"/>
    <cellStyle name="Comma" xfId="189" builtinId="3"/>
    <cellStyle name="Comma 10" xfId="243" xr:uid="{00000000-0005-0000-0000-0000E4000000}"/>
    <cellStyle name="Comma 11" xfId="206" xr:uid="{00000000-0005-0000-0000-0000E5000000}"/>
    <cellStyle name="Comma 2" xfId="2" xr:uid="{00000000-0005-0000-0000-0000E6000000}"/>
    <cellStyle name="Comma 2 2" xfId="3" xr:uid="{00000000-0005-0000-0000-0000E7000000}"/>
    <cellStyle name="Comma 2 2 2" xfId="128" xr:uid="{00000000-0005-0000-0000-0000E8000000}"/>
    <cellStyle name="Comma 2 2 3" xfId="95" xr:uid="{00000000-0005-0000-0000-0000E9000000}"/>
    <cellStyle name="Comma 2 3" xfId="90" xr:uid="{00000000-0005-0000-0000-0000EA000000}"/>
    <cellStyle name="Comma 3" xfId="4" xr:uid="{00000000-0005-0000-0000-0000EB000000}"/>
    <cellStyle name="Comma 3 2" xfId="129" xr:uid="{00000000-0005-0000-0000-0000EC000000}"/>
    <cellStyle name="Comma 3 2 2" xfId="158" xr:uid="{00000000-0005-0000-0000-0000ED000000}"/>
    <cellStyle name="Comma 3 2 2 2" xfId="187" xr:uid="{00000000-0005-0000-0000-0000EE000000}"/>
    <cellStyle name="Comma 3 2 2 2 2" xfId="304" xr:uid="{00000000-0005-0000-0000-0000EF000000}"/>
    <cellStyle name="Comma 3 2 2 2 2 2" xfId="487" xr:uid="{00000000-0005-0000-0000-0000F0000000}"/>
    <cellStyle name="Comma 3 2 2 2 3" xfId="403" xr:uid="{00000000-0005-0000-0000-0000F1000000}"/>
    <cellStyle name="Comma 3 2 2 3" xfId="287" xr:uid="{00000000-0005-0000-0000-0000F2000000}"/>
    <cellStyle name="Comma 3 2 2 3 2" xfId="470" xr:uid="{00000000-0005-0000-0000-0000F3000000}"/>
    <cellStyle name="Comma 3 2 2 4" xfId="386" xr:uid="{00000000-0005-0000-0000-0000F4000000}"/>
    <cellStyle name="Comma 3 2 3" xfId="276" xr:uid="{00000000-0005-0000-0000-0000F5000000}"/>
    <cellStyle name="Comma 3 2 3 2" xfId="459" xr:uid="{00000000-0005-0000-0000-0000F6000000}"/>
    <cellStyle name="Comma 3 2 4" xfId="371" xr:uid="{00000000-0005-0000-0000-0000F7000000}"/>
    <cellStyle name="Comma 3 3" xfId="94" xr:uid="{00000000-0005-0000-0000-0000F8000000}"/>
    <cellStyle name="Comma 4" xfId="5" xr:uid="{00000000-0005-0000-0000-0000F9000000}"/>
    <cellStyle name="Comma 4 2" xfId="96" xr:uid="{00000000-0005-0000-0000-0000FA000000}"/>
    <cellStyle name="Comma 5" xfId="6" xr:uid="{00000000-0005-0000-0000-0000FB000000}"/>
    <cellStyle name="Comma 5 2" xfId="92" xr:uid="{00000000-0005-0000-0000-0000FC000000}"/>
    <cellStyle name="Comma 5 2 2" xfId="271" xr:uid="{00000000-0005-0000-0000-0000FD000000}"/>
    <cellStyle name="Comma 5 2 2 2" xfId="454" xr:uid="{00000000-0005-0000-0000-0000FE000000}"/>
    <cellStyle name="Comma 5 2 3" xfId="358" xr:uid="{00000000-0005-0000-0000-0000FF000000}"/>
    <cellStyle name="Comma 6" xfId="67" xr:uid="{00000000-0005-0000-0000-000000010000}"/>
    <cellStyle name="Comma 6 2" xfId="157" xr:uid="{00000000-0005-0000-0000-000001010000}"/>
    <cellStyle name="Comma 6 2 2" xfId="286" xr:uid="{00000000-0005-0000-0000-000002010000}"/>
    <cellStyle name="Comma 6 2 2 2" xfId="469" xr:uid="{00000000-0005-0000-0000-000003010000}"/>
    <cellStyle name="Comma 6 2 3" xfId="385" xr:uid="{00000000-0005-0000-0000-000004010000}"/>
    <cellStyle name="Comma 6 3" xfId="260" xr:uid="{00000000-0005-0000-0000-000005010000}"/>
    <cellStyle name="Comma 6 3 2" xfId="444" xr:uid="{00000000-0005-0000-0000-000006010000}"/>
    <cellStyle name="Comma 6 4" xfId="344" xr:uid="{00000000-0005-0000-0000-000007010000}"/>
    <cellStyle name="Comma 7" xfId="68" xr:uid="{00000000-0005-0000-0000-000008010000}"/>
    <cellStyle name="Comma 8" xfId="88" xr:uid="{00000000-0005-0000-0000-000009010000}"/>
    <cellStyle name="Comma 8 2" xfId="268" xr:uid="{00000000-0005-0000-0000-00000A010000}"/>
    <cellStyle name="Comma 8 2 2" xfId="451" xr:uid="{00000000-0005-0000-0000-00000B010000}"/>
    <cellStyle name="Comma 8 3" xfId="355" xr:uid="{00000000-0005-0000-0000-00000C010000}"/>
    <cellStyle name="Comma 9" xfId="188" xr:uid="{00000000-0005-0000-0000-00000D010000}"/>
    <cellStyle name="Explanatory Text" xfId="34" builtinId="53" customBuiltin="1"/>
    <cellStyle name="Explanatory Text 2" xfId="69" xr:uid="{00000000-0005-0000-0000-00000F010000}"/>
    <cellStyle name="Explanatory Text 2 2" xfId="130" xr:uid="{00000000-0005-0000-0000-000010010000}"/>
    <cellStyle name="Explanatory Text 3" xfId="222" xr:uid="{00000000-0005-0000-0000-000011010000}"/>
    <cellStyle name="Good" xfId="38" builtinId="26" customBuiltin="1"/>
    <cellStyle name="Good 2" xfId="70" xr:uid="{00000000-0005-0000-0000-000013010000}"/>
    <cellStyle name="Good 2 2" xfId="131" xr:uid="{00000000-0005-0000-0000-000014010000}"/>
    <cellStyle name="Good 3" xfId="212" xr:uid="{00000000-0005-0000-0000-000015010000}"/>
    <cellStyle name="Heading 1" xfId="25" builtinId="16" customBuiltin="1"/>
    <cellStyle name="Heading 1 2" xfId="71" xr:uid="{00000000-0005-0000-0000-000017010000}"/>
    <cellStyle name="Heading 1 2 2" xfId="132" xr:uid="{00000000-0005-0000-0000-000018010000}"/>
    <cellStyle name="Heading 1 3" xfId="208" xr:uid="{00000000-0005-0000-0000-000019010000}"/>
    <cellStyle name="Heading 2" xfId="26" builtinId="17" customBuiltin="1"/>
    <cellStyle name="Heading 2 2" xfId="72" xr:uid="{00000000-0005-0000-0000-00001B010000}"/>
    <cellStyle name="Heading 2 2 2" xfId="133" xr:uid="{00000000-0005-0000-0000-00001C010000}"/>
    <cellStyle name="Heading 2 3" xfId="209" xr:uid="{00000000-0005-0000-0000-00001D010000}"/>
    <cellStyle name="Heading 3" xfId="27" builtinId="18" customBuiltin="1"/>
    <cellStyle name="Heading 3 2" xfId="73" xr:uid="{00000000-0005-0000-0000-00001F010000}"/>
    <cellStyle name="Heading 3 2 2" xfId="134" xr:uid="{00000000-0005-0000-0000-000020010000}"/>
    <cellStyle name="Heading 3 3" xfId="210" xr:uid="{00000000-0005-0000-0000-000021010000}"/>
    <cellStyle name="Heading 4" xfId="28" builtinId="19" customBuiltin="1"/>
    <cellStyle name="Heading 4 2" xfId="74" xr:uid="{00000000-0005-0000-0000-000023010000}"/>
    <cellStyle name="Heading 4 2 2" xfId="135" xr:uid="{00000000-0005-0000-0000-000024010000}"/>
    <cellStyle name="Heading 4 3" xfId="211" xr:uid="{00000000-0005-0000-0000-000025010000}"/>
    <cellStyle name="Input" xfId="22" builtinId="20" customBuiltin="1"/>
    <cellStyle name="Input 2" xfId="75" xr:uid="{00000000-0005-0000-0000-000027010000}"/>
    <cellStyle name="Input 2 2" xfId="136" xr:uid="{00000000-0005-0000-0000-000028010000}"/>
    <cellStyle name="Input 2 2 2" xfId="277" xr:uid="{00000000-0005-0000-0000-000029010000}"/>
    <cellStyle name="Input 2 2 2 2" xfId="460" xr:uid="{00000000-0005-0000-0000-00002A010000}"/>
    <cellStyle name="Input 2 2 2 3" xfId="550" xr:uid="{00000000-0005-0000-0000-00002B010000}"/>
    <cellStyle name="Input 2 2 2 4" xfId="405" xr:uid="{00000000-0005-0000-0000-00002C010000}"/>
    <cellStyle name="Input 2 2 2 5" xfId="324" xr:uid="{00000000-0005-0000-0000-00002D010000}"/>
    <cellStyle name="Input 2 2 2 6" xfId="558" xr:uid="{00000000-0005-0000-0000-00002E010000}"/>
    <cellStyle name="Input 2 2 2 7" xfId="339" xr:uid="{00000000-0005-0000-0000-00002F010000}"/>
    <cellStyle name="Input 2 2 3" xfId="273" xr:uid="{00000000-0005-0000-0000-000030010000}"/>
    <cellStyle name="Input 2 2 3 2" xfId="456" xr:uid="{00000000-0005-0000-0000-000031010000}"/>
    <cellStyle name="Input 2 2 3 3" xfId="547" xr:uid="{00000000-0005-0000-0000-000032010000}"/>
    <cellStyle name="Input 2 2 3 4" xfId="421" xr:uid="{00000000-0005-0000-0000-000033010000}"/>
    <cellStyle name="Input 2 2 3 5" xfId="341" xr:uid="{00000000-0005-0000-0000-000034010000}"/>
    <cellStyle name="Input 2 2 3 6" xfId="516" xr:uid="{00000000-0005-0000-0000-000035010000}"/>
    <cellStyle name="Input 2 2 3 7" xfId="522" xr:uid="{00000000-0005-0000-0000-000036010000}"/>
    <cellStyle name="Input 2 2 4" xfId="374" xr:uid="{00000000-0005-0000-0000-000037010000}"/>
    <cellStyle name="Input 2 3" xfId="261" xr:uid="{00000000-0005-0000-0000-000038010000}"/>
    <cellStyle name="Input 2 3 2" xfId="445" xr:uid="{00000000-0005-0000-0000-000039010000}"/>
    <cellStyle name="Input 2 3 3" xfId="538" xr:uid="{00000000-0005-0000-0000-00003A010000}"/>
    <cellStyle name="Input 2 3 4" xfId="363" xr:uid="{00000000-0005-0000-0000-00003B010000}"/>
    <cellStyle name="Input 2 3 5" xfId="372" xr:uid="{00000000-0005-0000-0000-00003C010000}"/>
    <cellStyle name="Input 2 3 6" xfId="586" xr:uid="{00000000-0005-0000-0000-00003D010000}"/>
    <cellStyle name="Input 2 3 7" xfId="424" xr:uid="{00000000-0005-0000-0000-00003E010000}"/>
    <cellStyle name="Input 2 4" xfId="251" xr:uid="{00000000-0005-0000-0000-00003F010000}"/>
    <cellStyle name="Input 2 4 2" xfId="436" xr:uid="{00000000-0005-0000-0000-000040010000}"/>
    <cellStyle name="Input 2 4 3" xfId="530" xr:uid="{00000000-0005-0000-0000-000041010000}"/>
    <cellStyle name="Input 2 4 4" xfId="508" xr:uid="{00000000-0005-0000-0000-000042010000}"/>
    <cellStyle name="Input 2 4 5" xfId="540" xr:uid="{00000000-0005-0000-0000-000043010000}"/>
    <cellStyle name="Input 2 4 6" xfId="545" xr:uid="{00000000-0005-0000-0000-000044010000}"/>
    <cellStyle name="Input 2 4 7" xfId="573" xr:uid="{00000000-0005-0000-0000-000045010000}"/>
    <cellStyle name="Input 2 5" xfId="346" xr:uid="{00000000-0005-0000-0000-000046010000}"/>
    <cellStyle name="Input 3" xfId="215" xr:uid="{00000000-0005-0000-0000-000047010000}"/>
    <cellStyle name="Input 4" xfId="253" xr:uid="{00000000-0005-0000-0000-000048010000}"/>
    <cellStyle name="Input 4 2" xfId="437" xr:uid="{00000000-0005-0000-0000-000049010000}"/>
    <cellStyle name="Input 4 3" xfId="531" xr:uid="{00000000-0005-0000-0000-00004A010000}"/>
    <cellStyle name="Input 4 4" xfId="343" xr:uid="{00000000-0005-0000-0000-00004B010000}"/>
    <cellStyle name="Input 4 5" xfId="426" xr:uid="{00000000-0005-0000-0000-00004C010000}"/>
    <cellStyle name="Input 4 6" xfId="326" xr:uid="{00000000-0005-0000-0000-00004D010000}"/>
    <cellStyle name="Input 4 7" xfId="563" xr:uid="{00000000-0005-0000-0000-00004E010000}"/>
    <cellStyle name="Input 5" xfId="322" xr:uid="{00000000-0005-0000-0000-00004F010000}"/>
    <cellStyle name="Input 5 2" xfId="505" xr:uid="{00000000-0005-0000-0000-000050010000}"/>
    <cellStyle name="Input 5 3" xfId="575" xr:uid="{00000000-0005-0000-0000-000051010000}"/>
    <cellStyle name="Input 5 4" xfId="582" xr:uid="{00000000-0005-0000-0000-000052010000}"/>
    <cellStyle name="Input 5 5" xfId="509" xr:uid="{00000000-0005-0000-0000-000053010000}"/>
    <cellStyle name="Input 5 6" xfId="603" xr:uid="{00000000-0005-0000-0000-000054010000}"/>
    <cellStyle name="Input 5 7" xfId="607" xr:uid="{00000000-0005-0000-0000-000055010000}"/>
    <cellStyle name="Input 6" xfId="327" xr:uid="{00000000-0005-0000-0000-000056010000}"/>
    <cellStyle name="Linked Cell" xfId="36" builtinId="24" customBuiltin="1"/>
    <cellStyle name="Linked Cell 2" xfId="76" xr:uid="{00000000-0005-0000-0000-000058010000}"/>
    <cellStyle name="Linked Cell 2 2" xfId="137" xr:uid="{00000000-0005-0000-0000-000059010000}"/>
    <cellStyle name="Linked Cell 3" xfId="218" xr:uid="{00000000-0005-0000-0000-00005A010000}"/>
    <cellStyle name="Neutral" xfId="32" builtinId="28" customBuiltin="1"/>
    <cellStyle name="Neutral 2" xfId="77" xr:uid="{00000000-0005-0000-0000-00005C010000}"/>
    <cellStyle name="Neutral 2 2" xfId="98" xr:uid="{00000000-0005-0000-0000-00005D010000}"/>
    <cellStyle name="Neutral 3" xfId="138" xr:uid="{00000000-0005-0000-0000-00005E010000}"/>
    <cellStyle name="Neutral 4" xfId="214" xr:uid="{00000000-0005-0000-0000-00005F010000}"/>
    <cellStyle name="Normal" xfId="0" builtinId="0"/>
    <cellStyle name="Normal 10" xfId="155" xr:uid="{00000000-0005-0000-0000-000061010000}"/>
    <cellStyle name="Normal 10 2" xfId="284" xr:uid="{00000000-0005-0000-0000-000062010000}"/>
    <cellStyle name="Normal 10 2 2" xfId="467" xr:uid="{00000000-0005-0000-0000-000063010000}"/>
    <cellStyle name="Normal 10 3" xfId="383" xr:uid="{00000000-0005-0000-0000-000064010000}"/>
    <cellStyle name="Normal 11" xfId="156" xr:uid="{00000000-0005-0000-0000-000065010000}"/>
    <cellStyle name="Normal 11 2" xfId="203" xr:uid="{00000000-0005-0000-0000-000066010000}"/>
    <cellStyle name="Normal 11 3" xfId="285" xr:uid="{00000000-0005-0000-0000-000067010000}"/>
    <cellStyle name="Normal 11 3 2" xfId="468" xr:uid="{00000000-0005-0000-0000-000068010000}"/>
    <cellStyle name="Normal 11 4" xfId="384" xr:uid="{00000000-0005-0000-0000-000069010000}"/>
    <cellStyle name="Normal 12" xfId="179" xr:uid="{00000000-0005-0000-0000-00006A010000}"/>
    <cellStyle name="Normal 12 2" xfId="183" xr:uid="{00000000-0005-0000-0000-00006B010000}"/>
    <cellStyle name="Normal 12 2 2" xfId="238" xr:uid="{00000000-0005-0000-0000-00006C010000}"/>
    <cellStyle name="Normal 13" xfId="182" xr:uid="{00000000-0005-0000-0000-00006D010000}"/>
    <cellStyle name="Normal 14" xfId="245" xr:uid="{00000000-0005-0000-0000-00006E010000}"/>
    <cellStyle name="Normal 14 2" xfId="432" xr:uid="{00000000-0005-0000-0000-00006F010000}"/>
    <cellStyle name="Normal 19 3" xfId="239" xr:uid="{00000000-0005-0000-0000-000070010000}"/>
    <cellStyle name="Normal 19 3 2" xfId="321" xr:uid="{00000000-0005-0000-0000-000071010000}"/>
    <cellStyle name="Normal 19 3 2 2" xfId="504" xr:uid="{00000000-0005-0000-0000-000072010000}"/>
    <cellStyle name="Normal 19 3 3" xfId="429" xr:uid="{00000000-0005-0000-0000-000073010000}"/>
    <cellStyle name="Normal 2" xfId="7" xr:uid="{00000000-0005-0000-0000-000074010000}"/>
    <cellStyle name="Normal 2 2" xfId="79" xr:uid="{00000000-0005-0000-0000-000075010000}"/>
    <cellStyle name="Normal 2 2 2" xfId="139" xr:uid="{00000000-0005-0000-0000-000076010000}"/>
    <cellStyle name="Normal 2 3" xfId="78" xr:uid="{00000000-0005-0000-0000-000077010000}"/>
    <cellStyle name="Normal 2 3 2" xfId="140" xr:uid="{00000000-0005-0000-0000-000078010000}"/>
    <cellStyle name="Normal 2 4" xfId="186" xr:uid="{00000000-0005-0000-0000-000079010000}"/>
    <cellStyle name="Normal 2 5" xfId="184" xr:uid="{00000000-0005-0000-0000-00007A010000}"/>
    <cellStyle name="Normal 28" xfId="236" xr:uid="{00000000-0005-0000-0000-00007B010000}"/>
    <cellStyle name="Normal 3" xfId="8" xr:uid="{00000000-0005-0000-0000-00007C010000}"/>
    <cellStyle name="Normal 3 2" xfId="97" xr:uid="{00000000-0005-0000-0000-00007D010000}"/>
    <cellStyle name="Normal 3 2 2" xfId="141" xr:uid="{00000000-0005-0000-0000-00007E010000}"/>
    <cellStyle name="Normal 3 3" xfId="93" xr:uid="{00000000-0005-0000-0000-00007F010000}"/>
    <cellStyle name="Normal 3_HavelvacN2axjusakN3" xfId="99" xr:uid="{00000000-0005-0000-0000-000080010000}"/>
    <cellStyle name="Normal 30" xfId="237" xr:uid="{00000000-0005-0000-0000-000081010000}"/>
    <cellStyle name="Normal 4" xfId="9" xr:uid="{00000000-0005-0000-0000-000082010000}"/>
    <cellStyle name="Normal 4 2" xfId="10" xr:uid="{00000000-0005-0000-0000-000083010000}"/>
    <cellStyle name="Normal 4 3" xfId="80" xr:uid="{00000000-0005-0000-0000-000084010000}"/>
    <cellStyle name="Normal 4 3 2" xfId="263" xr:uid="{00000000-0005-0000-0000-000085010000}"/>
    <cellStyle name="Normal 4 3 2 2" xfId="447" xr:uid="{00000000-0005-0000-0000-000086010000}"/>
    <cellStyle name="Normal 4 3 3" xfId="350" xr:uid="{00000000-0005-0000-0000-000087010000}"/>
    <cellStyle name="Normal 5" xfId="11" xr:uid="{00000000-0005-0000-0000-000088010000}"/>
    <cellStyle name="Normal 5 2" xfId="81" xr:uid="{00000000-0005-0000-0000-000089010000}"/>
    <cellStyle name="Normal 5 2 2" xfId="159" xr:uid="{00000000-0005-0000-0000-00008A010000}"/>
    <cellStyle name="Normal 5 2 2 2" xfId="288" xr:uid="{00000000-0005-0000-0000-00008B010000}"/>
    <cellStyle name="Normal 5 2 2 2 2" xfId="471" xr:uid="{00000000-0005-0000-0000-00008C010000}"/>
    <cellStyle name="Normal 5 2 2 3" xfId="387" xr:uid="{00000000-0005-0000-0000-00008D010000}"/>
    <cellStyle name="Normal 5 2 3" xfId="142" xr:uid="{00000000-0005-0000-0000-00008E010000}"/>
    <cellStyle name="Normal 5 2 3 2" xfId="278" xr:uid="{00000000-0005-0000-0000-00008F010000}"/>
    <cellStyle name="Normal 5 2 3 2 2" xfId="461" xr:uid="{00000000-0005-0000-0000-000090010000}"/>
    <cellStyle name="Normal 5 2 3 3" xfId="376" xr:uid="{00000000-0005-0000-0000-000091010000}"/>
    <cellStyle name="Normal 5 3" xfId="100" xr:uid="{00000000-0005-0000-0000-000092010000}"/>
    <cellStyle name="Normal 5 3 2" xfId="185" xr:uid="{00000000-0005-0000-0000-000093010000}"/>
    <cellStyle name="Normal 5 3 2 2" xfId="303" xr:uid="{00000000-0005-0000-0000-000094010000}"/>
    <cellStyle name="Normal 5 3 2 2 2" xfId="486" xr:uid="{00000000-0005-0000-0000-000095010000}"/>
    <cellStyle name="Normal 5 3 2 3" xfId="401" xr:uid="{00000000-0005-0000-0000-000096010000}"/>
    <cellStyle name="Normal 5 4" xfId="250" xr:uid="{00000000-0005-0000-0000-000097010000}"/>
    <cellStyle name="Normal 6" xfId="12" xr:uid="{00000000-0005-0000-0000-000098010000}"/>
    <cellStyle name="Normal 6 2" xfId="143" xr:uid="{00000000-0005-0000-0000-000099010000}"/>
    <cellStyle name="Normal 7" xfId="13" xr:uid="{00000000-0005-0000-0000-00009A010000}"/>
    <cellStyle name="Normal 7 2" xfId="144" xr:uid="{00000000-0005-0000-0000-00009B010000}"/>
    <cellStyle name="Normal 7 3" xfId="252" xr:uid="{00000000-0005-0000-0000-00009C010000}"/>
    <cellStyle name="Normal 8" xfId="87" xr:uid="{00000000-0005-0000-0000-00009D010000}"/>
    <cellStyle name="Normal 8 2" xfId="91" xr:uid="{00000000-0005-0000-0000-00009E010000}"/>
    <cellStyle name="Normal 8 2 2" xfId="270" xr:uid="{00000000-0005-0000-0000-00009F010000}"/>
    <cellStyle name="Normal 8 2 2 2" xfId="453" xr:uid="{00000000-0005-0000-0000-0000A0010000}"/>
    <cellStyle name="Normal 8 2 3" xfId="357" xr:uid="{00000000-0005-0000-0000-0000A1010000}"/>
    <cellStyle name="Normal 8 3" xfId="205" xr:uid="{00000000-0005-0000-0000-0000A2010000}"/>
    <cellStyle name="Normal 8 3 2" xfId="318" xr:uid="{00000000-0005-0000-0000-0000A3010000}"/>
    <cellStyle name="Normal 8 3 2 2" xfId="501" xr:uid="{00000000-0005-0000-0000-0000A4010000}"/>
    <cellStyle name="Normal 8 3 3" xfId="420" xr:uid="{00000000-0005-0000-0000-0000A5010000}"/>
    <cellStyle name="Normal 8 4" xfId="267" xr:uid="{00000000-0005-0000-0000-0000A6010000}"/>
    <cellStyle name="Normal 9" xfId="154" xr:uid="{00000000-0005-0000-0000-0000A7010000}"/>
    <cellStyle name="Normal 9 2" xfId="283" xr:uid="{00000000-0005-0000-0000-0000A8010000}"/>
    <cellStyle name="Normal 9 2 2" xfId="466" xr:uid="{00000000-0005-0000-0000-0000A9010000}"/>
    <cellStyle name="Normal 9 3" xfId="382" xr:uid="{00000000-0005-0000-0000-0000AA010000}"/>
    <cellStyle name="Normal_Varabashxum-ynderk" xfId="244" xr:uid="{00000000-0005-0000-0000-0000AB010000}"/>
    <cellStyle name="Note 2" xfId="82" xr:uid="{00000000-0005-0000-0000-0000AC010000}"/>
    <cellStyle name="Note 2 2" xfId="145" xr:uid="{00000000-0005-0000-0000-0000AD010000}"/>
    <cellStyle name="Note 2 2 2" xfId="279" xr:uid="{00000000-0005-0000-0000-0000AE010000}"/>
    <cellStyle name="Note 2 2 2 2" xfId="462" xr:uid="{00000000-0005-0000-0000-0000AF010000}"/>
    <cellStyle name="Note 2 2 2 3" xfId="551" xr:uid="{00000000-0005-0000-0000-0000B0010000}"/>
    <cellStyle name="Note 2 2 2 4" xfId="511" xr:uid="{00000000-0005-0000-0000-0000B1010000}"/>
    <cellStyle name="Note 2 2 2 5" xfId="335" xr:uid="{00000000-0005-0000-0000-0000B2010000}"/>
    <cellStyle name="Note 2 2 2 6" xfId="349" xr:uid="{00000000-0005-0000-0000-0000B3010000}"/>
    <cellStyle name="Note 2 2 2 7" xfId="569" xr:uid="{00000000-0005-0000-0000-0000B4010000}"/>
    <cellStyle name="Note 2 2 3" xfId="269" xr:uid="{00000000-0005-0000-0000-0000B5010000}"/>
    <cellStyle name="Note 2 2 3 2" xfId="452" xr:uid="{00000000-0005-0000-0000-0000B6010000}"/>
    <cellStyle name="Note 2 2 3 3" xfId="544" xr:uid="{00000000-0005-0000-0000-0000B7010000}"/>
    <cellStyle name="Note 2 2 3 4" xfId="370" xr:uid="{00000000-0005-0000-0000-0000B8010000}"/>
    <cellStyle name="Note 2 2 3 5" xfId="354" xr:uid="{00000000-0005-0000-0000-0000B9010000}"/>
    <cellStyle name="Note 2 2 3 6" xfId="515" xr:uid="{00000000-0005-0000-0000-0000BA010000}"/>
    <cellStyle name="Note 2 2 3 7" xfId="368" xr:uid="{00000000-0005-0000-0000-0000BB010000}"/>
    <cellStyle name="Note 2 2 4" xfId="377" xr:uid="{00000000-0005-0000-0000-0000BC010000}"/>
    <cellStyle name="Note 2 3" xfId="264" xr:uid="{00000000-0005-0000-0000-0000BD010000}"/>
    <cellStyle name="Note 2 3 2" xfId="448" xr:uid="{00000000-0005-0000-0000-0000BE010000}"/>
    <cellStyle name="Note 2 3 3" xfId="541" xr:uid="{00000000-0005-0000-0000-0000BF010000}"/>
    <cellStyle name="Note 2 3 4" xfId="559" xr:uid="{00000000-0005-0000-0000-0000C0010000}"/>
    <cellStyle name="Note 2 3 5" xfId="521" xr:uid="{00000000-0005-0000-0000-0000C1010000}"/>
    <cellStyle name="Note 2 3 6" xfId="519" xr:uid="{00000000-0005-0000-0000-0000C2010000}"/>
    <cellStyle name="Note 2 3 7" xfId="430" xr:uid="{00000000-0005-0000-0000-0000C3010000}"/>
    <cellStyle name="Note 2 4" xfId="248" xr:uid="{00000000-0005-0000-0000-0000C4010000}"/>
    <cellStyle name="Note 2 4 2" xfId="434" xr:uid="{00000000-0005-0000-0000-0000C5010000}"/>
    <cellStyle name="Note 2 4 3" xfId="528" xr:uid="{00000000-0005-0000-0000-0000C6010000}"/>
    <cellStyle name="Note 2 4 4" xfId="570" xr:uid="{00000000-0005-0000-0000-0000C7010000}"/>
    <cellStyle name="Note 2 4 5" xfId="379" xr:uid="{00000000-0005-0000-0000-0000C8010000}"/>
    <cellStyle name="Note 2 4 6" xfId="524" xr:uid="{00000000-0005-0000-0000-0000C9010000}"/>
    <cellStyle name="Note 2 4 7" xfId="599" xr:uid="{00000000-0005-0000-0000-0000CA010000}"/>
    <cellStyle name="Note 2 5" xfId="351" xr:uid="{00000000-0005-0000-0000-0000CB010000}"/>
    <cellStyle name="Note 3" xfId="181" xr:uid="{00000000-0005-0000-0000-0000CC010000}"/>
    <cellStyle name="Note 3 2" xfId="302" xr:uid="{00000000-0005-0000-0000-0000CD010000}"/>
    <cellStyle name="Note 3 2 2" xfId="485" xr:uid="{00000000-0005-0000-0000-0000CE010000}"/>
    <cellStyle name="Note 3 3" xfId="400" xr:uid="{00000000-0005-0000-0000-0000CF010000}"/>
    <cellStyle name="Note 4" xfId="221" xr:uid="{00000000-0005-0000-0000-0000D0010000}"/>
    <cellStyle name="Note 4 2" xfId="320" xr:uid="{00000000-0005-0000-0000-0000D1010000}"/>
    <cellStyle name="Note 4 2 2" xfId="503" xr:uid="{00000000-0005-0000-0000-0000D2010000}"/>
    <cellStyle name="Note 4 3" xfId="422" xr:uid="{00000000-0005-0000-0000-0000D3010000}"/>
    <cellStyle name="Output" xfId="23" builtinId="21" customBuiltin="1"/>
    <cellStyle name="Output 2" xfId="83" xr:uid="{00000000-0005-0000-0000-0000D5010000}"/>
    <cellStyle name="Output 2 2" xfId="146" xr:uid="{00000000-0005-0000-0000-0000D6010000}"/>
    <cellStyle name="Output 2 2 2" xfId="280" xr:uid="{00000000-0005-0000-0000-0000D7010000}"/>
    <cellStyle name="Output 2 2 2 2" xfId="463" xr:uid="{00000000-0005-0000-0000-0000D8010000}"/>
    <cellStyle name="Output 2 2 2 3" xfId="552" xr:uid="{00000000-0005-0000-0000-0000D9010000}"/>
    <cellStyle name="Output 2 2 2 4" xfId="571" xr:uid="{00000000-0005-0000-0000-0000DA010000}"/>
    <cellStyle name="Output 2 2 2 5" xfId="568" xr:uid="{00000000-0005-0000-0000-0000DB010000}"/>
    <cellStyle name="Output 2 2 2 6" xfId="523" xr:uid="{00000000-0005-0000-0000-0000DC010000}"/>
    <cellStyle name="Output 2 2 2 7" xfId="600" xr:uid="{00000000-0005-0000-0000-0000DD010000}"/>
    <cellStyle name="Output 2 2 3" xfId="282" xr:uid="{00000000-0005-0000-0000-0000DE010000}"/>
    <cellStyle name="Output 2 2 3 2" xfId="465" xr:uid="{00000000-0005-0000-0000-0000DF010000}"/>
    <cellStyle name="Output 2 2 3 3" xfId="554" xr:uid="{00000000-0005-0000-0000-0000E0010000}"/>
    <cellStyle name="Output 2 2 3 4" xfId="427" xr:uid="{00000000-0005-0000-0000-0000E1010000}"/>
    <cellStyle name="Output 2 2 3 5" xfId="588" xr:uid="{00000000-0005-0000-0000-0000E2010000}"/>
    <cellStyle name="Output 2 2 3 6" xfId="579" xr:uid="{00000000-0005-0000-0000-0000E3010000}"/>
    <cellStyle name="Output 2 2 3 7" xfId="587" xr:uid="{00000000-0005-0000-0000-0000E4010000}"/>
    <cellStyle name="Output 2 2 4" xfId="378" xr:uid="{00000000-0005-0000-0000-0000E5010000}"/>
    <cellStyle name="Output 2 3" xfId="265" xr:uid="{00000000-0005-0000-0000-0000E6010000}"/>
    <cellStyle name="Output 2 3 2" xfId="449" xr:uid="{00000000-0005-0000-0000-0000E7010000}"/>
    <cellStyle name="Output 2 3 3" xfId="542" xr:uid="{00000000-0005-0000-0000-0000E8010000}"/>
    <cellStyle name="Output 2 3 4" xfId="364" xr:uid="{00000000-0005-0000-0000-0000E9010000}"/>
    <cellStyle name="Output 2 3 5" xfId="513" xr:uid="{00000000-0005-0000-0000-0000EA010000}"/>
    <cellStyle name="Output 2 3 6" xfId="404" xr:uid="{00000000-0005-0000-0000-0000EB010000}"/>
    <cellStyle name="Output 2 3 7" xfId="373" xr:uid="{00000000-0005-0000-0000-0000EC010000}"/>
    <cellStyle name="Output 2 4" xfId="272" xr:uid="{00000000-0005-0000-0000-0000ED010000}"/>
    <cellStyle name="Output 2 4 2" xfId="455" xr:uid="{00000000-0005-0000-0000-0000EE010000}"/>
    <cellStyle name="Output 2 4 3" xfId="546" xr:uid="{00000000-0005-0000-0000-0000EF010000}"/>
    <cellStyle name="Output 2 4 4" xfId="572" xr:uid="{00000000-0005-0000-0000-0000F0010000}"/>
    <cellStyle name="Output 2 4 5" xfId="340" xr:uid="{00000000-0005-0000-0000-0000F1010000}"/>
    <cellStyle name="Output 2 4 6" xfId="361" xr:uid="{00000000-0005-0000-0000-0000F2010000}"/>
    <cellStyle name="Output 2 4 7" xfId="601" xr:uid="{00000000-0005-0000-0000-0000F3010000}"/>
    <cellStyle name="Output 2 5" xfId="352" xr:uid="{00000000-0005-0000-0000-0000F4010000}"/>
    <cellStyle name="Output 3" xfId="216" xr:uid="{00000000-0005-0000-0000-0000F5010000}"/>
    <cellStyle name="Output 4" xfId="254" xr:uid="{00000000-0005-0000-0000-0000F6010000}"/>
    <cellStyle name="Output 4 2" xfId="438" xr:uid="{00000000-0005-0000-0000-0000F7010000}"/>
    <cellStyle name="Output 4 3" xfId="532" xr:uid="{00000000-0005-0000-0000-0000F8010000}"/>
    <cellStyle name="Output 4 4" xfId="348" xr:uid="{00000000-0005-0000-0000-0000F9010000}"/>
    <cellStyle name="Output 4 5" xfId="585" xr:uid="{00000000-0005-0000-0000-0000FA010000}"/>
    <cellStyle name="Output 4 6" xfId="594" xr:uid="{00000000-0005-0000-0000-0000FB010000}"/>
    <cellStyle name="Output 4 7" xfId="330" xr:uid="{00000000-0005-0000-0000-0000FC010000}"/>
    <cellStyle name="Output 5" xfId="258" xr:uid="{00000000-0005-0000-0000-0000FD010000}"/>
    <cellStyle name="Output 5 2" xfId="442" xr:uid="{00000000-0005-0000-0000-0000FE010000}"/>
    <cellStyle name="Output 5 3" xfId="536" xr:uid="{00000000-0005-0000-0000-0000FF010000}"/>
    <cellStyle name="Output 5 4" xfId="564" xr:uid="{00000000-0005-0000-0000-000000020000}"/>
    <cellStyle name="Output 5 5" xfId="555" xr:uid="{00000000-0005-0000-0000-000001020000}"/>
    <cellStyle name="Output 5 6" xfId="592" xr:uid="{00000000-0005-0000-0000-000002020000}"/>
    <cellStyle name="Output 5 7" xfId="597" xr:uid="{00000000-0005-0000-0000-000003020000}"/>
    <cellStyle name="Output 6" xfId="328" xr:uid="{00000000-0005-0000-0000-000004020000}"/>
    <cellStyle name="Percent 2" xfId="14" xr:uid="{00000000-0005-0000-0000-000005020000}"/>
    <cellStyle name="SN_241" xfId="89" xr:uid="{00000000-0005-0000-0000-000006020000}"/>
    <cellStyle name="SN_b" xfId="160" xr:uid="{00000000-0005-0000-0000-000007020000}"/>
    <cellStyle name="SN_b 2" xfId="246" xr:uid="{00000000-0005-0000-0000-000008020000}"/>
    <cellStyle name="SN_it" xfId="242" xr:uid="{00000000-0005-0000-0000-000009020000}"/>
    <cellStyle name="Style 1" xfId="15" xr:uid="{00000000-0005-0000-0000-00000A020000}"/>
    <cellStyle name="Style 1 2" xfId="147" xr:uid="{00000000-0005-0000-0000-00000B020000}"/>
    <cellStyle name="Style 1 2 2" xfId="153" xr:uid="{00000000-0005-0000-0000-00000C020000}"/>
    <cellStyle name="Style 1_verchnakan_ax21-25_2018" xfId="148" xr:uid="{00000000-0005-0000-0000-00000D020000}"/>
    <cellStyle name="Title" xfId="190" builtinId="15" customBuiltin="1"/>
    <cellStyle name="Title 2" xfId="84" xr:uid="{00000000-0005-0000-0000-00000F020000}"/>
    <cellStyle name="Title 3" xfId="180" xr:uid="{00000000-0005-0000-0000-000010020000}"/>
    <cellStyle name="Title 4" xfId="333" xr:uid="{00000000-0005-0000-0000-000011020000}"/>
    <cellStyle name="Total" xfId="29" builtinId="25" customBuiltin="1"/>
    <cellStyle name="Total 2" xfId="85" xr:uid="{00000000-0005-0000-0000-000013020000}"/>
    <cellStyle name="Total 2 2" xfId="149" xr:uid="{00000000-0005-0000-0000-000014020000}"/>
    <cellStyle name="Total 2 2 2" xfId="281" xr:uid="{00000000-0005-0000-0000-000015020000}"/>
    <cellStyle name="Total 2 2 2 2" xfId="464" xr:uid="{00000000-0005-0000-0000-000016020000}"/>
    <cellStyle name="Total 2 2 2 3" xfId="553" xr:uid="{00000000-0005-0000-0000-000017020000}"/>
    <cellStyle name="Total 2 2 2 4" xfId="431" xr:uid="{00000000-0005-0000-0000-000018020000}"/>
    <cellStyle name="Total 2 2 2 5" xfId="556" xr:uid="{00000000-0005-0000-0000-000019020000}"/>
    <cellStyle name="Total 2 2 2 6" xfId="560" xr:uid="{00000000-0005-0000-0000-00001A020000}"/>
    <cellStyle name="Total 2 2 2 7" xfId="325" xr:uid="{00000000-0005-0000-0000-00001B020000}"/>
    <cellStyle name="Total 2 2 3" xfId="319" xr:uid="{00000000-0005-0000-0000-00001C020000}"/>
    <cellStyle name="Total 2 2 3 2" xfId="502" xr:uid="{00000000-0005-0000-0000-00001D020000}"/>
    <cellStyle name="Total 2 2 3 3" xfId="574" xr:uid="{00000000-0005-0000-0000-00001E020000}"/>
    <cellStyle name="Total 2 2 3 4" xfId="581" xr:uid="{00000000-0005-0000-0000-00001F020000}"/>
    <cellStyle name="Total 2 2 3 5" xfId="366" xr:uid="{00000000-0005-0000-0000-000020020000}"/>
    <cellStyle name="Total 2 2 3 6" xfId="602" xr:uid="{00000000-0005-0000-0000-000021020000}"/>
    <cellStyle name="Total 2 2 3 7" xfId="606" xr:uid="{00000000-0005-0000-0000-000022020000}"/>
    <cellStyle name="Total 2 2 4" xfId="380" xr:uid="{00000000-0005-0000-0000-000023020000}"/>
    <cellStyle name="Total 2 3" xfId="266" xr:uid="{00000000-0005-0000-0000-000024020000}"/>
    <cellStyle name="Total 2 3 2" xfId="450" xr:uid="{00000000-0005-0000-0000-000025020000}"/>
    <cellStyle name="Total 2 3 3" xfId="543" xr:uid="{00000000-0005-0000-0000-000026020000}"/>
    <cellStyle name="Total 2 3 4" xfId="557" xr:uid="{00000000-0005-0000-0000-000027020000}"/>
    <cellStyle name="Total 2 3 5" xfId="591" xr:uid="{00000000-0005-0000-0000-000028020000}"/>
    <cellStyle name="Total 2 3 6" xfId="345" xr:uid="{00000000-0005-0000-0000-000029020000}"/>
    <cellStyle name="Total 2 3 7" xfId="365" xr:uid="{00000000-0005-0000-0000-00002A020000}"/>
    <cellStyle name="Total 2 4" xfId="275" xr:uid="{00000000-0005-0000-0000-00002B020000}"/>
    <cellStyle name="Total 2 4 2" xfId="458" xr:uid="{00000000-0005-0000-0000-00002C020000}"/>
    <cellStyle name="Total 2 4 3" xfId="549" xr:uid="{00000000-0005-0000-0000-00002D020000}"/>
    <cellStyle name="Total 2 4 4" xfId="512" xr:uid="{00000000-0005-0000-0000-00002E020000}"/>
    <cellStyle name="Total 2 4 5" xfId="517" xr:uid="{00000000-0005-0000-0000-00002F020000}"/>
    <cellStyle name="Total 2 4 6" xfId="526" xr:uid="{00000000-0005-0000-0000-000030020000}"/>
    <cellStyle name="Total 2 4 7" xfId="367" xr:uid="{00000000-0005-0000-0000-000031020000}"/>
    <cellStyle name="Total 2 5" xfId="353" xr:uid="{00000000-0005-0000-0000-000032020000}"/>
    <cellStyle name="Total 3" xfId="223" xr:uid="{00000000-0005-0000-0000-000033020000}"/>
    <cellStyle name="Total 4" xfId="256" xr:uid="{00000000-0005-0000-0000-000034020000}"/>
    <cellStyle name="Total 4 2" xfId="440" xr:uid="{00000000-0005-0000-0000-000035020000}"/>
    <cellStyle name="Total 4 3" xfId="534" xr:uid="{00000000-0005-0000-0000-000036020000}"/>
    <cellStyle name="Total 4 4" xfId="565" xr:uid="{00000000-0005-0000-0000-000037020000}"/>
    <cellStyle name="Total 4 5" xfId="584" xr:uid="{00000000-0005-0000-0000-000038020000}"/>
    <cellStyle name="Total 4 6" xfId="338" xr:uid="{00000000-0005-0000-0000-000039020000}"/>
    <cellStyle name="Total 4 7" xfId="598" xr:uid="{00000000-0005-0000-0000-00003A020000}"/>
    <cellStyle name="Total 5" xfId="247" xr:uid="{00000000-0005-0000-0000-00003B020000}"/>
    <cellStyle name="Total 5 2" xfId="433" xr:uid="{00000000-0005-0000-0000-00003C020000}"/>
    <cellStyle name="Total 5 3" xfId="527" xr:uid="{00000000-0005-0000-0000-00003D020000}"/>
    <cellStyle name="Total 5 4" xfId="510" xr:uid="{00000000-0005-0000-0000-00003E020000}"/>
    <cellStyle name="Total 5 5" xfId="525" xr:uid="{00000000-0005-0000-0000-00003F020000}"/>
    <cellStyle name="Total 5 6" xfId="425" xr:uid="{00000000-0005-0000-0000-000040020000}"/>
    <cellStyle name="Total 5 7" xfId="580" xr:uid="{00000000-0005-0000-0000-000041020000}"/>
    <cellStyle name="Total 6" xfId="331" xr:uid="{00000000-0005-0000-0000-000042020000}"/>
    <cellStyle name="Warning Text" xfId="37" builtinId="11" customBuiltin="1"/>
    <cellStyle name="Warning Text 2" xfId="86" xr:uid="{00000000-0005-0000-0000-000044020000}"/>
    <cellStyle name="Warning Text 2 2" xfId="150" xr:uid="{00000000-0005-0000-0000-000045020000}"/>
    <cellStyle name="Warning Text 3" xfId="220" xr:uid="{00000000-0005-0000-0000-000046020000}"/>
    <cellStyle name="Название" xfId="31" xr:uid="{00000000-0005-0000-0000-000047020000}"/>
    <cellStyle name="Обычный 14" xfId="207" xr:uid="{00000000-0005-0000-0000-000048020000}"/>
    <cellStyle name="Обычный 2" xfId="151" xr:uid="{00000000-0005-0000-0000-000049020000}"/>
    <cellStyle name="Обычный 2 2" xfId="152" xr:uid="{00000000-0005-0000-0000-00004A020000}"/>
    <cellStyle name="Обычный 3" xfId="204" xr:uid="{00000000-0005-0000-0000-00004B020000}"/>
    <cellStyle name="Обычный 3 2" xfId="317" xr:uid="{00000000-0005-0000-0000-00004C020000}"/>
    <cellStyle name="Обычный 3 2 2" xfId="500" xr:uid="{00000000-0005-0000-0000-00004D020000}"/>
    <cellStyle name="Обычный 3 3" xfId="419" xr:uid="{00000000-0005-0000-0000-00004E020000}"/>
    <cellStyle name="Обычный 3 3 3" xfId="240" xr:uid="{00000000-0005-0000-0000-00004F020000}"/>
    <cellStyle name="Примечание" xfId="35" xr:uid="{00000000-0005-0000-0000-000050020000}"/>
    <cellStyle name="Примечание 2" xfId="257" xr:uid="{00000000-0005-0000-0000-000051020000}"/>
    <cellStyle name="Примечание 2 2" xfId="441" xr:uid="{00000000-0005-0000-0000-000052020000}"/>
    <cellStyle name="Примечание 2 3" xfId="535" xr:uid="{00000000-0005-0000-0000-000053020000}"/>
    <cellStyle name="Примечание 2 4" xfId="362" xr:uid="{00000000-0005-0000-0000-000054020000}"/>
    <cellStyle name="Примечание 2 5" xfId="359" xr:uid="{00000000-0005-0000-0000-000055020000}"/>
    <cellStyle name="Примечание 2 6" xfId="518" xr:uid="{00000000-0005-0000-0000-000056020000}"/>
    <cellStyle name="Примечание 2 7" xfId="360" xr:uid="{00000000-0005-0000-0000-000057020000}"/>
    <cellStyle name="Примечание 3" xfId="323" xr:uid="{00000000-0005-0000-0000-000058020000}"/>
    <cellStyle name="Примечание 3 2" xfId="506" xr:uid="{00000000-0005-0000-0000-000059020000}"/>
    <cellStyle name="Примечание 3 3" xfId="576" xr:uid="{00000000-0005-0000-0000-00005A020000}"/>
    <cellStyle name="Примечание 3 4" xfId="583" xr:uid="{00000000-0005-0000-0000-00005B020000}"/>
    <cellStyle name="Примечание 3 5" xfId="336" xr:uid="{00000000-0005-0000-0000-00005C020000}"/>
    <cellStyle name="Примечание 3 6" xfId="604" xr:uid="{00000000-0005-0000-0000-00005D020000}"/>
    <cellStyle name="Примечание 3 7" xfId="608" xr:uid="{00000000-0005-0000-0000-00005E020000}"/>
    <cellStyle name="Примечание 4" xfId="334" xr:uid="{00000000-0005-0000-0000-00005F020000}"/>
    <cellStyle name="Финансовый 4" xfId="241" xr:uid="{00000000-0005-0000-0000-000060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opLeftCell="A25" workbookViewId="0">
      <selection activeCell="H18" sqref="H18"/>
    </sheetView>
  </sheetViews>
  <sheetFormatPr defaultRowHeight="17.25" x14ac:dyDescent="0.3"/>
  <cols>
    <col min="1" max="1" width="10" style="197" customWidth="1"/>
    <col min="2" max="2" width="11.42578125" style="197" customWidth="1"/>
    <col min="3" max="3" width="15.42578125" style="197" customWidth="1"/>
    <col min="4" max="4" width="32.140625" style="197" customWidth="1"/>
    <col min="5" max="5" width="49.7109375" style="197" customWidth="1"/>
    <col min="6" max="6" width="32.42578125" style="197" customWidth="1"/>
    <col min="7" max="7" width="17.85546875" style="197" customWidth="1"/>
    <col min="8" max="8" width="17.7109375" style="197" customWidth="1"/>
    <col min="9" max="9" width="17.85546875" style="197" customWidth="1"/>
    <col min="10" max="10" width="17.7109375" style="197" customWidth="1"/>
    <col min="11" max="16384" width="9.140625" style="197"/>
  </cols>
  <sheetData>
    <row r="1" spans="1:10" x14ac:dyDescent="0.3">
      <c r="B1" s="198"/>
      <c r="C1" s="198"/>
      <c r="D1" s="198"/>
      <c r="E1" s="198"/>
      <c r="F1" s="198"/>
      <c r="G1" s="198"/>
      <c r="H1" s="199"/>
      <c r="I1" s="198"/>
      <c r="J1" s="199" t="s">
        <v>19</v>
      </c>
    </row>
    <row r="2" spans="1:10" x14ac:dyDescent="0.3">
      <c r="B2" s="198"/>
      <c r="C2" s="198"/>
      <c r="D2" s="403" t="s">
        <v>174</v>
      </c>
      <c r="E2" s="403"/>
      <c r="F2" s="403"/>
      <c r="G2" s="403"/>
      <c r="H2" s="403"/>
      <c r="I2" s="403"/>
      <c r="J2" s="403"/>
    </row>
    <row r="3" spans="1:10" x14ac:dyDescent="0.3">
      <c r="B3" s="198"/>
      <c r="C3" s="198"/>
      <c r="D3" s="198"/>
      <c r="E3" s="198"/>
      <c r="F3" s="198"/>
      <c r="G3" s="200"/>
      <c r="H3" s="199"/>
      <c r="I3" s="200"/>
      <c r="J3" s="199" t="s">
        <v>137</v>
      </c>
    </row>
    <row r="4" spans="1:10" x14ac:dyDescent="0.3">
      <c r="B4" s="404" t="s">
        <v>211</v>
      </c>
      <c r="C4" s="404"/>
      <c r="D4" s="404"/>
      <c r="E4" s="404"/>
      <c r="F4" s="404"/>
      <c r="G4" s="404"/>
      <c r="H4" s="404"/>
      <c r="I4" s="404"/>
      <c r="J4" s="199"/>
    </row>
    <row r="5" spans="1:10" x14ac:dyDescent="0.3">
      <c r="B5" s="404"/>
      <c r="C5" s="404"/>
      <c r="D5" s="404"/>
      <c r="E5" s="404"/>
      <c r="F5" s="404"/>
      <c r="G5" s="404"/>
      <c r="H5" s="404"/>
      <c r="I5" s="404"/>
      <c r="J5" s="199"/>
    </row>
    <row r="6" spans="1:10" x14ac:dyDescent="0.3">
      <c r="B6" s="404"/>
      <c r="C6" s="404"/>
      <c r="D6" s="404"/>
      <c r="E6" s="404"/>
      <c r="F6" s="404"/>
      <c r="G6" s="404"/>
      <c r="H6" s="404"/>
      <c r="I6" s="404"/>
      <c r="J6" s="199"/>
    </row>
    <row r="7" spans="1:10" x14ac:dyDescent="0.3">
      <c r="B7" s="201"/>
      <c r="C7" s="201"/>
      <c r="D7" s="201"/>
      <c r="E7" s="201"/>
      <c r="F7" s="201"/>
      <c r="G7" s="201"/>
      <c r="H7" s="199"/>
      <c r="I7" s="201"/>
      <c r="J7" s="199"/>
    </row>
    <row r="8" spans="1:10" x14ac:dyDescent="0.3">
      <c r="B8" s="198"/>
      <c r="C8" s="198"/>
      <c r="D8" s="198"/>
      <c r="E8" s="198"/>
      <c r="F8" s="198"/>
      <c r="G8" s="405"/>
      <c r="H8" s="405"/>
      <c r="I8" s="405" t="s">
        <v>33</v>
      </c>
      <c r="J8" s="405"/>
    </row>
    <row r="9" spans="1:10" ht="90" customHeight="1" x14ac:dyDescent="0.3">
      <c r="A9" s="406" t="s">
        <v>160</v>
      </c>
      <c r="B9" s="407" t="s">
        <v>161</v>
      </c>
      <c r="C9" s="408"/>
      <c r="D9" s="409" t="s">
        <v>162</v>
      </c>
      <c r="E9" s="409" t="s">
        <v>163</v>
      </c>
      <c r="F9" s="409" t="s">
        <v>164</v>
      </c>
      <c r="G9" s="407" t="s">
        <v>165</v>
      </c>
      <c r="H9" s="411"/>
      <c r="I9" s="411"/>
      <c r="J9" s="408"/>
    </row>
    <row r="10" spans="1:10" ht="34.5" x14ac:dyDescent="0.3">
      <c r="A10" s="406"/>
      <c r="B10" s="202" t="s">
        <v>3</v>
      </c>
      <c r="C10" s="202" t="s">
        <v>4</v>
      </c>
      <c r="D10" s="410"/>
      <c r="E10" s="410"/>
      <c r="F10" s="410"/>
      <c r="G10" s="15" t="s">
        <v>112</v>
      </c>
      <c r="H10" s="161" t="s">
        <v>30</v>
      </c>
      <c r="I10" s="15" t="s">
        <v>31</v>
      </c>
      <c r="J10" s="15" t="s">
        <v>32</v>
      </c>
    </row>
    <row r="11" spans="1:10" ht="21.75" customHeight="1" x14ac:dyDescent="0.3">
      <c r="A11" s="401" t="s">
        <v>5</v>
      </c>
      <c r="B11" s="401"/>
      <c r="C11" s="401"/>
      <c r="D11" s="401"/>
      <c r="E11" s="401"/>
      <c r="F11" s="401"/>
      <c r="G11" s="322">
        <f>G12+G19+G15</f>
        <v>0</v>
      </c>
      <c r="H11" s="322">
        <f>H12+H19+H15</f>
        <v>0</v>
      </c>
      <c r="I11" s="322">
        <f>I12+I19+I15</f>
        <v>0</v>
      </c>
      <c r="J11" s="322">
        <f>J12+J19+J15</f>
        <v>0</v>
      </c>
    </row>
    <row r="12" spans="1:10" ht="24" customHeight="1" x14ac:dyDescent="0.3">
      <c r="A12" s="402" t="s">
        <v>129</v>
      </c>
      <c r="B12" s="402"/>
      <c r="C12" s="402"/>
      <c r="D12" s="402"/>
      <c r="E12" s="402"/>
      <c r="F12" s="402"/>
      <c r="G12" s="322">
        <f>G13</f>
        <v>1296.8</v>
      </c>
      <c r="H12" s="322">
        <f t="shared" ref="H12:J13" si="0">H13</f>
        <v>1296.8</v>
      </c>
      <c r="I12" s="322">
        <f t="shared" si="0"/>
        <v>1296.8</v>
      </c>
      <c r="J12" s="322">
        <f t="shared" si="0"/>
        <v>1296.8</v>
      </c>
    </row>
    <row r="13" spans="1:10" s="203" customFormat="1" ht="123.75" customHeight="1" x14ac:dyDescent="0.3">
      <c r="A13" s="249"/>
      <c r="B13" s="380" t="s">
        <v>175</v>
      </c>
      <c r="C13" s="249"/>
      <c r="D13" s="250" t="s">
        <v>176</v>
      </c>
      <c r="E13" s="250" t="s">
        <v>177</v>
      </c>
      <c r="F13" s="250" t="s">
        <v>178</v>
      </c>
      <c r="G13" s="323">
        <f>G14</f>
        <v>1296.8</v>
      </c>
      <c r="H13" s="323">
        <f t="shared" si="0"/>
        <v>1296.8</v>
      </c>
      <c r="I13" s="323">
        <f t="shared" si="0"/>
        <v>1296.8</v>
      </c>
      <c r="J13" s="323">
        <f t="shared" si="0"/>
        <v>1296.8</v>
      </c>
    </row>
    <row r="14" spans="1:10" s="203" customFormat="1" ht="165.75" customHeight="1" x14ac:dyDescent="0.3">
      <c r="A14" s="250"/>
      <c r="B14" s="250"/>
      <c r="C14" s="380" t="s">
        <v>179</v>
      </c>
      <c r="D14" s="250" t="s">
        <v>180</v>
      </c>
      <c r="E14" s="250" t="s">
        <v>181</v>
      </c>
      <c r="F14" s="250" t="s">
        <v>173</v>
      </c>
      <c r="G14" s="331">
        <f>'2'!G21</f>
        <v>1296.8</v>
      </c>
      <c r="H14" s="331">
        <f>'2'!H21</f>
        <v>1296.8</v>
      </c>
      <c r="I14" s="331">
        <f>'2'!I21</f>
        <v>1296.8</v>
      </c>
      <c r="J14" s="331">
        <f>'2'!J21</f>
        <v>1296.8</v>
      </c>
    </row>
    <row r="15" spans="1:10" s="203" customFormat="1" ht="24" customHeight="1" x14ac:dyDescent="0.3">
      <c r="A15" s="401" t="s">
        <v>166</v>
      </c>
      <c r="B15" s="401"/>
      <c r="C15" s="401"/>
      <c r="D15" s="401"/>
      <c r="E15" s="401"/>
      <c r="F15" s="401"/>
      <c r="G15" s="322">
        <f>G16</f>
        <v>-1296.8</v>
      </c>
      <c r="H15" s="322">
        <f t="shared" ref="H15:J15" si="1">H16</f>
        <v>-1296.8</v>
      </c>
      <c r="I15" s="322">
        <f t="shared" si="1"/>
        <v>-1296.8</v>
      </c>
      <c r="J15" s="322">
        <f t="shared" si="1"/>
        <v>-1296.8</v>
      </c>
    </row>
    <row r="16" spans="1:10" s="203" customFormat="1" ht="93" customHeight="1" x14ac:dyDescent="0.3">
      <c r="A16" s="381"/>
      <c r="B16" s="380" t="s">
        <v>282</v>
      </c>
      <c r="C16" s="250"/>
      <c r="D16" s="250" t="s">
        <v>291</v>
      </c>
      <c r="E16" s="250" t="s">
        <v>208</v>
      </c>
      <c r="F16" s="250" t="s">
        <v>209</v>
      </c>
      <c r="G16" s="331">
        <v>-1296.8</v>
      </c>
      <c r="H16" s="331">
        <v>-1296.8</v>
      </c>
      <c r="I16" s="331">
        <v>-1296.8</v>
      </c>
      <c r="J16" s="331">
        <v>-1296.8</v>
      </c>
    </row>
    <row r="17" spans="1:10" s="203" customFormat="1" ht="120.75" customHeight="1" x14ac:dyDescent="0.3">
      <c r="A17" s="381"/>
      <c r="B17" s="11"/>
      <c r="C17" s="382" t="s">
        <v>218</v>
      </c>
      <c r="D17" s="383" t="s">
        <v>223</v>
      </c>
      <c r="E17" s="291" t="s">
        <v>219</v>
      </c>
      <c r="F17" s="383" t="s">
        <v>210</v>
      </c>
      <c r="G17" s="331">
        <f>'2'!G43</f>
        <v>2460</v>
      </c>
      <c r="H17" s="331">
        <f>'2'!H43</f>
        <v>19920</v>
      </c>
      <c r="I17" s="331">
        <f>'2'!I43</f>
        <v>37350.699999999997</v>
      </c>
      <c r="J17" s="331">
        <f>'2'!J43</f>
        <v>39810.699999999997</v>
      </c>
    </row>
    <row r="18" spans="1:10" s="203" customFormat="1" ht="108.75" customHeight="1" x14ac:dyDescent="0.3">
      <c r="A18" s="381"/>
      <c r="B18" s="11"/>
      <c r="C18" s="380" t="s">
        <v>228</v>
      </c>
      <c r="D18" s="250" t="s">
        <v>52</v>
      </c>
      <c r="E18" s="250" t="s">
        <v>229</v>
      </c>
      <c r="F18" s="250" t="s">
        <v>230</v>
      </c>
      <c r="G18" s="331">
        <f>'2'!G59</f>
        <v>-3756.8000000000175</v>
      </c>
      <c r="H18" s="331">
        <f>'2'!H59</f>
        <v>-21216.800000000025</v>
      </c>
      <c r="I18" s="331">
        <f>'2'!I59</f>
        <v>-38647.500000000153</v>
      </c>
      <c r="J18" s="331">
        <f>'2'!J59</f>
        <v>-41107.500000000153</v>
      </c>
    </row>
    <row r="19" spans="1:10" ht="19.5" customHeight="1" x14ac:dyDescent="0.3">
      <c r="A19" s="401" t="s">
        <v>167</v>
      </c>
      <c r="B19" s="401"/>
      <c r="C19" s="401"/>
      <c r="D19" s="401"/>
      <c r="E19" s="401"/>
      <c r="F19" s="401"/>
      <c r="G19" s="293">
        <f>+G20</f>
        <v>0</v>
      </c>
      <c r="H19" s="293">
        <f>+H20</f>
        <v>0</v>
      </c>
      <c r="I19" s="293">
        <f>+I20</f>
        <v>0</v>
      </c>
      <c r="J19" s="293">
        <f>+J20</f>
        <v>0</v>
      </c>
    </row>
    <row r="20" spans="1:10" ht="99" customHeight="1" x14ac:dyDescent="0.3">
      <c r="A20" s="204"/>
      <c r="B20" s="380" t="s">
        <v>168</v>
      </c>
      <c r="C20" s="249"/>
      <c r="D20" s="250" t="s">
        <v>157</v>
      </c>
      <c r="E20" s="250" t="s">
        <v>169</v>
      </c>
      <c r="F20" s="250" t="s">
        <v>170</v>
      </c>
      <c r="G20" s="293">
        <f>G21+G22</f>
        <v>0</v>
      </c>
      <c r="H20" s="293">
        <f t="shared" ref="H20:J20" si="2">H21+H22</f>
        <v>0</v>
      </c>
      <c r="I20" s="293">
        <f t="shared" si="2"/>
        <v>0</v>
      </c>
      <c r="J20" s="293">
        <f t="shared" si="2"/>
        <v>0</v>
      </c>
    </row>
    <row r="21" spans="1:10" s="203" customFormat="1" ht="111" customHeight="1" x14ac:dyDescent="0.3">
      <c r="A21" s="291"/>
      <c r="B21" s="250"/>
      <c r="C21" s="380" t="s">
        <v>171</v>
      </c>
      <c r="D21" s="250" t="s">
        <v>157</v>
      </c>
      <c r="E21" s="250" t="s">
        <v>172</v>
      </c>
      <c r="F21" s="250" t="s">
        <v>173</v>
      </c>
      <c r="G21" s="331">
        <f>'2'!G131</f>
        <v>-2460</v>
      </c>
      <c r="H21" s="331">
        <f>'2'!H131</f>
        <v>-19920</v>
      </c>
      <c r="I21" s="331">
        <f>'2'!I131</f>
        <v>-37350.699999999997</v>
      </c>
      <c r="J21" s="331">
        <f>'2'!J131</f>
        <v>-39810.699999999997</v>
      </c>
    </row>
    <row r="22" spans="1:10" s="203" customFormat="1" ht="111" customHeight="1" x14ac:dyDescent="0.3">
      <c r="A22" s="291"/>
      <c r="B22" s="291"/>
      <c r="C22" s="380" t="s">
        <v>171</v>
      </c>
      <c r="D22" s="250" t="s">
        <v>157</v>
      </c>
      <c r="E22" s="250" t="s">
        <v>172</v>
      </c>
      <c r="F22" s="250" t="s">
        <v>173</v>
      </c>
      <c r="G22" s="331">
        <f>'2'!G139</f>
        <v>2460</v>
      </c>
      <c r="H22" s="331">
        <f>'2'!H139</f>
        <v>19920</v>
      </c>
      <c r="I22" s="331">
        <f>'2'!I139</f>
        <v>37350.699999999997</v>
      </c>
      <c r="J22" s="331">
        <f>'2'!J139</f>
        <v>39810.699999999997</v>
      </c>
    </row>
    <row r="23" spans="1:10" s="198" customFormat="1" x14ac:dyDescent="0.3">
      <c r="A23" s="209"/>
      <c r="B23" s="209"/>
      <c r="C23" s="384"/>
      <c r="D23" s="209"/>
      <c r="E23" s="209"/>
      <c r="F23" s="209"/>
      <c r="G23" s="205"/>
      <c r="H23" s="206"/>
      <c r="I23" s="205"/>
      <c r="J23" s="206"/>
    </row>
    <row r="24" spans="1:10" s="198" customFormat="1" x14ac:dyDescent="0.3">
      <c r="A24" s="209"/>
      <c r="B24" s="209"/>
      <c r="C24" s="384"/>
      <c r="D24" s="209"/>
      <c r="E24" s="209"/>
      <c r="F24" s="209"/>
      <c r="G24" s="205"/>
      <c r="H24" s="206"/>
      <c r="I24" s="205"/>
      <c r="J24" s="206"/>
    </row>
    <row r="25" spans="1:10" s="198" customFormat="1" x14ac:dyDescent="0.3">
      <c r="A25" s="207"/>
      <c r="B25" s="207"/>
      <c r="C25" s="207"/>
      <c r="D25" s="208"/>
      <c r="E25" s="63"/>
      <c r="F25" s="209"/>
      <c r="G25" s="205"/>
      <c r="H25" s="206"/>
      <c r="I25" s="205"/>
      <c r="J25" s="206"/>
    </row>
    <row r="26" spans="1:10" s="198" customFormat="1" x14ac:dyDescent="0.3">
      <c r="A26" s="207"/>
      <c r="B26" s="207"/>
      <c r="C26" s="207"/>
      <c r="D26" s="208"/>
      <c r="E26" s="63"/>
      <c r="F26" s="209"/>
      <c r="G26" s="205"/>
      <c r="H26" s="206"/>
      <c r="I26" s="205"/>
      <c r="J26" s="206"/>
    </row>
    <row r="27" spans="1:10" s="198" customFormat="1" x14ac:dyDescent="0.3">
      <c r="A27" s="207"/>
      <c r="B27" s="210" t="s">
        <v>23</v>
      </c>
      <c r="C27" s="211"/>
      <c r="D27" s="212"/>
      <c r="G27" s="205"/>
      <c r="H27" s="206"/>
      <c r="I27" s="205"/>
      <c r="J27" s="206"/>
    </row>
    <row r="28" spans="1:10" s="198" customFormat="1" x14ac:dyDescent="0.3">
      <c r="A28" s="207"/>
      <c r="B28" s="210" t="s">
        <v>24</v>
      </c>
      <c r="C28" s="211"/>
      <c r="D28" s="212"/>
      <c r="G28" s="205"/>
      <c r="H28" s="206"/>
      <c r="I28" s="205"/>
      <c r="J28" s="206"/>
    </row>
    <row r="29" spans="1:10" s="198" customFormat="1" x14ac:dyDescent="0.3">
      <c r="A29" s="207"/>
      <c r="B29" s="203"/>
      <c r="C29" s="213" t="s">
        <v>22</v>
      </c>
      <c r="D29" s="212"/>
      <c r="G29" s="205"/>
      <c r="H29" s="206"/>
      <c r="I29" s="205"/>
      <c r="J29" s="206"/>
    </row>
    <row r="30" spans="1:10" s="198" customFormat="1" x14ac:dyDescent="0.3">
      <c r="A30" s="207"/>
      <c r="D30" s="214"/>
      <c r="G30" s="205"/>
      <c r="H30" s="206"/>
      <c r="I30" s="205"/>
      <c r="J30" s="206"/>
    </row>
  </sheetData>
  <mergeCells count="14">
    <mergeCell ref="A11:F11"/>
    <mergeCell ref="A12:F12"/>
    <mergeCell ref="A19:F19"/>
    <mergeCell ref="D2:J2"/>
    <mergeCell ref="B4:I6"/>
    <mergeCell ref="G8:H8"/>
    <mergeCell ref="I8:J8"/>
    <mergeCell ref="A9:A10"/>
    <mergeCell ref="B9:C9"/>
    <mergeCell ref="D9:D10"/>
    <mergeCell ref="E9:E10"/>
    <mergeCell ref="F9:F10"/>
    <mergeCell ref="G9:J9"/>
    <mergeCell ref="A15:F15"/>
  </mergeCells>
  <pageMargins left="0.17" right="0.1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N147"/>
  <sheetViews>
    <sheetView topLeftCell="A115" zoomScaleNormal="100" zoomScaleSheetLayoutView="10" workbookViewId="0">
      <selection activeCell="H88" sqref="H88"/>
    </sheetView>
  </sheetViews>
  <sheetFormatPr defaultColWidth="9.140625" defaultRowHeight="17.25" x14ac:dyDescent="0.3"/>
  <cols>
    <col min="1" max="1" width="8" style="1" customWidth="1"/>
    <col min="2" max="2" width="7" style="1" customWidth="1"/>
    <col min="3" max="3" width="6.85546875" style="1" customWidth="1"/>
    <col min="4" max="4" width="10" style="1" customWidth="1"/>
    <col min="5" max="5" width="14.85546875" style="1" customWidth="1"/>
    <col min="6" max="6" width="79.28515625" style="1" customWidth="1"/>
    <col min="7" max="7" width="16.140625" style="301" customWidth="1"/>
    <col min="8" max="8" width="16.42578125" style="301" customWidth="1"/>
    <col min="9" max="9" width="16.140625" style="301" customWidth="1"/>
    <col min="10" max="10" width="17.85546875" style="301" customWidth="1"/>
    <col min="11" max="11" width="20" style="1" customWidth="1"/>
    <col min="12" max="12" width="15.7109375" style="1" customWidth="1"/>
    <col min="13" max="13" width="16.7109375" style="1" customWidth="1"/>
    <col min="14" max="14" width="20.28515625" style="1" customWidth="1"/>
    <col min="15" max="15" width="17.42578125" style="1" customWidth="1"/>
    <col min="16" max="16384" width="9.140625" style="1"/>
  </cols>
  <sheetData>
    <row r="1" spans="1:248" x14ac:dyDescent="0.3">
      <c r="J1" s="301" t="s">
        <v>20</v>
      </c>
      <c r="K1" s="109"/>
      <c r="L1" s="109"/>
      <c r="M1" s="109"/>
      <c r="N1" s="109"/>
      <c r="O1" s="109"/>
      <c r="P1" s="44"/>
      <c r="Q1" s="109"/>
      <c r="R1" s="109"/>
      <c r="S1" s="109"/>
      <c r="T1" s="109"/>
      <c r="U1" s="109"/>
      <c r="V1" s="109"/>
      <c r="W1" s="109"/>
      <c r="X1" s="44"/>
      <c r="Y1" s="109"/>
      <c r="Z1" s="109"/>
      <c r="AA1" s="109"/>
      <c r="AB1" s="109"/>
      <c r="AC1" s="109"/>
      <c r="AD1" s="109"/>
      <c r="AE1" s="109"/>
      <c r="AF1" s="44"/>
      <c r="AG1" s="109"/>
      <c r="AH1" s="109"/>
      <c r="AI1" s="109"/>
      <c r="AJ1" s="109"/>
      <c r="AK1" s="109"/>
      <c r="AL1" s="109"/>
      <c r="AM1" s="109"/>
      <c r="AN1" s="44"/>
      <c r="AO1" s="109"/>
      <c r="AP1" s="109"/>
      <c r="AQ1" s="109"/>
      <c r="AR1" s="109"/>
      <c r="AS1" s="109"/>
      <c r="AT1" s="109"/>
      <c r="AU1" s="109"/>
      <c r="AV1" s="44"/>
      <c r="AW1" s="109"/>
      <c r="AX1" s="109"/>
      <c r="AY1" s="109"/>
      <c r="AZ1" s="109"/>
      <c r="BA1" s="109"/>
      <c r="BB1" s="109"/>
      <c r="BC1" s="109"/>
      <c r="BD1" s="44"/>
      <c r="BE1" s="109"/>
      <c r="BF1" s="109"/>
      <c r="BG1" s="109"/>
      <c r="BH1" s="109"/>
      <c r="BI1" s="109"/>
      <c r="BJ1" s="109"/>
      <c r="BK1" s="109"/>
      <c r="BL1" s="44"/>
      <c r="BM1" s="109"/>
      <c r="BN1" s="109"/>
      <c r="BO1" s="109"/>
      <c r="BP1" s="109"/>
      <c r="BQ1" s="109"/>
      <c r="BR1" s="109"/>
      <c r="BS1" s="109"/>
      <c r="BT1" s="44"/>
      <c r="BU1" s="109"/>
      <c r="BV1" s="109"/>
      <c r="BW1" s="109"/>
      <c r="BX1" s="109"/>
      <c r="BY1" s="109"/>
      <c r="BZ1" s="109"/>
      <c r="CA1" s="109"/>
      <c r="CB1" s="44"/>
      <c r="CC1" s="109"/>
      <c r="CD1" s="109"/>
      <c r="CE1" s="109"/>
      <c r="CF1" s="109"/>
      <c r="CG1" s="109"/>
      <c r="CH1" s="109"/>
      <c r="CI1" s="109"/>
      <c r="CJ1" s="44"/>
      <c r="CK1" s="109"/>
      <c r="CL1" s="109"/>
      <c r="CM1" s="109"/>
      <c r="CN1" s="109"/>
      <c r="CO1" s="109"/>
      <c r="CP1" s="109"/>
      <c r="CQ1" s="109"/>
      <c r="CR1" s="44"/>
      <c r="CS1" s="109"/>
      <c r="CT1" s="109"/>
      <c r="CU1" s="109"/>
      <c r="CV1" s="109"/>
      <c r="CW1" s="109"/>
      <c r="CX1" s="109"/>
      <c r="CY1" s="109"/>
      <c r="CZ1" s="44"/>
      <c r="DA1" s="109"/>
      <c r="DB1" s="109"/>
      <c r="DC1" s="109"/>
      <c r="DD1" s="109"/>
      <c r="DE1" s="109"/>
      <c r="DF1" s="109"/>
      <c r="DG1" s="109"/>
      <c r="DH1" s="44"/>
      <c r="DI1" s="109"/>
      <c r="DJ1" s="109"/>
      <c r="DK1" s="109"/>
      <c r="DL1" s="109"/>
      <c r="DM1" s="109"/>
      <c r="DN1" s="109"/>
      <c r="DO1" s="109"/>
      <c r="DP1" s="44"/>
      <c r="DQ1" s="109"/>
      <c r="DR1" s="109"/>
      <c r="DS1" s="109"/>
      <c r="DT1" s="109"/>
      <c r="DU1" s="109"/>
      <c r="DV1" s="109"/>
      <c r="DW1" s="109"/>
      <c r="DX1" s="44"/>
      <c r="DY1" s="109"/>
      <c r="DZ1" s="109"/>
      <c r="EA1" s="109"/>
      <c r="EB1" s="109"/>
      <c r="EC1" s="109"/>
      <c r="ED1" s="109"/>
      <c r="EE1" s="109"/>
      <c r="EF1" s="44"/>
      <c r="EG1" s="109"/>
      <c r="EH1" s="109"/>
      <c r="EI1" s="109"/>
      <c r="EJ1" s="109"/>
      <c r="EK1" s="109"/>
      <c r="EL1" s="109"/>
      <c r="EM1" s="109"/>
      <c r="EN1" s="44"/>
      <c r="EO1" s="109"/>
      <c r="EP1" s="109"/>
      <c r="EQ1" s="109"/>
      <c r="ER1" s="109"/>
      <c r="ES1" s="109"/>
      <c r="ET1" s="109"/>
      <c r="EU1" s="109"/>
      <c r="EV1" s="44"/>
      <c r="EW1" s="109"/>
      <c r="EX1" s="109"/>
      <c r="EY1" s="109"/>
      <c r="EZ1" s="109"/>
      <c r="FA1" s="109"/>
      <c r="FB1" s="109"/>
      <c r="FC1" s="109"/>
      <c r="FD1" s="44"/>
      <c r="FE1" s="109"/>
      <c r="FF1" s="109"/>
      <c r="FG1" s="109"/>
      <c r="FH1" s="109"/>
      <c r="FI1" s="109"/>
      <c r="FJ1" s="109"/>
      <c r="FK1" s="109"/>
      <c r="FL1" s="44"/>
      <c r="FM1" s="109"/>
      <c r="FN1" s="109"/>
      <c r="FO1" s="109"/>
      <c r="FP1" s="109"/>
      <c r="FQ1" s="109"/>
      <c r="FR1" s="109"/>
      <c r="FS1" s="109"/>
      <c r="FT1" s="44"/>
      <c r="FU1" s="109"/>
      <c r="FV1" s="109"/>
      <c r="FW1" s="109"/>
      <c r="FX1" s="109"/>
      <c r="FY1" s="109"/>
      <c r="FZ1" s="109"/>
      <c r="GA1" s="109"/>
      <c r="GB1" s="44"/>
      <c r="GC1" s="109"/>
      <c r="GD1" s="109"/>
      <c r="GE1" s="109"/>
      <c r="GF1" s="109"/>
      <c r="GG1" s="109"/>
      <c r="GH1" s="109"/>
      <c r="GI1" s="109"/>
      <c r="GJ1" s="44"/>
      <c r="GK1" s="109"/>
      <c r="GL1" s="109"/>
      <c r="GM1" s="109"/>
      <c r="GN1" s="109"/>
      <c r="GO1" s="109"/>
      <c r="GP1" s="109"/>
      <c r="GQ1" s="109"/>
      <c r="GR1" s="44"/>
      <c r="GS1" s="109"/>
      <c r="GT1" s="109"/>
      <c r="GU1" s="109"/>
      <c r="GV1" s="109"/>
      <c r="GW1" s="109"/>
      <c r="GX1" s="109"/>
      <c r="GY1" s="109"/>
      <c r="GZ1" s="44"/>
      <c r="HA1" s="109"/>
      <c r="HB1" s="109"/>
      <c r="HC1" s="109"/>
      <c r="HD1" s="109"/>
      <c r="HE1" s="109"/>
      <c r="HF1" s="109"/>
      <c r="HG1" s="109"/>
      <c r="HH1" s="44"/>
      <c r="HI1" s="109"/>
      <c r="HJ1" s="109"/>
      <c r="HK1" s="109"/>
      <c r="HL1" s="109"/>
      <c r="HM1" s="109"/>
      <c r="HN1" s="109"/>
      <c r="HO1" s="109"/>
      <c r="HP1" s="44"/>
      <c r="HQ1" s="109"/>
      <c r="HR1" s="109"/>
      <c r="HS1" s="109"/>
      <c r="HT1" s="109"/>
      <c r="HU1" s="109"/>
      <c r="HV1" s="109"/>
      <c r="HW1" s="109"/>
      <c r="HX1" s="44"/>
      <c r="HY1" s="109"/>
      <c r="HZ1" s="109"/>
      <c r="IA1" s="109"/>
      <c r="IB1" s="109"/>
      <c r="IC1" s="109"/>
      <c r="ID1" s="109"/>
      <c r="IE1" s="109"/>
      <c r="IF1" s="44"/>
      <c r="IG1" s="109"/>
      <c r="IH1" s="109"/>
      <c r="II1" s="109"/>
      <c r="IJ1" s="109"/>
      <c r="IK1" s="109"/>
      <c r="IL1" s="109"/>
      <c r="IM1" s="109"/>
      <c r="IN1" s="44"/>
    </row>
    <row r="2" spans="1:248" x14ac:dyDescent="0.3">
      <c r="F2" s="414" t="s">
        <v>111</v>
      </c>
      <c r="G2" s="414"/>
      <c r="H2" s="414"/>
      <c r="I2" s="414"/>
      <c r="J2" s="414"/>
      <c r="K2" s="109"/>
      <c r="L2" s="109"/>
      <c r="M2" s="109"/>
      <c r="N2" s="109"/>
      <c r="O2" s="109"/>
      <c r="P2" s="44"/>
      <c r="Q2" s="109"/>
      <c r="R2" s="109"/>
      <c r="S2" s="109"/>
      <c r="T2" s="109"/>
      <c r="U2" s="109"/>
      <c r="V2" s="109"/>
      <c r="W2" s="109"/>
      <c r="X2" s="44"/>
      <c r="Y2" s="109"/>
      <c r="Z2" s="109"/>
      <c r="AA2" s="109"/>
      <c r="AB2" s="109"/>
      <c r="AC2" s="109"/>
      <c r="AD2" s="109"/>
      <c r="AE2" s="109"/>
      <c r="AF2" s="44"/>
      <c r="AG2" s="109"/>
      <c r="AH2" s="109"/>
      <c r="AI2" s="109"/>
      <c r="AJ2" s="109"/>
      <c r="AK2" s="109"/>
      <c r="AL2" s="109"/>
      <c r="AM2" s="109"/>
      <c r="AN2" s="44"/>
      <c r="AO2" s="109"/>
      <c r="AP2" s="109"/>
      <c r="AQ2" s="109"/>
      <c r="AR2" s="109"/>
      <c r="AS2" s="109"/>
      <c r="AT2" s="109"/>
      <c r="AU2" s="109"/>
      <c r="AV2" s="44"/>
      <c r="AW2" s="109"/>
      <c r="AX2" s="109"/>
      <c r="AY2" s="109"/>
      <c r="AZ2" s="109"/>
      <c r="BA2" s="109"/>
      <c r="BB2" s="109"/>
      <c r="BC2" s="109"/>
      <c r="BD2" s="44"/>
      <c r="BE2" s="109"/>
      <c r="BF2" s="109"/>
      <c r="BG2" s="109"/>
      <c r="BH2" s="109"/>
      <c r="BI2" s="109"/>
      <c r="BJ2" s="109"/>
      <c r="BK2" s="109"/>
      <c r="BL2" s="44"/>
      <c r="BM2" s="109"/>
      <c r="BN2" s="109"/>
      <c r="BO2" s="109"/>
      <c r="BP2" s="109"/>
      <c r="BQ2" s="109"/>
      <c r="BR2" s="109"/>
      <c r="BS2" s="109"/>
      <c r="BT2" s="44"/>
      <c r="BU2" s="109"/>
      <c r="BV2" s="109"/>
      <c r="BW2" s="109"/>
      <c r="BX2" s="109"/>
      <c r="BY2" s="109"/>
      <c r="BZ2" s="109"/>
      <c r="CA2" s="109"/>
      <c r="CB2" s="44"/>
      <c r="CC2" s="109"/>
      <c r="CD2" s="109"/>
      <c r="CE2" s="109"/>
      <c r="CF2" s="109"/>
      <c r="CG2" s="109"/>
      <c r="CH2" s="109"/>
      <c r="CI2" s="109"/>
      <c r="CJ2" s="44"/>
      <c r="CK2" s="109"/>
      <c r="CL2" s="109"/>
      <c r="CM2" s="109"/>
      <c r="CN2" s="109"/>
      <c r="CO2" s="109"/>
      <c r="CP2" s="109"/>
      <c r="CQ2" s="109"/>
      <c r="CR2" s="44"/>
      <c r="CS2" s="109"/>
      <c r="CT2" s="109"/>
      <c r="CU2" s="109"/>
      <c r="CV2" s="109"/>
      <c r="CW2" s="109"/>
      <c r="CX2" s="109"/>
      <c r="CY2" s="109"/>
      <c r="CZ2" s="44"/>
      <c r="DA2" s="109"/>
      <c r="DB2" s="109"/>
      <c r="DC2" s="109"/>
      <c r="DD2" s="109"/>
      <c r="DE2" s="109"/>
      <c r="DF2" s="109"/>
      <c r="DG2" s="109"/>
      <c r="DH2" s="44"/>
      <c r="DI2" s="109"/>
      <c r="DJ2" s="109"/>
      <c r="DK2" s="109"/>
      <c r="DL2" s="109"/>
      <c r="DM2" s="109"/>
      <c r="DN2" s="109"/>
      <c r="DO2" s="109"/>
      <c r="DP2" s="44"/>
      <c r="DQ2" s="109"/>
      <c r="DR2" s="109"/>
      <c r="DS2" s="109"/>
      <c r="DT2" s="109"/>
      <c r="DU2" s="109"/>
      <c r="DV2" s="109"/>
      <c r="DW2" s="109"/>
      <c r="DX2" s="44"/>
      <c r="DY2" s="109"/>
      <c r="DZ2" s="109"/>
      <c r="EA2" s="109"/>
      <c r="EB2" s="109"/>
      <c r="EC2" s="109"/>
      <c r="ED2" s="109"/>
      <c r="EE2" s="109"/>
      <c r="EF2" s="44"/>
      <c r="EG2" s="109"/>
      <c r="EH2" s="109"/>
      <c r="EI2" s="109"/>
      <c r="EJ2" s="109"/>
      <c r="EK2" s="109"/>
      <c r="EL2" s="109"/>
      <c r="EM2" s="109"/>
      <c r="EN2" s="44"/>
      <c r="EO2" s="109"/>
      <c r="EP2" s="109"/>
      <c r="EQ2" s="109"/>
      <c r="ER2" s="109"/>
      <c r="ES2" s="109"/>
      <c r="ET2" s="109"/>
      <c r="EU2" s="109"/>
      <c r="EV2" s="44"/>
      <c r="EW2" s="109"/>
      <c r="EX2" s="109"/>
      <c r="EY2" s="109"/>
      <c r="EZ2" s="109"/>
      <c r="FA2" s="109"/>
      <c r="FB2" s="109"/>
      <c r="FC2" s="109"/>
      <c r="FD2" s="44"/>
      <c r="FE2" s="109"/>
      <c r="FF2" s="109"/>
      <c r="FG2" s="109"/>
      <c r="FH2" s="109"/>
      <c r="FI2" s="109"/>
      <c r="FJ2" s="109"/>
      <c r="FK2" s="109"/>
      <c r="FL2" s="44"/>
      <c r="FM2" s="109"/>
      <c r="FN2" s="109"/>
      <c r="FO2" s="109"/>
      <c r="FP2" s="109"/>
      <c r="FQ2" s="109"/>
      <c r="FR2" s="109"/>
      <c r="FS2" s="109"/>
      <c r="FT2" s="44"/>
      <c r="FU2" s="109"/>
      <c r="FV2" s="109"/>
      <c r="FW2" s="109"/>
      <c r="FX2" s="109"/>
      <c r="FY2" s="109"/>
      <c r="FZ2" s="109"/>
      <c r="GA2" s="109"/>
      <c r="GB2" s="44"/>
      <c r="GC2" s="109"/>
      <c r="GD2" s="109"/>
      <c r="GE2" s="109"/>
      <c r="GF2" s="109"/>
      <c r="GG2" s="109"/>
      <c r="GH2" s="109"/>
      <c r="GI2" s="109"/>
      <c r="GJ2" s="44"/>
      <c r="GK2" s="109"/>
      <c r="GL2" s="109"/>
      <c r="GM2" s="109"/>
      <c r="GN2" s="109"/>
      <c r="GO2" s="109"/>
      <c r="GP2" s="109"/>
      <c r="GQ2" s="109"/>
      <c r="GR2" s="44"/>
      <c r="GS2" s="109"/>
      <c r="GT2" s="109"/>
      <c r="GU2" s="109"/>
      <c r="GV2" s="109"/>
      <c r="GW2" s="109"/>
      <c r="GX2" s="109"/>
      <c r="GY2" s="109"/>
      <c r="GZ2" s="44"/>
      <c r="HA2" s="109"/>
      <c r="HB2" s="109"/>
      <c r="HC2" s="109"/>
      <c r="HD2" s="109"/>
      <c r="HE2" s="109"/>
      <c r="HF2" s="109"/>
      <c r="HG2" s="109"/>
      <c r="HH2" s="44"/>
      <c r="HI2" s="109"/>
      <c r="HJ2" s="109"/>
      <c r="HK2" s="109"/>
      <c r="HL2" s="109"/>
      <c r="HM2" s="109"/>
      <c r="HN2" s="109"/>
      <c r="HO2" s="109"/>
      <c r="HP2" s="44"/>
      <c r="HQ2" s="109"/>
      <c r="HR2" s="109"/>
      <c r="HS2" s="109"/>
      <c r="HT2" s="109"/>
      <c r="HU2" s="109"/>
      <c r="HV2" s="109"/>
      <c r="HW2" s="109"/>
      <c r="HX2" s="44"/>
      <c r="HY2" s="109"/>
      <c r="HZ2" s="109"/>
      <c r="IA2" s="109"/>
      <c r="IB2" s="109"/>
      <c r="IC2" s="109"/>
      <c r="ID2" s="109"/>
      <c r="IE2" s="109"/>
      <c r="IF2" s="44"/>
      <c r="IG2" s="109"/>
      <c r="IH2" s="109"/>
      <c r="II2" s="109"/>
      <c r="IJ2" s="109"/>
      <c r="IK2" s="109"/>
      <c r="IL2" s="109"/>
      <c r="IM2" s="109"/>
      <c r="IN2" s="44"/>
    </row>
    <row r="3" spans="1:248" x14ac:dyDescent="0.3">
      <c r="E3" s="2"/>
      <c r="F3" s="2"/>
      <c r="J3" s="301" t="s">
        <v>21</v>
      </c>
      <c r="K3" s="109"/>
      <c r="L3" s="109"/>
      <c r="M3" s="109"/>
      <c r="N3" s="109"/>
      <c r="O3" s="109"/>
      <c r="P3" s="44"/>
      <c r="Q3" s="109"/>
      <c r="R3" s="109"/>
      <c r="S3" s="109"/>
      <c r="T3" s="109"/>
      <c r="U3" s="109"/>
      <c r="V3" s="109"/>
      <c r="W3" s="109"/>
      <c r="X3" s="44"/>
      <c r="Y3" s="109"/>
      <c r="Z3" s="109"/>
      <c r="AA3" s="109"/>
      <c r="AB3" s="109"/>
      <c r="AC3" s="109"/>
      <c r="AD3" s="109"/>
      <c r="AE3" s="109"/>
      <c r="AF3" s="44"/>
      <c r="AG3" s="109"/>
      <c r="AH3" s="109"/>
      <c r="AI3" s="109"/>
      <c r="AJ3" s="109"/>
      <c r="AK3" s="109"/>
      <c r="AL3" s="109"/>
      <c r="AM3" s="109"/>
      <c r="AN3" s="44"/>
      <c r="AO3" s="109"/>
      <c r="AP3" s="109"/>
      <c r="AQ3" s="109"/>
      <c r="AR3" s="109"/>
      <c r="AS3" s="109"/>
      <c r="AT3" s="109"/>
      <c r="AU3" s="109"/>
      <c r="AV3" s="44"/>
      <c r="AW3" s="109"/>
      <c r="AX3" s="109"/>
      <c r="AY3" s="109"/>
      <c r="AZ3" s="109"/>
      <c r="BA3" s="109"/>
      <c r="BB3" s="109"/>
      <c r="BC3" s="109"/>
      <c r="BD3" s="44"/>
      <c r="BE3" s="109"/>
      <c r="BF3" s="109"/>
      <c r="BG3" s="109"/>
      <c r="BH3" s="109"/>
      <c r="BI3" s="109"/>
      <c r="BJ3" s="109"/>
      <c r="BK3" s="109"/>
      <c r="BL3" s="44"/>
      <c r="BM3" s="109"/>
      <c r="BN3" s="109"/>
      <c r="BO3" s="109"/>
      <c r="BP3" s="109"/>
      <c r="BQ3" s="109"/>
      <c r="BR3" s="109"/>
      <c r="BS3" s="109"/>
      <c r="BT3" s="44"/>
      <c r="BU3" s="109"/>
      <c r="BV3" s="109"/>
      <c r="BW3" s="109"/>
      <c r="BX3" s="109"/>
      <c r="BY3" s="109"/>
      <c r="BZ3" s="109"/>
      <c r="CA3" s="109"/>
      <c r="CB3" s="44"/>
      <c r="CC3" s="109"/>
      <c r="CD3" s="109"/>
      <c r="CE3" s="109"/>
      <c r="CF3" s="109"/>
      <c r="CG3" s="109"/>
      <c r="CH3" s="109"/>
      <c r="CI3" s="109"/>
      <c r="CJ3" s="44"/>
      <c r="CK3" s="109"/>
      <c r="CL3" s="109"/>
      <c r="CM3" s="109"/>
      <c r="CN3" s="109"/>
      <c r="CO3" s="109"/>
      <c r="CP3" s="109"/>
      <c r="CQ3" s="109"/>
      <c r="CR3" s="44"/>
      <c r="CS3" s="109"/>
      <c r="CT3" s="109"/>
      <c r="CU3" s="109"/>
      <c r="CV3" s="109"/>
      <c r="CW3" s="109"/>
      <c r="CX3" s="109"/>
      <c r="CY3" s="109"/>
      <c r="CZ3" s="44"/>
      <c r="DA3" s="109"/>
      <c r="DB3" s="109"/>
      <c r="DC3" s="109"/>
      <c r="DD3" s="109"/>
      <c r="DE3" s="109"/>
      <c r="DF3" s="109"/>
      <c r="DG3" s="109"/>
      <c r="DH3" s="44"/>
      <c r="DI3" s="109"/>
      <c r="DJ3" s="109"/>
      <c r="DK3" s="109"/>
      <c r="DL3" s="109"/>
      <c r="DM3" s="109"/>
      <c r="DN3" s="109"/>
      <c r="DO3" s="109"/>
      <c r="DP3" s="44"/>
      <c r="DQ3" s="109"/>
      <c r="DR3" s="109"/>
      <c r="DS3" s="109"/>
      <c r="DT3" s="109"/>
      <c r="DU3" s="109"/>
      <c r="DV3" s="109"/>
      <c r="DW3" s="109"/>
      <c r="DX3" s="44"/>
      <c r="DY3" s="109"/>
      <c r="DZ3" s="109"/>
      <c r="EA3" s="109"/>
      <c r="EB3" s="109"/>
      <c r="EC3" s="109"/>
      <c r="ED3" s="109"/>
      <c r="EE3" s="109"/>
      <c r="EF3" s="44"/>
      <c r="EG3" s="109"/>
      <c r="EH3" s="109"/>
      <c r="EI3" s="109"/>
      <c r="EJ3" s="109"/>
      <c r="EK3" s="109"/>
      <c r="EL3" s="109"/>
      <c r="EM3" s="109"/>
      <c r="EN3" s="44"/>
      <c r="EO3" s="109"/>
      <c r="EP3" s="109"/>
      <c r="EQ3" s="109"/>
      <c r="ER3" s="109"/>
      <c r="ES3" s="109"/>
      <c r="ET3" s="109"/>
      <c r="EU3" s="109"/>
      <c r="EV3" s="44"/>
      <c r="EW3" s="109"/>
      <c r="EX3" s="109"/>
      <c r="EY3" s="109"/>
      <c r="EZ3" s="109"/>
      <c r="FA3" s="109"/>
      <c r="FB3" s="109"/>
      <c r="FC3" s="109"/>
      <c r="FD3" s="44"/>
      <c r="FE3" s="109"/>
      <c r="FF3" s="109"/>
      <c r="FG3" s="109"/>
      <c r="FH3" s="109"/>
      <c r="FI3" s="109"/>
      <c r="FJ3" s="109"/>
      <c r="FK3" s="109"/>
      <c r="FL3" s="44"/>
      <c r="FM3" s="109"/>
      <c r="FN3" s="109"/>
      <c r="FO3" s="109"/>
      <c r="FP3" s="109"/>
      <c r="FQ3" s="109"/>
      <c r="FR3" s="109"/>
      <c r="FS3" s="109"/>
      <c r="FT3" s="44"/>
      <c r="FU3" s="109"/>
      <c r="FV3" s="109"/>
      <c r="FW3" s="109"/>
      <c r="FX3" s="109"/>
      <c r="FY3" s="109"/>
      <c r="FZ3" s="109"/>
      <c r="GA3" s="109"/>
      <c r="GB3" s="44"/>
      <c r="GC3" s="109"/>
      <c r="GD3" s="109"/>
      <c r="GE3" s="109"/>
      <c r="GF3" s="109"/>
      <c r="GG3" s="109"/>
      <c r="GH3" s="109"/>
      <c r="GI3" s="109"/>
      <c r="GJ3" s="44"/>
      <c r="GK3" s="109"/>
      <c r="GL3" s="109"/>
      <c r="GM3" s="109"/>
      <c r="GN3" s="109"/>
      <c r="GO3" s="109"/>
      <c r="GP3" s="109"/>
      <c r="GQ3" s="109"/>
      <c r="GR3" s="44"/>
      <c r="GS3" s="109"/>
      <c r="GT3" s="109"/>
      <c r="GU3" s="109"/>
      <c r="GV3" s="109"/>
      <c r="GW3" s="109"/>
      <c r="GX3" s="109"/>
      <c r="GY3" s="109"/>
      <c r="GZ3" s="44"/>
      <c r="HA3" s="109"/>
      <c r="HB3" s="109"/>
      <c r="HC3" s="109"/>
      <c r="HD3" s="109"/>
      <c r="HE3" s="109"/>
      <c r="HF3" s="109"/>
      <c r="HG3" s="109"/>
      <c r="HH3" s="44"/>
      <c r="HI3" s="109"/>
      <c r="HJ3" s="109"/>
      <c r="HK3" s="109"/>
      <c r="HL3" s="109"/>
      <c r="HM3" s="109"/>
      <c r="HN3" s="109"/>
      <c r="HO3" s="109"/>
      <c r="HP3" s="44"/>
      <c r="HQ3" s="109"/>
      <c r="HR3" s="109"/>
      <c r="HS3" s="109"/>
      <c r="HT3" s="109"/>
      <c r="HU3" s="109"/>
      <c r="HV3" s="109"/>
      <c r="HW3" s="109"/>
      <c r="HX3" s="44"/>
      <c r="HY3" s="109"/>
      <c r="HZ3" s="109"/>
      <c r="IA3" s="109"/>
      <c r="IB3" s="109"/>
      <c r="IC3" s="109"/>
      <c r="ID3" s="109"/>
      <c r="IE3" s="109"/>
      <c r="IF3" s="44"/>
      <c r="IG3" s="109"/>
      <c r="IH3" s="109"/>
      <c r="II3" s="109"/>
      <c r="IJ3" s="109"/>
      <c r="IK3" s="109"/>
      <c r="IL3" s="109"/>
      <c r="IM3" s="109"/>
      <c r="IN3" s="44"/>
    </row>
    <row r="4" spans="1:248" ht="10.5" customHeight="1" x14ac:dyDescent="0.3">
      <c r="E4" s="2"/>
      <c r="F4" s="2"/>
      <c r="J4" s="302"/>
      <c r="K4" s="109"/>
      <c r="L4" s="109"/>
      <c r="M4" s="109"/>
      <c r="N4" s="109"/>
      <c r="O4" s="109"/>
      <c r="P4" s="44"/>
      <c r="Q4" s="109"/>
      <c r="R4" s="109"/>
      <c r="S4" s="109"/>
      <c r="T4" s="109"/>
      <c r="U4" s="109"/>
      <c r="V4" s="109"/>
      <c r="W4" s="109"/>
      <c r="X4" s="44"/>
      <c r="Y4" s="109"/>
      <c r="Z4" s="109"/>
      <c r="AA4" s="109"/>
      <c r="AB4" s="109"/>
      <c r="AC4" s="109"/>
      <c r="AD4" s="109"/>
      <c r="AE4" s="109"/>
      <c r="AF4" s="44"/>
      <c r="AG4" s="109"/>
      <c r="AH4" s="109"/>
      <c r="AI4" s="109"/>
      <c r="AJ4" s="109"/>
      <c r="AK4" s="109"/>
      <c r="AL4" s="109"/>
      <c r="AM4" s="109"/>
      <c r="AN4" s="44"/>
      <c r="AO4" s="109"/>
      <c r="AP4" s="109"/>
      <c r="AQ4" s="109"/>
      <c r="AR4" s="109"/>
      <c r="AS4" s="109"/>
      <c r="AT4" s="109"/>
      <c r="AU4" s="109"/>
      <c r="AV4" s="44"/>
      <c r="AW4" s="109"/>
      <c r="AX4" s="109"/>
      <c r="AY4" s="109"/>
      <c r="AZ4" s="109"/>
      <c r="BA4" s="109"/>
      <c r="BB4" s="109"/>
      <c r="BC4" s="109"/>
      <c r="BD4" s="44"/>
      <c r="BE4" s="109"/>
      <c r="BF4" s="109"/>
      <c r="BG4" s="109"/>
      <c r="BH4" s="109"/>
      <c r="BI4" s="109"/>
      <c r="BJ4" s="109"/>
      <c r="BK4" s="109"/>
      <c r="BL4" s="44"/>
      <c r="BM4" s="109"/>
      <c r="BN4" s="109"/>
      <c r="BO4" s="109"/>
      <c r="BP4" s="109"/>
      <c r="BQ4" s="109"/>
      <c r="BR4" s="109"/>
      <c r="BS4" s="109"/>
      <c r="BT4" s="44"/>
      <c r="BU4" s="109"/>
      <c r="BV4" s="109"/>
      <c r="BW4" s="109"/>
      <c r="BX4" s="109"/>
      <c r="BY4" s="109"/>
      <c r="BZ4" s="109"/>
      <c r="CA4" s="109"/>
      <c r="CB4" s="44"/>
      <c r="CC4" s="109"/>
      <c r="CD4" s="109"/>
      <c r="CE4" s="109"/>
      <c r="CF4" s="109"/>
      <c r="CG4" s="109"/>
      <c r="CH4" s="109"/>
      <c r="CI4" s="109"/>
      <c r="CJ4" s="44"/>
      <c r="CK4" s="109"/>
      <c r="CL4" s="109"/>
      <c r="CM4" s="109"/>
      <c r="CN4" s="109"/>
      <c r="CO4" s="109"/>
      <c r="CP4" s="109"/>
      <c r="CQ4" s="109"/>
      <c r="CR4" s="44"/>
      <c r="CS4" s="109"/>
      <c r="CT4" s="109"/>
      <c r="CU4" s="109"/>
      <c r="CV4" s="109"/>
      <c r="CW4" s="109"/>
      <c r="CX4" s="109"/>
      <c r="CY4" s="109"/>
      <c r="CZ4" s="44"/>
      <c r="DA4" s="109"/>
      <c r="DB4" s="109"/>
      <c r="DC4" s="109"/>
      <c r="DD4" s="109"/>
      <c r="DE4" s="109"/>
      <c r="DF4" s="109"/>
      <c r="DG4" s="109"/>
      <c r="DH4" s="44"/>
      <c r="DI4" s="109"/>
      <c r="DJ4" s="109"/>
      <c r="DK4" s="109"/>
      <c r="DL4" s="109"/>
      <c r="DM4" s="109"/>
      <c r="DN4" s="109"/>
      <c r="DO4" s="109"/>
      <c r="DP4" s="44"/>
      <c r="DQ4" s="109"/>
      <c r="DR4" s="109"/>
      <c r="DS4" s="109"/>
      <c r="DT4" s="109"/>
      <c r="DU4" s="109"/>
      <c r="DV4" s="109"/>
      <c r="DW4" s="109"/>
      <c r="DX4" s="44"/>
      <c r="DY4" s="109"/>
      <c r="DZ4" s="109"/>
      <c r="EA4" s="109"/>
      <c r="EB4" s="109"/>
      <c r="EC4" s="109"/>
      <c r="ED4" s="109"/>
      <c r="EE4" s="109"/>
      <c r="EF4" s="44"/>
      <c r="EG4" s="109"/>
      <c r="EH4" s="109"/>
      <c r="EI4" s="109"/>
      <c r="EJ4" s="109"/>
      <c r="EK4" s="109"/>
      <c r="EL4" s="109"/>
      <c r="EM4" s="109"/>
      <c r="EN4" s="44"/>
      <c r="EO4" s="109"/>
      <c r="EP4" s="109"/>
      <c r="EQ4" s="109"/>
      <c r="ER4" s="109"/>
      <c r="ES4" s="109"/>
      <c r="ET4" s="109"/>
      <c r="EU4" s="109"/>
      <c r="EV4" s="44"/>
      <c r="EW4" s="109"/>
      <c r="EX4" s="109"/>
      <c r="EY4" s="109"/>
      <c r="EZ4" s="109"/>
      <c r="FA4" s="109"/>
      <c r="FB4" s="109"/>
      <c r="FC4" s="109"/>
      <c r="FD4" s="44"/>
      <c r="FE4" s="109"/>
      <c r="FF4" s="109"/>
      <c r="FG4" s="109"/>
      <c r="FH4" s="109"/>
      <c r="FI4" s="109"/>
      <c r="FJ4" s="109"/>
      <c r="FK4" s="109"/>
      <c r="FL4" s="44"/>
      <c r="FM4" s="109"/>
      <c r="FN4" s="109"/>
      <c r="FO4" s="109"/>
      <c r="FP4" s="109"/>
      <c r="FQ4" s="109"/>
      <c r="FR4" s="109"/>
      <c r="FS4" s="109"/>
      <c r="FT4" s="44"/>
      <c r="FU4" s="109"/>
      <c r="FV4" s="109"/>
      <c r="FW4" s="109"/>
      <c r="FX4" s="109"/>
      <c r="FY4" s="109"/>
      <c r="FZ4" s="109"/>
      <c r="GA4" s="109"/>
      <c r="GB4" s="44"/>
      <c r="GC4" s="109"/>
      <c r="GD4" s="109"/>
      <c r="GE4" s="109"/>
      <c r="GF4" s="109"/>
      <c r="GG4" s="109"/>
      <c r="GH4" s="109"/>
      <c r="GI4" s="109"/>
      <c r="GJ4" s="44"/>
      <c r="GK4" s="109"/>
      <c r="GL4" s="109"/>
      <c r="GM4" s="109"/>
      <c r="GN4" s="109"/>
      <c r="GO4" s="109"/>
      <c r="GP4" s="109"/>
      <c r="GQ4" s="109"/>
      <c r="GR4" s="44"/>
      <c r="GS4" s="109"/>
      <c r="GT4" s="109"/>
      <c r="GU4" s="109"/>
      <c r="GV4" s="109"/>
      <c r="GW4" s="109"/>
      <c r="GX4" s="109"/>
      <c r="GY4" s="109"/>
      <c r="GZ4" s="44"/>
      <c r="HA4" s="109"/>
      <c r="HB4" s="109"/>
      <c r="HC4" s="109"/>
      <c r="HD4" s="109"/>
      <c r="HE4" s="109"/>
      <c r="HF4" s="109"/>
      <c r="HG4" s="109"/>
      <c r="HH4" s="44"/>
      <c r="HI4" s="109"/>
      <c r="HJ4" s="109"/>
      <c r="HK4" s="109"/>
      <c r="HL4" s="109"/>
      <c r="HM4" s="109"/>
      <c r="HN4" s="109"/>
      <c r="HO4" s="109"/>
      <c r="HP4" s="44"/>
      <c r="HQ4" s="109"/>
      <c r="HR4" s="109"/>
      <c r="HS4" s="109"/>
      <c r="HT4" s="109"/>
      <c r="HU4" s="109"/>
      <c r="HV4" s="109"/>
      <c r="HW4" s="109"/>
      <c r="HX4" s="44"/>
      <c r="HY4" s="109"/>
      <c r="HZ4" s="109"/>
      <c r="IA4" s="109"/>
      <c r="IB4" s="109"/>
      <c r="IC4" s="109"/>
      <c r="ID4" s="109"/>
      <c r="IE4" s="109"/>
      <c r="IF4" s="44"/>
      <c r="IG4" s="109"/>
      <c r="IH4" s="109"/>
      <c r="II4" s="109"/>
      <c r="IJ4" s="109"/>
      <c r="IK4" s="109"/>
      <c r="IL4" s="109"/>
      <c r="IM4" s="109"/>
      <c r="IN4" s="44"/>
    </row>
    <row r="5" spans="1:248" ht="42.75" customHeight="1" x14ac:dyDescent="0.3">
      <c r="A5" s="415" t="s">
        <v>214</v>
      </c>
      <c r="B5" s="415"/>
      <c r="C5" s="415"/>
      <c r="D5" s="415"/>
      <c r="E5" s="415"/>
      <c r="F5" s="415"/>
      <c r="G5" s="415"/>
      <c r="H5" s="415"/>
      <c r="I5" s="415"/>
      <c r="J5" s="415"/>
      <c r="K5" s="109"/>
      <c r="L5" s="109"/>
      <c r="M5" s="109"/>
      <c r="N5" s="109"/>
      <c r="O5" s="109"/>
      <c r="P5" s="44"/>
      <c r="Q5" s="109"/>
      <c r="R5" s="109"/>
      <c r="S5" s="109"/>
      <c r="T5" s="109"/>
      <c r="U5" s="109"/>
      <c r="V5" s="109"/>
      <c r="W5" s="109"/>
      <c r="X5" s="44"/>
      <c r="Y5" s="109"/>
      <c r="Z5" s="109"/>
      <c r="AA5" s="109"/>
      <c r="AB5" s="109"/>
      <c r="AC5" s="109"/>
      <c r="AD5" s="109"/>
      <c r="AE5" s="109"/>
      <c r="AF5" s="44"/>
      <c r="AG5" s="109"/>
      <c r="AH5" s="109"/>
      <c r="AI5" s="109"/>
      <c r="AJ5" s="109"/>
      <c r="AK5" s="109"/>
      <c r="AL5" s="109"/>
      <c r="AM5" s="109"/>
      <c r="AN5" s="44"/>
      <c r="AO5" s="109"/>
      <c r="AP5" s="109"/>
      <c r="AQ5" s="109"/>
      <c r="AR5" s="109"/>
      <c r="AS5" s="109"/>
      <c r="AT5" s="109"/>
      <c r="AU5" s="109"/>
      <c r="AV5" s="44"/>
      <c r="AW5" s="109"/>
      <c r="AX5" s="109"/>
      <c r="AY5" s="109"/>
      <c r="AZ5" s="109"/>
      <c r="BA5" s="109"/>
      <c r="BB5" s="109"/>
      <c r="BC5" s="109"/>
      <c r="BD5" s="44"/>
      <c r="BE5" s="109"/>
      <c r="BF5" s="109"/>
      <c r="BG5" s="109"/>
      <c r="BH5" s="109"/>
      <c r="BI5" s="109"/>
      <c r="BJ5" s="109"/>
      <c r="BK5" s="109"/>
      <c r="BL5" s="44"/>
      <c r="BM5" s="109"/>
      <c r="BN5" s="109"/>
      <c r="BO5" s="109"/>
      <c r="BP5" s="109"/>
      <c r="BQ5" s="109"/>
      <c r="BR5" s="109"/>
      <c r="BS5" s="109"/>
      <c r="BT5" s="44"/>
      <c r="BU5" s="109"/>
      <c r="BV5" s="109"/>
      <c r="BW5" s="109"/>
      <c r="BX5" s="109"/>
      <c r="BY5" s="109"/>
      <c r="BZ5" s="109"/>
      <c r="CA5" s="109"/>
      <c r="CB5" s="44"/>
      <c r="CC5" s="109"/>
      <c r="CD5" s="109"/>
      <c r="CE5" s="109"/>
      <c r="CF5" s="109"/>
      <c r="CG5" s="109"/>
      <c r="CH5" s="109"/>
      <c r="CI5" s="109"/>
      <c r="CJ5" s="44"/>
      <c r="CK5" s="109"/>
      <c r="CL5" s="109"/>
      <c r="CM5" s="109"/>
      <c r="CN5" s="109"/>
      <c r="CO5" s="109"/>
      <c r="CP5" s="109"/>
      <c r="CQ5" s="109"/>
      <c r="CR5" s="44"/>
      <c r="CS5" s="109"/>
      <c r="CT5" s="109"/>
      <c r="CU5" s="109"/>
      <c r="CV5" s="109"/>
      <c r="CW5" s="109"/>
      <c r="CX5" s="109"/>
      <c r="CY5" s="109"/>
      <c r="CZ5" s="44"/>
      <c r="DA5" s="109"/>
      <c r="DB5" s="109"/>
      <c r="DC5" s="109"/>
      <c r="DD5" s="109"/>
      <c r="DE5" s="109"/>
      <c r="DF5" s="109"/>
      <c r="DG5" s="109"/>
      <c r="DH5" s="44"/>
      <c r="DI5" s="109"/>
      <c r="DJ5" s="109"/>
      <c r="DK5" s="109"/>
      <c r="DL5" s="109"/>
      <c r="DM5" s="109"/>
      <c r="DN5" s="109"/>
      <c r="DO5" s="109"/>
      <c r="DP5" s="44"/>
      <c r="DQ5" s="109"/>
      <c r="DR5" s="109"/>
      <c r="DS5" s="109"/>
      <c r="DT5" s="109"/>
      <c r="DU5" s="109"/>
      <c r="DV5" s="109"/>
      <c r="DW5" s="109"/>
      <c r="DX5" s="44"/>
      <c r="DY5" s="109"/>
      <c r="DZ5" s="109"/>
      <c r="EA5" s="109"/>
      <c r="EB5" s="109"/>
      <c r="EC5" s="109"/>
      <c r="ED5" s="109"/>
      <c r="EE5" s="109"/>
      <c r="EF5" s="44"/>
      <c r="EG5" s="109"/>
      <c r="EH5" s="109"/>
      <c r="EI5" s="109"/>
      <c r="EJ5" s="109"/>
      <c r="EK5" s="109"/>
      <c r="EL5" s="109"/>
      <c r="EM5" s="109"/>
      <c r="EN5" s="44"/>
      <c r="EO5" s="109"/>
      <c r="EP5" s="109"/>
      <c r="EQ5" s="109"/>
      <c r="ER5" s="109"/>
      <c r="ES5" s="109"/>
      <c r="ET5" s="109"/>
      <c r="EU5" s="109"/>
      <c r="EV5" s="44"/>
      <c r="EW5" s="109"/>
      <c r="EX5" s="109"/>
      <c r="EY5" s="109"/>
      <c r="EZ5" s="109"/>
      <c r="FA5" s="109"/>
      <c r="FB5" s="109"/>
      <c r="FC5" s="109"/>
      <c r="FD5" s="44"/>
      <c r="FE5" s="109"/>
      <c r="FF5" s="109"/>
      <c r="FG5" s="109"/>
      <c r="FH5" s="109"/>
      <c r="FI5" s="109"/>
      <c r="FJ5" s="109"/>
      <c r="FK5" s="109"/>
      <c r="FL5" s="44"/>
      <c r="FM5" s="109"/>
      <c r="FN5" s="109"/>
      <c r="FO5" s="109"/>
      <c r="FP5" s="109"/>
      <c r="FQ5" s="109"/>
      <c r="FR5" s="109"/>
      <c r="FS5" s="109"/>
      <c r="FT5" s="44"/>
      <c r="FU5" s="109"/>
      <c r="FV5" s="109"/>
      <c r="FW5" s="109"/>
      <c r="FX5" s="109"/>
      <c r="FY5" s="109"/>
      <c r="FZ5" s="109"/>
      <c r="GA5" s="109"/>
      <c r="GB5" s="44"/>
      <c r="GC5" s="109"/>
      <c r="GD5" s="109"/>
      <c r="GE5" s="109"/>
      <c r="GF5" s="109"/>
      <c r="GG5" s="109"/>
      <c r="GH5" s="109"/>
      <c r="GI5" s="109"/>
      <c r="GJ5" s="44"/>
      <c r="GK5" s="109"/>
      <c r="GL5" s="109"/>
      <c r="GM5" s="109"/>
      <c r="GN5" s="109"/>
      <c r="GO5" s="109"/>
      <c r="GP5" s="109"/>
      <c r="GQ5" s="109"/>
      <c r="GR5" s="44"/>
      <c r="GS5" s="109"/>
      <c r="GT5" s="109"/>
      <c r="GU5" s="109"/>
      <c r="GV5" s="109"/>
      <c r="GW5" s="109"/>
      <c r="GX5" s="109"/>
      <c r="GY5" s="109"/>
      <c r="GZ5" s="44"/>
      <c r="HA5" s="109"/>
      <c r="HB5" s="109"/>
      <c r="HC5" s="109"/>
      <c r="HD5" s="109"/>
      <c r="HE5" s="109"/>
      <c r="HF5" s="109"/>
      <c r="HG5" s="109"/>
      <c r="HH5" s="44"/>
      <c r="HI5" s="109"/>
      <c r="HJ5" s="109"/>
      <c r="HK5" s="109"/>
      <c r="HL5" s="109"/>
      <c r="HM5" s="109"/>
      <c r="HN5" s="109"/>
      <c r="HO5" s="109"/>
      <c r="HP5" s="44"/>
      <c r="HQ5" s="109"/>
      <c r="HR5" s="109"/>
      <c r="HS5" s="109"/>
      <c r="HT5" s="109"/>
      <c r="HU5" s="109"/>
      <c r="HV5" s="109"/>
      <c r="HW5" s="109"/>
      <c r="HX5" s="44"/>
      <c r="HY5" s="109"/>
      <c r="HZ5" s="109"/>
      <c r="IA5" s="109"/>
      <c r="IB5" s="109"/>
      <c r="IC5" s="109"/>
      <c r="ID5" s="109"/>
      <c r="IE5" s="109"/>
      <c r="IF5" s="44"/>
      <c r="IG5" s="109"/>
      <c r="IH5" s="109"/>
      <c r="II5" s="109"/>
      <c r="IJ5" s="109"/>
      <c r="IK5" s="109"/>
      <c r="IL5" s="109"/>
      <c r="IM5" s="109"/>
      <c r="IN5" s="44"/>
    </row>
    <row r="6" spans="1:248" x14ac:dyDescent="0.3">
      <c r="A6" s="109"/>
      <c r="B6" s="109"/>
      <c r="C6" s="109"/>
      <c r="D6" s="109"/>
      <c r="E6" s="109"/>
      <c r="F6" s="109"/>
      <c r="G6" s="302"/>
      <c r="H6" s="302"/>
      <c r="I6" s="302"/>
      <c r="J6" s="301" t="s">
        <v>33</v>
      </c>
      <c r="K6" s="109"/>
      <c r="L6" s="109"/>
      <c r="M6" s="109"/>
      <c r="N6" s="109"/>
      <c r="O6" s="109"/>
      <c r="P6" s="44"/>
      <c r="Q6" s="109"/>
      <c r="R6" s="109"/>
      <c r="S6" s="109"/>
      <c r="T6" s="109"/>
      <c r="U6" s="109"/>
      <c r="V6" s="109"/>
      <c r="W6" s="109"/>
      <c r="X6" s="44"/>
      <c r="Y6" s="109"/>
      <c r="Z6" s="109"/>
      <c r="AA6" s="109"/>
      <c r="AB6" s="109"/>
      <c r="AC6" s="109"/>
      <c r="AD6" s="109"/>
      <c r="AE6" s="109"/>
      <c r="AF6" s="44"/>
      <c r="AG6" s="109"/>
      <c r="AH6" s="109"/>
      <c r="AI6" s="109"/>
      <c r="AJ6" s="109"/>
      <c r="AK6" s="109"/>
      <c r="AL6" s="109"/>
      <c r="AM6" s="109"/>
      <c r="AN6" s="44"/>
      <c r="AO6" s="109"/>
      <c r="AP6" s="109"/>
      <c r="AQ6" s="109"/>
      <c r="AR6" s="109"/>
      <c r="AS6" s="109"/>
      <c r="AT6" s="109"/>
      <c r="AU6" s="109"/>
      <c r="AV6" s="44"/>
      <c r="AW6" s="109"/>
      <c r="AX6" s="109"/>
      <c r="AY6" s="109"/>
      <c r="AZ6" s="109"/>
      <c r="BA6" s="109"/>
      <c r="BB6" s="109"/>
      <c r="BC6" s="109"/>
      <c r="BD6" s="44"/>
      <c r="BE6" s="109"/>
      <c r="BF6" s="109"/>
      <c r="BG6" s="109"/>
      <c r="BH6" s="109"/>
      <c r="BI6" s="109"/>
      <c r="BJ6" s="109"/>
      <c r="BK6" s="109"/>
      <c r="BL6" s="44"/>
      <c r="BM6" s="109"/>
      <c r="BN6" s="109"/>
      <c r="BO6" s="109"/>
      <c r="BP6" s="109"/>
      <c r="BQ6" s="109"/>
      <c r="BR6" s="109"/>
      <c r="BS6" s="109"/>
      <c r="BT6" s="44"/>
      <c r="BU6" s="109"/>
      <c r="BV6" s="109"/>
      <c r="BW6" s="109"/>
      <c r="BX6" s="109"/>
      <c r="BY6" s="109"/>
      <c r="BZ6" s="109"/>
      <c r="CA6" s="109"/>
      <c r="CB6" s="44"/>
      <c r="CC6" s="109"/>
      <c r="CD6" s="109"/>
      <c r="CE6" s="109"/>
      <c r="CF6" s="109"/>
      <c r="CG6" s="109"/>
      <c r="CH6" s="109"/>
      <c r="CI6" s="109"/>
      <c r="CJ6" s="44"/>
      <c r="CK6" s="109"/>
      <c r="CL6" s="109"/>
      <c r="CM6" s="109"/>
      <c r="CN6" s="109"/>
      <c r="CO6" s="109"/>
      <c r="CP6" s="109"/>
      <c r="CQ6" s="109"/>
      <c r="CR6" s="44"/>
      <c r="CS6" s="109"/>
      <c r="CT6" s="109"/>
      <c r="CU6" s="109"/>
      <c r="CV6" s="109"/>
      <c r="CW6" s="109"/>
      <c r="CX6" s="109"/>
      <c r="CY6" s="109"/>
      <c r="CZ6" s="44"/>
      <c r="DA6" s="109"/>
      <c r="DB6" s="109"/>
      <c r="DC6" s="109"/>
      <c r="DD6" s="109"/>
      <c r="DE6" s="109"/>
      <c r="DF6" s="109"/>
      <c r="DG6" s="109"/>
      <c r="DH6" s="44"/>
      <c r="DI6" s="109"/>
      <c r="DJ6" s="109"/>
      <c r="DK6" s="109"/>
      <c r="DL6" s="109"/>
      <c r="DM6" s="109"/>
      <c r="DN6" s="109"/>
      <c r="DO6" s="109"/>
      <c r="DP6" s="44"/>
      <c r="DQ6" s="109"/>
      <c r="DR6" s="109"/>
      <c r="DS6" s="109"/>
      <c r="DT6" s="109"/>
      <c r="DU6" s="109"/>
      <c r="DV6" s="109"/>
      <c r="DW6" s="109"/>
      <c r="DX6" s="44"/>
      <c r="DY6" s="109"/>
      <c r="DZ6" s="109"/>
      <c r="EA6" s="109"/>
      <c r="EB6" s="109"/>
      <c r="EC6" s="109"/>
      <c r="ED6" s="109"/>
      <c r="EE6" s="109"/>
      <c r="EF6" s="44"/>
      <c r="EG6" s="109"/>
      <c r="EH6" s="109"/>
      <c r="EI6" s="109"/>
      <c r="EJ6" s="109"/>
      <c r="EK6" s="109"/>
      <c r="EL6" s="109"/>
      <c r="EM6" s="109"/>
      <c r="EN6" s="44"/>
      <c r="EO6" s="109"/>
      <c r="EP6" s="109"/>
      <c r="EQ6" s="109"/>
      <c r="ER6" s="109"/>
      <c r="ES6" s="109"/>
      <c r="ET6" s="109"/>
      <c r="EU6" s="109"/>
      <c r="EV6" s="44"/>
      <c r="EW6" s="109"/>
      <c r="EX6" s="109"/>
      <c r="EY6" s="109"/>
      <c r="EZ6" s="109"/>
      <c r="FA6" s="109"/>
      <c r="FB6" s="109"/>
      <c r="FC6" s="109"/>
      <c r="FD6" s="44"/>
      <c r="FE6" s="109"/>
      <c r="FF6" s="109"/>
      <c r="FG6" s="109"/>
      <c r="FH6" s="109"/>
      <c r="FI6" s="109"/>
      <c r="FJ6" s="109"/>
      <c r="FK6" s="109"/>
      <c r="FL6" s="44"/>
      <c r="FM6" s="109"/>
      <c r="FN6" s="109"/>
      <c r="FO6" s="109"/>
      <c r="FP6" s="109"/>
      <c r="FQ6" s="109"/>
      <c r="FR6" s="109"/>
      <c r="FS6" s="109"/>
      <c r="FT6" s="44"/>
      <c r="FU6" s="109"/>
      <c r="FV6" s="109"/>
      <c r="FW6" s="109"/>
      <c r="FX6" s="109"/>
      <c r="FY6" s="109"/>
      <c r="FZ6" s="109"/>
      <c r="GA6" s="109"/>
      <c r="GB6" s="44"/>
      <c r="GC6" s="109"/>
      <c r="GD6" s="109"/>
      <c r="GE6" s="109"/>
      <c r="GF6" s="109"/>
      <c r="GG6" s="109"/>
      <c r="GH6" s="109"/>
      <c r="GI6" s="109"/>
      <c r="GJ6" s="44"/>
      <c r="GK6" s="109"/>
      <c r="GL6" s="109"/>
      <c r="GM6" s="109"/>
      <c r="GN6" s="109"/>
      <c r="GO6" s="109"/>
      <c r="GP6" s="109"/>
      <c r="GQ6" s="109"/>
      <c r="GR6" s="44"/>
      <c r="GS6" s="109"/>
      <c r="GT6" s="109"/>
      <c r="GU6" s="109"/>
      <c r="GV6" s="109"/>
      <c r="GW6" s="109"/>
      <c r="GX6" s="109"/>
      <c r="GY6" s="109"/>
      <c r="GZ6" s="44"/>
      <c r="HA6" s="109"/>
      <c r="HB6" s="109"/>
      <c r="HC6" s="109"/>
      <c r="HD6" s="109"/>
      <c r="HE6" s="109"/>
      <c r="HF6" s="109"/>
      <c r="HG6" s="109"/>
      <c r="HH6" s="44"/>
      <c r="HI6" s="109"/>
      <c r="HJ6" s="109"/>
      <c r="HK6" s="109"/>
      <c r="HL6" s="109"/>
      <c r="HM6" s="109"/>
      <c r="HN6" s="109"/>
      <c r="HO6" s="109"/>
      <c r="HP6" s="44"/>
      <c r="HQ6" s="109"/>
      <c r="HR6" s="109"/>
      <c r="HS6" s="109"/>
      <c r="HT6" s="109"/>
      <c r="HU6" s="109"/>
      <c r="HV6" s="109"/>
      <c r="HW6" s="109"/>
      <c r="HX6" s="44"/>
      <c r="HY6" s="109"/>
      <c r="HZ6" s="109"/>
      <c r="IA6" s="109"/>
      <c r="IB6" s="109"/>
      <c r="IC6" s="109"/>
      <c r="ID6" s="109"/>
      <c r="IE6" s="109"/>
      <c r="IF6" s="44"/>
      <c r="IG6" s="109"/>
      <c r="IH6" s="109"/>
      <c r="II6" s="109"/>
      <c r="IJ6" s="109"/>
      <c r="IK6" s="109"/>
      <c r="IL6" s="109"/>
      <c r="IM6" s="109"/>
      <c r="IN6" s="44"/>
    </row>
    <row r="7" spans="1:248" ht="73.5" customHeight="1" x14ac:dyDescent="0.3">
      <c r="A7" s="416" t="s">
        <v>2</v>
      </c>
      <c r="B7" s="417"/>
      <c r="C7" s="418"/>
      <c r="D7" s="416" t="s">
        <v>0</v>
      </c>
      <c r="E7" s="418"/>
      <c r="F7" s="412" t="s">
        <v>12</v>
      </c>
      <c r="G7" s="419" t="s">
        <v>13</v>
      </c>
      <c r="H7" s="420"/>
      <c r="I7" s="420"/>
      <c r="J7" s="421"/>
      <c r="K7" s="135"/>
    </row>
    <row r="8" spans="1:248" s="27" customFormat="1" ht="34.5" customHeight="1" x14ac:dyDescent="0.2">
      <c r="A8" s="111" t="s">
        <v>25</v>
      </c>
      <c r="B8" s="111" t="s">
        <v>26</v>
      </c>
      <c r="C8" s="111" t="s">
        <v>27</v>
      </c>
      <c r="D8" s="112" t="s">
        <v>3</v>
      </c>
      <c r="E8" s="112" t="s">
        <v>4</v>
      </c>
      <c r="F8" s="413"/>
      <c r="G8" s="303" t="s">
        <v>112</v>
      </c>
      <c r="H8" s="303" t="s">
        <v>30</v>
      </c>
      <c r="I8" s="303" t="s">
        <v>31</v>
      </c>
      <c r="J8" s="303" t="s">
        <v>32</v>
      </c>
    </row>
    <row r="9" spans="1:248" x14ac:dyDescent="0.3">
      <c r="A9" s="113"/>
      <c r="B9" s="113"/>
      <c r="C9" s="113"/>
      <c r="D9" s="113"/>
      <c r="E9" s="113"/>
      <c r="F9" s="114" t="s">
        <v>7</v>
      </c>
      <c r="G9" s="332">
        <v>0</v>
      </c>
      <c r="H9" s="332">
        <v>0</v>
      </c>
      <c r="I9" s="332">
        <v>0</v>
      </c>
      <c r="J9" s="332">
        <v>0</v>
      </c>
    </row>
    <row r="10" spans="1:248" x14ac:dyDescent="0.3">
      <c r="A10" s="113"/>
      <c r="B10" s="113"/>
      <c r="C10" s="113"/>
      <c r="D10" s="113"/>
      <c r="E10" s="113"/>
      <c r="F10" s="113" t="s">
        <v>8</v>
      </c>
      <c r="G10" s="293"/>
      <c r="H10" s="293"/>
      <c r="I10" s="293"/>
      <c r="J10" s="293"/>
    </row>
    <row r="11" spans="1:248" s="118" customFormat="1" x14ac:dyDescent="0.2">
      <c r="A11" s="115"/>
      <c r="B11" s="115"/>
      <c r="C11" s="115"/>
      <c r="D11" s="116"/>
      <c r="E11" s="116"/>
      <c r="F11" s="117" t="s">
        <v>183</v>
      </c>
      <c r="G11" s="179">
        <f>G13</f>
        <v>1296.8</v>
      </c>
      <c r="H11" s="179">
        <f t="shared" ref="H11:J11" si="0">H13</f>
        <v>1296.8</v>
      </c>
      <c r="I11" s="179">
        <f t="shared" si="0"/>
        <v>1296.8</v>
      </c>
      <c r="J11" s="179">
        <f t="shared" si="0"/>
        <v>1296.8</v>
      </c>
    </row>
    <row r="12" spans="1:248" s="118" customFormat="1" x14ac:dyDescent="0.2">
      <c r="A12" s="115"/>
      <c r="B12" s="115"/>
      <c r="C12" s="115"/>
      <c r="D12" s="116"/>
      <c r="E12" s="116"/>
      <c r="F12" s="108" t="s">
        <v>8</v>
      </c>
      <c r="G12" s="236"/>
      <c r="H12" s="236"/>
      <c r="I12" s="236"/>
      <c r="J12" s="236"/>
    </row>
    <row r="13" spans="1:248" ht="19.5" customHeight="1" x14ac:dyDescent="0.3">
      <c r="A13" s="250" t="s">
        <v>9</v>
      </c>
      <c r="B13" s="249"/>
      <c r="C13" s="249"/>
      <c r="D13" s="249"/>
      <c r="E13" s="249"/>
      <c r="F13" s="250" t="s">
        <v>288</v>
      </c>
      <c r="G13" s="179">
        <f>G15</f>
        <v>1296.8</v>
      </c>
      <c r="H13" s="179">
        <f t="shared" ref="H13:J13" si="1">H15</f>
        <v>1296.8</v>
      </c>
      <c r="I13" s="179">
        <f t="shared" si="1"/>
        <v>1296.8</v>
      </c>
      <c r="J13" s="179">
        <f t="shared" si="1"/>
        <v>1296.8</v>
      </c>
      <c r="K13" s="28"/>
    </row>
    <row r="14" spans="1:248" x14ac:dyDescent="0.3">
      <c r="A14" s="249"/>
      <c r="B14" s="249"/>
      <c r="C14" s="249"/>
      <c r="D14" s="249"/>
      <c r="E14" s="249"/>
      <c r="F14" s="249" t="s">
        <v>8</v>
      </c>
      <c r="G14" s="236"/>
      <c r="H14" s="236"/>
      <c r="I14" s="236"/>
      <c r="J14" s="236"/>
      <c r="K14" s="28"/>
    </row>
    <row r="15" spans="1:248" ht="51.75" x14ac:dyDescent="0.3">
      <c r="A15" s="249"/>
      <c r="B15" s="250" t="s">
        <v>9</v>
      </c>
      <c r="C15" s="249"/>
      <c r="D15" s="249"/>
      <c r="E15" s="249"/>
      <c r="F15" s="250" t="s">
        <v>289</v>
      </c>
      <c r="G15" s="179">
        <f>G17</f>
        <v>1296.8</v>
      </c>
      <c r="H15" s="179">
        <f>H17</f>
        <v>1296.8</v>
      </c>
      <c r="I15" s="179">
        <f t="shared" ref="I15:J15" si="2">I17</f>
        <v>1296.8</v>
      </c>
      <c r="J15" s="179">
        <f t="shared" si="2"/>
        <v>1296.8</v>
      </c>
      <c r="K15" s="28"/>
    </row>
    <row r="16" spans="1:248" x14ac:dyDescent="0.3">
      <c r="A16" s="249"/>
      <c r="B16" s="249"/>
      <c r="C16" s="249"/>
      <c r="D16" s="249"/>
      <c r="E16" s="249"/>
      <c r="F16" s="249" t="s">
        <v>8</v>
      </c>
      <c r="G16" s="304"/>
      <c r="H16" s="304"/>
      <c r="I16" s="304"/>
      <c r="J16" s="304"/>
      <c r="K16" s="28"/>
    </row>
    <row r="17" spans="1:14" ht="26.25" customHeight="1" x14ac:dyDescent="0.3">
      <c r="A17" s="249"/>
      <c r="B17" s="249"/>
      <c r="C17" s="250" t="s">
        <v>9</v>
      </c>
      <c r="D17" s="249"/>
      <c r="E17" s="249"/>
      <c r="F17" s="250" t="s">
        <v>184</v>
      </c>
      <c r="G17" s="179">
        <f>G21</f>
        <v>1296.8</v>
      </c>
      <c r="H17" s="179">
        <f t="shared" ref="H17:J17" si="3">H21</f>
        <v>1296.8</v>
      </c>
      <c r="I17" s="179">
        <f t="shared" si="3"/>
        <v>1296.8</v>
      </c>
      <c r="J17" s="179">
        <f t="shared" si="3"/>
        <v>1296.8</v>
      </c>
    </row>
    <row r="18" spans="1:14" s="118" customFormat="1" x14ac:dyDescent="0.2">
      <c r="A18" s="249"/>
      <c r="B18" s="249"/>
      <c r="C18" s="249"/>
      <c r="D18" s="249"/>
      <c r="E18" s="249"/>
      <c r="F18" s="249" t="s">
        <v>8</v>
      </c>
      <c r="G18" s="324"/>
      <c r="H18" s="324"/>
      <c r="I18" s="324"/>
      <c r="J18" s="324"/>
    </row>
    <row r="19" spans="1:14" s="279" customFormat="1" x14ac:dyDescent="0.2">
      <c r="A19" s="247"/>
      <c r="B19" s="247"/>
      <c r="C19" s="247"/>
      <c r="D19" s="245"/>
      <c r="E19" s="245"/>
      <c r="F19" s="11" t="s">
        <v>183</v>
      </c>
      <c r="G19" s="278">
        <f>G21</f>
        <v>1296.8</v>
      </c>
      <c r="H19" s="278">
        <f t="shared" ref="H19:J19" si="4">H21</f>
        <v>1296.8</v>
      </c>
      <c r="I19" s="278">
        <f t="shared" si="4"/>
        <v>1296.8</v>
      </c>
      <c r="J19" s="278">
        <f t="shared" si="4"/>
        <v>1296.8</v>
      </c>
    </row>
    <row r="20" spans="1:14" s="118" customFormat="1" x14ac:dyDescent="0.2">
      <c r="A20" s="247"/>
      <c r="B20" s="247"/>
      <c r="C20" s="247"/>
      <c r="D20" s="245"/>
      <c r="E20" s="246"/>
      <c r="F20" s="116" t="s">
        <v>8</v>
      </c>
      <c r="G20" s="325"/>
      <c r="H20" s="325"/>
      <c r="I20" s="325"/>
      <c r="J20" s="325"/>
    </row>
    <row r="21" spans="1:14" s="118" customFormat="1" x14ac:dyDescent="0.2">
      <c r="A21" s="247"/>
      <c r="B21" s="247"/>
      <c r="C21" s="247"/>
      <c r="D21" s="251">
        <v>1037</v>
      </c>
      <c r="E21" s="250"/>
      <c r="F21" s="250" t="s">
        <v>176</v>
      </c>
      <c r="G21" s="231">
        <f>G23</f>
        <v>1296.8</v>
      </c>
      <c r="H21" s="231">
        <f t="shared" ref="H21:J21" si="5">H23</f>
        <v>1296.8</v>
      </c>
      <c r="I21" s="231">
        <f t="shared" si="5"/>
        <v>1296.8</v>
      </c>
      <c r="J21" s="231">
        <f t="shared" si="5"/>
        <v>1296.8</v>
      </c>
    </row>
    <row r="22" spans="1:14" s="118" customFormat="1" x14ac:dyDescent="0.2">
      <c r="A22" s="247"/>
      <c r="B22" s="247"/>
      <c r="C22" s="247"/>
      <c r="D22" s="245"/>
      <c r="E22" s="246"/>
      <c r="F22" s="116" t="s">
        <v>8</v>
      </c>
      <c r="G22" s="325"/>
      <c r="H22" s="325"/>
      <c r="I22" s="325"/>
      <c r="J22" s="325"/>
    </row>
    <row r="23" spans="1:14" s="6" customFormat="1" ht="42" customHeight="1" x14ac:dyDescent="0.3">
      <c r="A23" s="125"/>
      <c r="B23" s="125"/>
      <c r="C23" s="125"/>
      <c r="D23" s="126"/>
      <c r="E23" s="15">
        <v>11001</v>
      </c>
      <c r="F23" s="11" t="s">
        <v>180</v>
      </c>
      <c r="G23" s="179">
        <f>G25</f>
        <v>1296.8</v>
      </c>
      <c r="H23" s="179">
        <f t="shared" ref="H23:J23" si="6">H25</f>
        <v>1296.8</v>
      </c>
      <c r="I23" s="179">
        <f t="shared" si="6"/>
        <v>1296.8</v>
      </c>
      <c r="J23" s="179">
        <f t="shared" si="6"/>
        <v>1296.8</v>
      </c>
      <c r="K23" s="183"/>
      <c r="L23" s="183"/>
      <c r="M23" s="183"/>
      <c r="N23" s="183"/>
    </row>
    <row r="24" spans="1:14" ht="19.5" customHeight="1" x14ac:dyDescent="0.3">
      <c r="A24" s="124"/>
      <c r="B24" s="124"/>
      <c r="C24" s="124"/>
      <c r="D24" s="127"/>
      <c r="E24" s="12"/>
      <c r="F24" s="10" t="s">
        <v>10</v>
      </c>
      <c r="G24" s="326"/>
      <c r="H24" s="326"/>
      <c r="I24" s="326"/>
      <c r="J24" s="326"/>
    </row>
    <row r="25" spans="1:14" s="6" customFormat="1" ht="19.5" customHeight="1" x14ac:dyDescent="0.3">
      <c r="A25" s="125"/>
      <c r="B25" s="125"/>
      <c r="C25" s="125"/>
      <c r="D25" s="126"/>
      <c r="E25" s="15"/>
      <c r="F25" s="11" t="s">
        <v>183</v>
      </c>
      <c r="G25" s="236">
        <f>G27</f>
        <v>1296.8</v>
      </c>
      <c r="H25" s="236">
        <f>H27</f>
        <v>1296.8</v>
      </c>
      <c r="I25" s="236">
        <f>I27</f>
        <v>1296.8</v>
      </c>
      <c r="J25" s="236">
        <f t="shared" ref="J25" si="7">J27</f>
        <v>1296.8</v>
      </c>
      <c r="K25" s="183"/>
      <c r="L25" s="191"/>
    </row>
    <row r="26" spans="1:14" ht="35.25" customHeight="1" x14ac:dyDescent="0.3">
      <c r="A26" s="124"/>
      <c r="B26" s="124"/>
      <c r="C26" s="124"/>
      <c r="D26" s="127"/>
      <c r="E26" s="12"/>
      <c r="F26" s="10" t="s">
        <v>11</v>
      </c>
      <c r="G26" s="326"/>
      <c r="H26" s="326"/>
      <c r="I26" s="326"/>
      <c r="J26" s="326"/>
      <c r="K26" s="190"/>
    </row>
    <row r="27" spans="1:14" ht="19.5" customHeight="1" x14ac:dyDescent="0.3">
      <c r="A27" s="124"/>
      <c r="B27" s="124"/>
      <c r="C27" s="124"/>
      <c r="D27" s="127"/>
      <c r="E27" s="12"/>
      <c r="F27" s="10" t="s">
        <v>7</v>
      </c>
      <c r="G27" s="326">
        <f t="shared" ref="G27:J29" si="8">G28</f>
        <v>1296.8</v>
      </c>
      <c r="H27" s="326">
        <f t="shared" si="8"/>
        <v>1296.8</v>
      </c>
      <c r="I27" s="326">
        <f t="shared" si="8"/>
        <v>1296.8</v>
      </c>
      <c r="J27" s="326">
        <f t="shared" si="8"/>
        <v>1296.8</v>
      </c>
    </row>
    <row r="28" spans="1:14" ht="19.5" customHeight="1" x14ac:dyDescent="0.3">
      <c r="A28" s="124"/>
      <c r="B28" s="124"/>
      <c r="C28" s="124"/>
      <c r="D28" s="127"/>
      <c r="E28" s="12"/>
      <c r="F28" s="10" t="s">
        <v>138</v>
      </c>
      <c r="G28" s="326">
        <f>G29</f>
        <v>1296.8</v>
      </c>
      <c r="H28" s="326">
        <f t="shared" si="8"/>
        <v>1296.8</v>
      </c>
      <c r="I28" s="326">
        <f t="shared" si="8"/>
        <v>1296.8</v>
      </c>
      <c r="J28" s="326">
        <f t="shared" si="8"/>
        <v>1296.8</v>
      </c>
    </row>
    <row r="29" spans="1:14" ht="19.5" customHeight="1" x14ac:dyDescent="0.3">
      <c r="A29" s="124"/>
      <c r="B29" s="124"/>
      <c r="C29" s="124"/>
      <c r="D29" s="127"/>
      <c r="E29" s="12"/>
      <c r="F29" s="10" t="s">
        <v>185</v>
      </c>
      <c r="G29" s="326">
        <f t="shared" si="8"/>
        <v>1296.8</v>
      </c>
      <c r="H29" s="326">
        <f t="shared" si="8"/>
        <v>1296.8</v>
      </c>
      <c r="I29" s="326">
        <f t="shared" si="8"/>
        <v>1296.8</v>
      </c>
      <c r="J29" s="326">
        <f t="shared" si="8"/>
        <v>1296.8</v>
      </c>
    </row>
    <row r="30" spans="1:14" ht="41.25" customHeight="1" x14ac:dyDescent="0.3">
      <c r="A30" s="124"/>
      <c r="B30" s="124"/>
      <c r="C30" s="124"/>
      <c r="D30" s="127"/>
      <c r="E30" s="12"/>
      <c r="F30" s="10" t="s">
        <v>186</v>
      </c>
      <c r="G30" s="23">
        <v>1296.8</v>
      </c>
      <c r="H30" s="23">
        <v>1296.8</v>
      </c>
      <c r="I30" s="23">
        <v>1296.8</v>
      </c>
      <c r="J30" s="23">
        <v>1296.8</v>
      </c>
      <c r="K30" s="28"/>
    </row>
    <row r="31" spans="1:14" s="118" customFormat="1" ht="33.75" customHeight="1" x14ac:dyDescent="0.2">
      <c r="A31" s="115"/>
      <c r="B31" s="115"/>
      <c r="C31" s="115"/>
      <c r="D31" s="116"/>
      <c r="E31" s="116"/>
      <c r="F31" s="117" t="s">
        <v>18</v>
      </c>
      <c r="G31" s="331">
        <f>G33</f>
        <v>-1296.8000000000175</v>
      </c>
      <c r="H31" s="331">
        <f t="shared" ref="H31:J31" si="9">H33</f>
        <v>-1296.8000000000247</v>
      </c>
      <c r="I31" s="331">
        <f t="shared" si="9"/>
        <v>-1296.8000000001557</v>
      </c>
      <c r="J31" s="331">
        <f t="shared" si="9"/>
        <v>-1296.8000000001557</v>
      </c>
    </row>
    <row r="32" spans="1:14" s="118" customFormat="1" x14ac:dyDescent="0.2">
      <c r="A32" s="115"/>
      <c r="B32" s="115"/>
      <c r="C32" s="115"/>
      <c r="D32" s="116"/>
      <c r="E32" s="116"/>
      <c r="F32" s="108" t="s">
        <v>8</v>
      </c>
      <c r="G32" s="331"/>
      <c r="H32" s="331"/>
      <c r="I32" s="331"/>
      <c r="J32" s="331"/>
    </row>
    <row r="33" spans="1:12" ht="19.5" customHeight="1" x14ac:dyDescent="0.3">
      <c r="A33" s="250" t="s">
        <v>9</v>
      </c>
      <c r="B33" s="249"/>
      <c r="C33" s="249"/>
      <c r="D33" s="249"/>
      <c r="E33" s="249"/>
      <c r="F33" s="250" t="s">
        <v>288</v>
      </c>
      <c r="G33" s="331">
        <f>G35</f>
        <v>-1296.8000000000175</v>
      </c>
      <c r="H33" s="331">
        <f t="shared" ref="H33:J33" si="10">H35</f>
        <v>-1296.8000000000247</v>
      </c>
      <c r="I33" s="331">
        <f t="shared" si="10"/>
        <v>-1296.8000000001557</v>
      </c>
      <c r="J33" s="331">
        <f t="shared" si="10"/>
        <v>-1296.8000000001557</v>
      </c>
      <c r="K33" s="28"/>
    </row>
    <row r="34" spans="1:12" x14ac:dyDescent="0.3">
      <c r="A34" s="249"/>
      <c r="B34" s="249"/>
      <c r="C34" s="249"/>
      <c r="D34" s="249"/>
      <c r="E34" s="249"/>
      <c r="F34" s="249" t="s">
        <v>8</v>
      </c>
      <c r="G34" s="331"/>
      <c r="H34" s="331"/>
      <c r="I34" s="331"/>
      <c r="J34" s="331"/>
      <c r="K34" s="28"/>
    </row>
    <row r="35" spans="1:12" ht="34.5" x14ac:dyDescent="0.3">
      <c r="A35" s="114"/>
      <c r="B35" s="250" t="s">
        <v>290</v>
      </c>
      <c r="C35" s="249"/>
      <c r="D35" s="249"/>
      <c r="E35" s="249"/>
      <c r="F35" s="250" t="s">
        <v>17</v>
      </c>
      <c r="G35" s="331">
        <f t="shared" ref="G35" si="11">G37</f>
        <v>-1296.8000000000175</v>
      </c>
      <c r="H35" s="331">
        <f t="shared" ref="H35:J35" si="12">H37</f>
        <v>-1296.8000000000247</v>
      </c>
      <c r="I35" s="331">
        <f t="shared" si="12"/>
        <v>-1296.8000000001557</v>
      </c>
      <c r="J35" s="331">
        <f t="shared" si="12"/>
        <v>-1296.8000000001557</v>
      </c>
      <c r="K35" s="28"/>
    </row>
    <row r="36" spans="1:12" x14ac:dyDescent="0.3">
      <c r="A36" s="114"/>
      <c r="B36" s="249"/>
      <c r="C36" s="249"/>
      <c r="D36" s="249"/>
      <c r="E36" s="249"/>
      <c r="F36" s="249" t="s">
        <v>8</v>
      </c>
      <c r="G36" s="331"/>
      <c r="H36" s="331"/>
      <c r="I36" s="331"/>
      <c r="J36" s="331"/>
      <c r="K36" s="28"/>
    </row>
    <row r="37" spans="1:12" ht="34.5" customHeight="1" x14ac:dyDescent="0.3">
      <c r="A37" s="114"/>
      <c r="B37" s="249"/>
      <c r="C37" s="250" t="s">
        <v>9</v>
      </c>
      <c r="D37" s="249"/>
      <c r="E37" s="249"/>
      <c r="F37" s="250" t="s">
        <v>17</v>
      </c>
      <c r="G37" s="331">
        <f>G41</f>
        <v>-1296.8000000000175</v>
      </c>
      <c r="H37" s="331">
        <f t="shared" ref="H37:J37" si="13">H41</f>
        <v>-1296.8000000000247</v>
      </c>
      <c r="I37" s="331">
        <f t="shared" si="13"/>
        <v>-1296.8000000001557</v>
      </c>
      <c r="J37" s="331">
        <f t="shared" si="13"/>
        <v>-1296.8000000001557</v>
      </c>
      <c r="K37" s="28"/>
    </row>
    <row r="38" spans="1:12" s="118" customFormat="1" x14ac:dyDescent="0.2">
      <c r="A38" s="119"/>
      <c r="B38" s="119"/>
      <c r="C38" s="119"/>
      <c r="D38" s="117"/>
      <c r="E38" s="116"/>
      <c r="F38" s="116" t="s">
        <v>8</v>
      </c>
      <c r="G38" s="331"/>
      <c r="H38" s="331"/>
      <c r="I38" s="331"/>
      <c r="J38" s="331"/>
    </row>
    <row r="39" spans="1:12" s="118" customFormat="1" ht="34.5" x14ac:dyDescent="0.2">
      <c r="A39" s="247"/>
      <c r="B39" s="247"/>
      <c r="C39" s="247"/>
      <c r="D39" s="245"/>
      <c r="E39" s="246"/>
      <c r="F39" s="117" t="s">
        <v>18</v>
      </c>
      <c r="G39" s="331">
        <f>G41</f>
        <v>-1296.8000000000175</v>
      </c>
      <c r="H39" s="331">
        <f t="shared" ref="H39:J39" si="14">H41</f>
        <v>-1296.8000000000247</v>
      </c>
      <c r="I39" s="331">
        <f t="shared" si="14"/>
        <v>-1296.8000000001557</v>
      </c>
      <c r="J39" s="331">
        <f t="shared" si="14"/>
        <v>-1296.8000000001557</v>
      </c>
    </row>
    <row r="40" spans="1:12" s="118" customFormat="1" x14ac:dyDescent="0.2">
      <c r="A40" s="247"/>
      <c r="B40" s="247"/>
      <c r="C40" s="247"/>
      <c r="D40" s="245"/>
      <c r="E40" s="246"/>
      <c r="F40" s="116" t="s">
        <v>8</v>
      </c>
      <c r="G40" s="331"/>
      <c r="H40" s="331"/>
      <c r="I40" s="331"/>
      <c r="J40" s="331"/>
    </row>
    <row r="41" spans="1:12" s="118" customFormat="1" x14ac:dyDescent="0.2">
      <c r="A41" s="247"/>
      <c r="B41" s="247"/>
      <c r="C41" s="247"/>
      <c r="D41" s="251">
        <v>1212</v>
      </c>
      <c r="E41" s="250"/>
      <c r="F41" s="250" t="s">
        <v>182</v>
      </c>
      <c r="G41" s="331">
        <f>G59+G43</f>
        <v>-1296.8000000000175</v>
      </c>
      <c r="H41" s="331">
        <f>H59+H43</f>
        <v>-1296.8000000000247</v>
      </c>
      <c r="I41" s="331">
        <f>I59+I43</f>
        <v>-1296.8000000001557</v>
      </c>
      <c r="J41" s="331">
        <f>J59+J43</f>
        <v>-1296.8000000001557</v>
      </c>
    </row>
    <row r="42" spans="1:12" s="118" customFormat="1" x14ac:dyDescent="0.2">
      <c r="A42" s="247"/>
      <c r="B42" s="247"/>
      <c r="C42" s="247"/>
      <c r="D42" s="245"/>
      <c r="E42" s="246"/>
      <c r="F42" s="116" t="s">
        <v>8</v>
      </c>
      <c r="G42" s="325"/>
      <c r="H42" s="325"/>
      <c r="I42" s="325"/>
      <c r="J42" s="325"/>
    </row>
    <row r="43" spans="1:12" s="6" customFormat="1" ht="34.5" x14ac:dyDescent="0.3">
      <c r="A43" s="125"/>
      <c r="B43" s="125"/>
      <c r="C43" s="125"/>
      <c r="D43" s="126"/>
      <c r="E43" s="15">
        <v>12025</v>
      </c>
      <c r="F43" s="11" t="s">
        <v>220</v>
      </c>
      <c r="G43" s="179">
        <f>G52+G45</f>
        <v>2460</v>
      </c>
      <c r="H43" s="179">
        <f>H52+H45</f>
        <v>19920</v>
      </c>
      <c r="I43" s="179">
        <f>I52+I45</f>
        <v>37350.699999999997</v>
      </c>
      <c r="J43" s="179">
        <f>J52+J45</f>
        <v>39810.699999999997</v>
      </c>
      <c r="K43" s="132"/>
    </row>
    <row r="44" spans="1:12" ht="19.5" customHeight="1" x14ac:dyDescent="0.3">
      <c r="A44" s="124"/>
      <c r="B44" s="124"/>
      <c r="C44" s="124"/>
      <c r="D44" s="127"/>
      <c r="E44" s="12"/>
      <c r="F44" s="10" t="s">
        <v>10</v>
      </c>
      <c r="G44" s="326"/>
      <c r="H44" s="326"/>
      <c r="I44" s="326"/>
      <c r="J44" s="326"/>
    </row>
    <row r="45" spans="1:12" s="6" customFormat="1" ht="19.5" customHeight="1" x14ac:dyDescent="0.3">
      <c r="A45" s="131"/>
      <c r="B45" s="131"/>
      <c r="C45" s="131"/>
      <c r="D45" s="69"/>
      <c r="E45" s="11"/>
      <c r="F45" s="11" t="s">
        <v>134</v>
      </c>
      <c r="G45" s="179">
        <f>G47</f>
        <v>0</v>
      </c>
      <c r="H45" s="179">
        <f>H47</f>
        <v>15000</v>
      </c>
      <c r="I45" s="179">
        <f>I47</f>
        <v>29970.7</v>
      </c>
      <c r="J45" s="179">
        <f t="shared" ref="J45" si="15">J47</f>
        <v>29970.7</v>
      </c>
    </row>
    <row r="46" spans="1:12" s="6" customFormat="1" ht="42" customHeight="1" x14ac:dyDescent="0.3">
      <c r="A46" s="131"/>
      <c r="B46" s="131"/>
      <c r="C46" s="131"/>
      <c r="D46" s="69"/>
      <c r="E46" s="11"/>
      <c r="F46" s="123" t="s">
        <v>11</v>
      </c>
      <c r="G46" s="327"/>
      <c r="H46" s="327"/>
      <c r="I46" s="327"/>
      <c r="J46" s="327"/>
      <c r="L46" s="132"/>
    </row>
    <row r="47" spans="1:12" ht="19.5" customHeight="1" x14ac:dyDescent="0.3">
      <c r="A47" s="128"/>
      <c r="B47" s="128"/>
      <c r="C47" s="128"/>
      <c r="D47" s="129"/>
      <c r="E47" s="133"/>
      <c r="F47" s="249" t="s">
        <v>7</v>
      </c>
      <c r="G47" s="23">
        <f>G48</f>
        <v>0</v>
      </c>
      <c r="H47" s="23">
        <f>H48</f>
        <v>15000</v>
      </c>
      <c r="I47" s="23">
        <f t="shared" ref="I47:J50" si="16">I48</f>
        <v>29970.7</v>
      </c>
      <c r="J47" s="23">
        <f t="shared" si="16"/>
        <v>29970.7</v>
      </c>
    </row>
    <row r="48" spans="1:12" ht="19.5" customHeight="1" x14ac:dyDescent="0.3">
      <c r="A48" s="128"/>
      <c r="B48" s="128"/>
      <c r="C48" s="128"/>
      <c r="D48" s="129"/>
      <c r="E48" s="133"/>
      <c r="F48" s="249" t="s">
        <v>138</v>
      </c>
      <c r="G48" s="23">
        <f t="shared" ref="G48:H50" si="17">G49</f>
        <v>0</v>
      </c>
      <c r="H48" s="23">
        <f t="shared" si="17"/>
        <v>15000</v>
      </c>
      <c r="I48" s="23">
        <f t="shared" si="16"/>
        <v>29970.7</v>
      </c>
      <c r="J48" s="23">
        <f t="shared" si="16"/>
        <v>29970.7</v>
      </c>
    </row>
    <row r="49" spans="1:14" ht="20.25" customHeight="1" x14ac:dyDescent="0.3">
      <c r="A49" s="128"/>
      <c r="B49" s="128"/>
      <c r="C49" s="128"/>
      <c r="D49" s="129"/>
      <c r="E49" s="133"/>
      <c r="F49" s="249" t="s">
        <v>139</v>
      </c>
      <c r="G49" s="23">
        <f t="shared" si="17"/>
        <v>0</v>
      </c>
      <c r="H49" s="23">
        <f t="shared" si="17"/>
        <v>15000</v>
      </c>
      <c r="I49" s="23">
        <f t="shared" si="16"/>
        <v>29970.7</v>
      </c>
      <c r="J49" s="23">
        <f t="shared" si="16"/>
        <v>29970.7</v>
      </c>
    </row>
    <row r="50" spans="1:14" ht="20.25" customHeight="1" x14ac:dyDescent="0.3">
      <c r="A50" s="128"/>
      <c r="B50" s="128"/>
      <c r="C50" s="128"/>
      <c r="D50" s="129"/>
      <c r="E50" s="133"/>
      <c r="F50" s="249" t="s">
        <v>284</v>
      </c>
      <c r="G50" s="23">
        <f>G51</f>
        <v>0</v>
      </c>
      <c r="H50" s="23">
        <f t="shared" si="17"/>
        <v>15000</v>
      </c>
      <c r="I50" s="23">
        <f t="shared" si="16"/>
        <v>29970.7</v>
      </c>
      <c r="J50" s="23">
        <f t="shared" si="16"/>
        <v>29970.7</v>
      </c>
      <c r="L50" s="135"/>
    </row>
    <row r="51" spans="1:14" ht="19.5" customHeight="1" x14ac:dyDescent="0.3">
      <c r="A51" s="128"/>
      <c r="B51" s="128"/>
      <c r="C51" s="128"/>
      <c r="D51" s="129"/>
      <c r="E51" s="133"/>
      <c r="F51" s="249" t="s">
        <v>285</v>
      </c>
      <c r="G51" s="23">
        <v>0</v>
      </c>
      <c r="H51" s="23">
        <v>15000</v>
      </c>
      <c r="I51" s="23">
        <v>29970.7</v>
      </c>
      <c r="J51" s="23">
        <v>29970.7</v>
      </c>
    </row>
    <row r="52" spans="1:14" s="6" customFormat="1" ht="19.5" customHeight="1" x14ac:dyDescent="0.3">
      <c r="A52" s="125"/>
      <c r="B52" s="125"/>
      <c r="C52" s="125"/>
      <c r="D52" s="126"/>
      <c r="E52" s="15"/>
      <c r="F52" s="11" t="s">
        <v>221</v>
      </c>
      <c r="G52" s="236">
        <f>G54</f>
        <v>2460</v>
      </c>
      <c r="H52" s="236">
        <f>H54</f>
        <v>4920</v>
      </c>
      <c r="I52" s="236">
        <f>I54</f>
        <v>7380</v>
      </c>
      <c r="J52" s="236">
        <f t="shared" ref="J52" si="18">J54</f>
        <v>9840</v>
      </c>
      <c r="K52" s="183"/>
      <c r="L52" s="191"/>
    </row>
    <row r="53" spans="1:14" ht="35.25" customHeight="1" x14ac:dyDescent="0.3">
      <c r="A53" s="124"/>
      <c r="B53" s="124"/>
      <c r="C53" s="124"/>
      <c r="D53" s="127"/>
      <c r="E53" s="12"/>
      <c r="F53" s="10" t="s">
        <v>11</v>
      </c>
      <c r="G53" s="326"/>
      <c r="H53" s="326"/>
      <c r="I53" s="326"/>
      <c r="J53" s="326"/>
      <c r="K53" s="190"/>
    </row>
    <row r="54" spans="1:14" ht="19.5" customHeight="1" x14ac:dyDescent="0.3">
      <c r="A54" s="124"/>
      <c r="B54" s="124"/>
      <c r="C54" s="124"/>
      <c r="D54" s="127"/>
      <c r="E54" s="12"/>
      <c r="F54" s="249" t="s">
        <v>7</v>
      </c>
      <c r="G54" s="326">
        <f t="shared" ref="G54:J55" si="19">G55</f>
        <v>2460</v>
      </c>
      <c r="H54" s="326">
        <f t="shared" si="19"/>
        <v>4920</v>
      </c>
      <c r="I54" s="326">
        <f t="shared" si="19"/>
        <v>7380</v>
      </c>
      <c r="J54" s="326">
        <f t="shared" si="19"/>
        <v>9840</v>
      </c>
    </row>
    <row r="55" spans="1:14" ht="19.5" customHeight="1" x14ac:dyDescent="0.3">
      <c r="A55" s="124"/>
      <c r="B55" s="124"/>
      <c r="C55" s="124"/>
      <c r="D55" s="127"/>
      <c r="E55" s="12"/>
      <c r="F55" s="249" t="s">
        <v>138</v>
      </c>
      <c r="G55" s="326">
        <f>G56</f>
        <v>2460</v>
      </c>
      <c r="H55" s="326">
        <f t="shared" si="19"/>
        <v>4920</v>
      </c>
      <c r="I55" s="326">
        <f t="shared" si="19"/>
        <v>7380</v>
      </c>
      <c r="J55" s="326">
        <f t="shared" si="19"/>
        <v>9840</v>
      </c>
    </row>
    <row r="56" spans="1:14" ht="22.5" customHeight="1" x14ac:dyDescent="0.3">
      <c r="A56" s="124"/>
      <c r="B56" s="124"/>
      <c r="C56" s="124"/>
      <c r="D56" s="127"/>
      <c r="E56" s="12"/>
      <c r="F56" s="249" t="s">
        <v>216</v>
      </c>
      <c r="G56" s="326">
        <f>G57</f>
        <v>2460</v>
      </c>
      <c r="H56" s="326">
        <f t="shared" ref="H56:J56" si="20">H57</f>
        <v>4920</v>
      </c>
      <c r="I56" s="326">
        <f t="shared" si="20"/>
        <v>7380</v>
      </c>
      <c r="J56" s="326">
        <f t="shared" si="20"/>
        <v>9840</v>
      </c>
    </row>
    <row r="57" spans="1:14" ht="21" customHeight="1" x14ac:dyDescent="0.3">
      <c r="A57" s="252"/>
      <c r="B57" s="252"/>
      <c r="C57" s="252"/>
      <c r="D57" s="253"/>
      <c r="E57" s="249"/>
      <c r="F57" s="249" t="s">
        <v>217</v>
      </c>
      <c r="G57" s="400">
        <f>G58</f>
        <v>2460</v>
      </c>
      <c r="H57" s="400">
        <f>H58</f>
        <v>4920</v>
      </c>
      <c r="I57" s="400">
        <f>I58</f>
        <v>7380</v>
      </c>
      <c r="J57" s="400">
        <f>J58</f>
        <v>9840</v>
      </c>
      <c r="K57" s="187"/>
      <c r="L57" s="188"/>
      <c r="M57" s="189"/>
      <c r="N57" s="189"/>
    </row>
    <row r="58" spans="1:14" ht="19.5" customHeight="1" x14ac:dyDescent="0.3">
      <c r="A58" s="252"/>
      <c r="B58" s="252"/>
      <c r="C58" s="252"/>
      <c r="D58" s="253"/>
      <c r="E58" s="249"/>
      <c r="F58" s="249" t="s">
        <v>222</v>
      </c>
      <c r="G58" s="400">
        <v>2460</v>
      </c>
      <c r="H58" s="400">
        <v>4920</v>
      </c>
      <c r="I58" s="400">
        <v>7380</v>
      </c>
      <c r="J58" s="400">
        <f>9840</f>
        <v>9840</v>
      </c>
      <c r="K58" s="187"/>
      <c r="L58" s="188"/>
      <c r="M58" s="189"/>
      <c r="N58" s="189"/>
    </row>
    <row r="59" spans="1:14" s="6" customFormat="1" ht="35.25" customHeight="1" x14ac:dyDescent="0.3">
      <c r="A59" s="125"/>
      <c r="B59" s="125"/>
      <c r="C59" s="125"/>
      <c r="D59" s="126"/>
      <c r="E59" s="250" t="s">
        <v>53</v>
      </c>
      <c r="F59" s="250" t="s">
        <v>54</v>
      </c>
      <c r="G59" s="331">
        <f>G67+G75+G82+G90+G104+G97+G68</f>
        <v>-3756.8000000000175</v>
      </c>
      <c r="H59" s="331">
        <f>H67+H75+H82+H90+H104+H97+H68</f>
        <v>-21216.800000000025</v>
      </c>
      <c r="I59" s="331">
        <f>I67+I75+I82+I90+I104+I97+I68</f>
        <v>-38647.500000000153</v>
      </c>
      <c r="J59" s="331">
        <f>J67+J75+J82+J90+J104+J97+J68</f>
        <v>-41107.500000000153</v>
      </c>
      <c r="K59" s="277"/>
    </row>
    <row r="60" spans="1:14" ht="19.5" customHeight="1" x14ac:dyDescent="0.3">
      <c r="A60" s="124"/>
      <c r="B60" s="124"/>
      <c r="C60" s="124"/>
      <c r="D60" s="127"/>
      <c r="E60" s="249"/>
      <c r="F60" s="249" t="s">
        <v>10</v>
      </c>
      <c r="G60" s="326"/>
      <c r="H60" s="326"/>
      <c r="I60" s="326"/>
      <c r="J60" s="326"/>
    </row>
    <row r="61" spans="1:14" s="6" customFormat="1" ht="19.5" customHeight="1" x14ac:dyDescent="0.3">
      <c r="A61" s="125"/>
      <c r="B61" s="125"/>
      <c r="C61" s="125"/>
      <c r="D61" s="126"/>
      <c r="E61" s="250"/>
      <c r="F61" s="393" t="s">
        <v>29</v>
      </c>
      <c r="G61" s="331">
        <f>G63</f>
        <v>-286963.7</v>
      </c>
      <c r="H61" s="331">
        <f>H63</f>
        <v>-970852.60000000009</v>
      </c>
      <c r="I61" s="331">
        <f>I63</f>
        <v>-1269852.6000000001</v>
      </c>
      <c r="J61" s="331">
        <f>J63</f>
        <v>-1302312.6000000001</v>
      </c>
      <c r="K61" s="277"/>
      <c r="L61" s="277"/>
      <c r="M61" s="277"/>
      <c r="N61" s="277"/>
    </row>
    <row r="62" spans="1:14" ht="35.25" customHeight="1" x14ac:dyDescent="0.3">
      <c r="A62" s="124"/>
      <c r="B62" s="124"/>
      <c r="C62" s="124"/>
      <c r="D62" s="127"/>
      <c r="E62" s="249"/>
      <c r="F62" s="249" t="s">
        <v>11</v>
      </c>
      <c r="G62" s="168"/>
      <c r="H62" s="168"/>
      <c r="I62" s="168"/>
      <c r="J62" s="168"/>
    </row>
    <row r="63" spans="1:14" ht="19.5" customHeight="1" x14ac:dyDescent="0.3">
      <c r="A63" s="124"/>
      <c r="B63" s="124"/>
      <c r="C63" s="124"/>
      <c r="D63" s="127"/>
      <c r="E63" s="249"/>
      <c r="F63" s="249" t="s">
        <v>7</v>
      </c>
      <c r="G63" s="168">
        <f t="shared" ref="G63:J66" si="21">G64</f>
        <v>-286963.7</v>
      </c>
      <c r="H63" s="168">
        <f t="shared" si="21"/>
        <v>-970852.60000000009</v>
      </c>
      <c r="I63" s="168">
        <f t="shared" si="21"/>
        <v>-1269852.6000000001</v>
      </c>
      <c r="J63" s="168">
        <f t="shared" si="21"/>
        <v>-1302312.6000000001</v>
      </c>
    </row>
    <row r="64" spans="1:14" ht="19.5" customHeight="1" x14ac:dyDescent="0.3">
      <c r="A64" s="124"/>
      <c r="B64" s="124"/>
      <c r="C64" s="124"/>
      <c r="D64" s="127"/>
      <c r="E64" s="249"/>
      <c r="F64" s="249" t="s">
        <v>55</v>
      </c>
      <c r="G64" s="168">
        <f t="shared" si="21"/>
        <v>-286963.7</v>
      </c>
      <c r="H64" s="168">
        <f t="shared" si="21"/>
        <v>-970852.60000000009</v>
      </c>
      <c r="I64" s="168">
        <f t="shared" si="21"/>
        <v>-1269852.6000000001</v>
      </c>
      <c r="J64" s="168">
        <f t="shared" si="21"/>
        <v>-1302312.6000000001</v>
      </c>
    </row>
    <row r="65" spans="1:10" ht="19.5" customHeight="1" x14ac:dyDescent="0.3">
      <c r="A65" s="124"/>
      <c r="B65" s="124"/>
      <c r="C65" s="124"/>
      <c r="D65" s="127"/>
      <c r="E65" s="249"/>
      <c r="F65" s="249" t="s">
        <v>56</v>
      </c>
      <c r="G65" s="168">
        <f t="shared" si="21"/>
        <v>-286963.7</v>
      </c>
      <c r="H65" s="168">
        <f t="shared" si="21"/>
        <v>-970852.60000000009</v>
      </c>
      <c r="I65" s="168">
        <f t="shared" si="21"/>
        <v>-1269852.6000000001</v>
      </c>
      <c r="J65" s="168">
        <f t="shared" si="21"/>
        <v>-1302312.6000000001</v>
      </c>
    </row>
    <row r="66" spans="1:10" ht="19.5" customHeight="1" x14ac:dyDescent="0.3">
      <c r="A66" s="124"/>
      <c r="B66" s="124"/>
      <c r="C66" s="124"/>
      <c r="D66" s="127"/>
      <c r="E66" s="249"/>
      <c r="F66" s="249" t="s">
        <v>57</v>
      </c>
      <c r="G66" s="168">
        <f>G67</f>
        <v>-286963.7</v>
      </c>
      <c r="H66" s="168">
        <f>H67</f>
        <v>-970852.60000000009</v>
      </c>
      <c r="I66" s="168">
        <f t="shared" si="21"/>
        <v>-1269852.6000000001</v>
      </c>
      <c r="J66" s="168">
        <f t="shared" si="21"/>
        <v>-1302312.6000000001</v>
      </c>
    </row>
    <row r="67" spans="1:10" ht="19.5" customHeight="1" x14ac:dyDescent="0.3">
      <c r="A67" s="128"/>
      <c r="B67" s="128"/>
      <c r="C67" s="128"/>
      <c r="D67" s="129"/>
      <c r="E67" s="249"/>
      <c r="F67" s="249" t="s">
        <v>58</v>
      </c>
      <c r="G67" s="168">
        <f>-G68-G75-G82-G90-G97-G104-G51-G58-G30</f>
        <v>-286963.7</v>
      </c>
      <c r="H67" s="168">
        <f>-H68-H75-H82-H90-H97-H104-H51-H58-H30</f>
        <v>-970852.60000000009</v>
      </c>
      <c r="I67" s="168">
        <f>-I68-I75-I82-I90-I97-I104-I51-I58-I30</f>
        <v>-1269852.6000000001</v>
      </c>
      <c r="J67" s="168">
        <f>-J68-J75-J82-J90-J97-J104-J51-J58-J30</f>
        <v>-1302312.6000000001</v>
      </c>
    </row>
    <row r="68" spans="1:10" s="6" customFormat="1" ht="19.5" customHeight="1" x14ac:dyDescent="0.3">
      <c r="A68" s="131"/>
      <c r="B68" s="131"/>
      <c r="C68" s="131"/>
      <c r="D68" s="69"/>
      <c r="E68" s="134"/>
      <c r="F68" s="11" t="s">
        <v>260</v>
      </c>
      <c r="G68" s="179">
        <f>G70</f>
        <v>1499</v>
      </c>
      <c r="H68" s="179">
        <f>H70</f>
        <v>1499</v>
      </c>
      <c r="I68" s="179">
        <f t="shared" ref="I68:J68" si="22">I70</f>
        <v>1499</v>
      </c>
      <c r="J68" s="179">
        <f t="shared" si="22"/>
        <v>1499</v>
      </c>
    </row>
    <row r="69" spans="1:10" ht="34.5" x14ac:dyDescent="0.3">
      <c r="A69" s="128"/>
      <c r="B69" s="128"/>
      <c r="C69" s="128"/>
      <c r="D69" s="129"/>
      <c r="E69" s="133"/>
      <c r="F69" s="123" t="s">
        <v>11</v>
      </c>
      <c r="G69" s="23"/>
      <c r="H69" s="23"/>
      <c r="I69" s="23"/>
      <c r="J69" s="23"/>
    </row>
    <row r="70" spans="1:10" x14ac:dyDescent="0.3">
      <c r="A70" s="128"/>
      <c r="B70" s="128"/>
      <c r="C70" s="128"/>
      <c r="D70" s="129"/>
      <c r="E70" s="133"/>
      <c r="F70" s="10" t="s">
        <v>7</v>
      </c>
      <c r="G70" s="23">
        <f t="shared" ref="G70:J73" si="23">G71</f>
        <v>1499</v>
      </c>
      <c r="H70" s="23">
        <f t="shared" si="23"/>
        <v>1499</v>
      </c>
      <c r="I70" s="23">
        <f t="shared" si="23"/>
        <v>1499</v>
      </c>
      <c r="J70" s="23">
        <f t="shared" si="23"/>
        <v>1499</v>
      </c>
    </row>
    <row r="71" spans="1:10" x14ac:dyDescent="0.3">
      <c r="A71" s="128"/>
      <c r="B71" s="128"/>
      <c r="C71" s="128"/>
      <c r="D71" s="129"/>
      <c r="E71" s="133"/>
      <c r="F71" s="10" t="s">
        <v>55</v>
      </c>
      <c r="G71" s="23">
        <f t="shared" si="23"/>
        <v>1499</v>
      </c>
      <c r="H71" s="23">
        <f t="shared" si="23"/>
        <v>1499</v>
      </c>
      <c r="I71" s="23">
        <f t="shared" si="23"/>
        <v>1499</v>
      </c>
      <c r="J71" s="23">
        <f t="shared" si="23"/>
        <v>1499</v>
      </c>
    </row>
    <row r="72" spans="1:10" ht="19.5" customHeight="1" x14ac:dyDescent="0.3">
      <c r="A72" s="128"/>
      <c r="B72" s="128"/>
      <c r="C72" s="128"/>
      <c r="D72" s="129"/>
      <c r="E72" s="133"/>
      <c r="F72" s="10" t="s">
        <v>56</v>
      </c>
      <c r="G72" s="23">
        <f t="shared" si="23"/>
        <v>1499</v>
      </c>
      <c r="H72" s="23">
        <f t="shared" si="23"/>
        <v>1499</v>
      </c>
      <c r="I72" s="23">
        <f t="shared" si="23"/>
        <v>1499</v>
      </c>
      <c r="J72" s="23">
        <f t="shared" si="23"/>
        <v>1499</v>
      </c>
    </row>
    <row r="73" spans="1:10" s="14" customFormat="1" ht="19.5" customHeight="1" x14ac:dyDescent="0.3">
      <c r="A73" s="339"/>
      <c r="B73" s="339"/>
      <c r="C73" s="339"/>
      <c r="D73" s="69"/>
      <c r="E73" s="340"/>
      <c r="F73" s="394" t="s">
        <v>286</v>
      </c>
      <c r="G73" s="326">
        <f>G74</f>
        <v>1499</v>
      </c>
      <c r="H73" s="326">
        <f t="shared" si="23"/>
        <v>1499</v>
      </c>
      <c r="I73" s="326">
        <f t="shared" si="23"/>
        <v>1499</v>
      </c>
      <c r="J73" s="326">
        <f t="shared" si="23"/>
        <v>1499</v>
      </c>
    </row>
    <row r="74" spans="1:10" ht="19.5" customHeight="1" x14ac:dyDescent="0.3">
      <c r="A74" s="128"/>
      <c r="B74" s="128"/>
      <c r="C74" s="128"/>
      <c r="D74" s="129"/>
      <c r="E74" s="133"/>
      <c r="F74" s="249" t="s">
        <v>269</v>
      </c>
      <c r="G74" s="23">
        <v>1499</v>
      </c>
      <c r="H74" s="23">
        <v>1499</v>
      </c>
      <c r="I74" s="23">
        <v>1499</v>
      </c>
      <c r="J74" s="23">
        <v>1499</v>
      </c>
    </row>
    <row r="75" spans="1:10" s="6" customFormat="1" ht="19.5" customHeight="1" x14ac:dyDescent="0.3">
      <c r="A75" s="131"/>
      <c r="B75" s="131"/>
      <c r="C75" s="131"/>
      <c r="D75" s="69"/>
      <c r="E75" s="11"/>
      <c r="F75" s="268" t="s">
        <v>107</v>
      </c>
      <c r="G75" s="271">
        <f>G77</f>
        <v>0</v>
      </c>
      <c r="H75" s="271">
        <f>H77</f>
        <v>117939.90000000001</v>
      </c>
      <c r="I75" s="271">
        <f t="shared" ref="I75:J75" si="24">I77</f>
        <v>157939.90000000002</v>
      </c>
      <c r="J75" s="271">
        <f t="shared" si="24"/>
        <v>187939.90000000002</v>
      </c>
    </row>
    <row r="76" spans="1:10" s="6" customFormat="1" ht="42" customHeight="1" x14ac:dyDescent="0.3">
      <c r="A76" s="131"/>
      <c r="B76" s="131"/>
      <c r="C76" s="131"/>
      <c r="D76" s="69"/>
      <c r="E76" s="11"/>
      <c r="F76" s="269" t="s">
        <v>11</v>
      </c>
      <c r="G76" s="328"/>
      <c r="H76" s="328"/>
      <c r="I76" s="328"/>
      <c r="J76" s="328"/>
    </row>
    <row r="77" spans="1:10" ht="19.5" customHeight="1" x14ac:dyDescent="0.3">
      <c r="A77" s="128"/>
      <c r="B77" s="128"/>
      <c r="C77" s="128"/>
      <c r="D77" s="129"/>
      <c r="E77" s="133"/>
      <c r="F77" s="272" t="s">
        <v>7</v>
      </c>
      <c r="G77" s="270">
        <f>G78</f>
        <v>0</v>
      </c>
      <c r="H77" s="270">
        <f>H78</f>
        <v>117939.90000000001</v>
      </c>
      <c r="I77" s="270">
        <f t="shared" ref="I77:J80" si="25">I78</f>
        <v>157939.90000000002</v>
      </c>
      <c r="J77" s="270">
        <f t="shared" si="25"/>
        <v>187939.90000000002</v>
      </c>
    </row>
    <row r="78" spans="1:10" ht="19.5" customHeight="1" x14ac:dyDescent="0.3">
      <c r="A78" s="128"/>
      <c r="B78" s="128"/>
      <c r="C78" s="128"/>
      <c r="D78" s="129"/>
      <c r="E78" s="133"/>
      <c r="F78" s="272" t="s">
        <v>55</v>
      </c>
      <c r="G78" s="270">
        <f t="shared" ref="G78:H80" si="26">G79</f>
        <v>0</v>
      </c>
      <c r="H78" s="270">
        <f t="shared" si="26"/>
        <v>117939.90000000001</v>
      </c>
      <c r="I78" s="270">
        <f t="shared" si="25"/>
        <v>157939.90000000002</v>
      </c>
      <c r="J78" s="270">
        <f t="shared" si="25"/>
        <v>187939.90000000002</v>
      </c>
    </row>
    <row r="79" spans="1:10" ht="19.5" customHeight="1" x14ac:dyDescent="0.3">
      <c r="A79" s="128"/>
      <c r="B79" s="128"/>
      <c r="C79" s="128"/>
      <c r="D79" s="129"/>
      <c r="E79" s="133"/>
      <c r="F79" s="10" t="s">
        <v>56</v>
      </c>
      <c r="G79" s="23">
        <f t="shared" si="26"/>
        <v>0</v>
      </c>
      <c r="H79" s="23">
        <f t="shared" si="26"/>
        <v>117939.90000000001</v>
      </c>
      <c r="I79" s="23">
        <f t="shared" si="25"/>
        <v>157939.90000000002</v>
      </c>
      <c r="J79" s="23">
        <f t="shared" si="25"/>
        <v>187939.90000000002</v>
      </c>
    </row>
    <row r="80" spans="1:10" ht="19.5" customHeight="1" x14ac:dyDescent="0.3">
      <c r="A80" s="128"/>
      <c r="B80" s="128"/>
      <c r="C80" s="128"/>
      <c r="D80" s="129"/>
      <c r="E80" s="133"/>
      <c r="F80" s="10" t="s">
        <v>57</v>
      </c>
      <c r="G80" s="23">
        <f>G81</f>
        <v>0</v>
      </c>
      <c r="H80" s="23">
        <f t="shared" si="26"/>
        <v>117939.90000000001</v>
      </c>
      <c r="I80" s="23">
        <f t="shared" si="25"/>
        <v>157939.90000000002</v>
      </c>
      <c r="J80" s="23">
        <f t="shared" si="25"/>
        <v>187939.90000000002</v>
      </c>
    </row>
    <row r="81" spans="1:15" ht="19.5" customHeight="1" x14ac:dyDescent="0.3">
      <c r="A81" s="128"/>
      <c r="B81" s="128"/>
      <c r="C81" s="128"/>
      <c r="D81" s="129"/>
      <c r="E81" s="133"/>
      <c r="F81" s="124" t="s">
        <v>104</v>
      </c>
      <c r="G81" s="23">
        <v>0</v>
      </c>
      <c r="H81" s="23">
        <f>50000+21448.1+46491.8</f>
        <v>117939.90000000001</v>
      </c>
      <c r="I81" s="23">
        <f>90000+21448.1+46491.8</f>
        <v>157939.90000000002</v>
      </c>
      <c r="J81" s="23">
        <f>120000+21448.1+46491.8</f>
        <v>187939.90000000002</v>
      </c>
    </row>
    <row r="82" spans="1:15" s="6" customFormat="1" ht="19.5" customHeight="1" x14ac:dyDescent="0.3">
      <c r="A82" s="131"/>
      <c r="B82" s="131"/>
      <c r="C82" s="131"/>
      <c r="D82" s="69"/>
      <c r="E82" s="134"/>
      <c r="F82" s="11" t="s">
        <v>108</v>
      </c>
      <c r="G82" s="179">
        <f>G84</f>
        <v>117700</v>
      </c>
      <c r="H82" s="179">
        <f>H84</f>
        <v>394069.7</v>
      </c>
      <c r="I82" s="179">
        <f t="shared" ref="I82:J82" si="27">I84</f>
        <v>615639</v>
      </c>
      <c r="J82" s="179">
        <f t="shared" si="27"/>
        <v>615639</v>
      </c>
      <c r="K82" s="1"/>
      <c r="L82" s="135"/>
      <c r="M82" s="1"/>
      <c r="N82" s="1"/>
      <c r="O82" s="1"/>
    </row>
    <row r="83" spans="1:15" ht="34.5" x14ac:dyDescent="0.3">
      <c r="A83" s="128"/>
      <c r="B83" s="128"/>
      <c r="C83" s="128"/>
      <c r="D83" s="129"/>
      <c r="E83" s="133"/>
      <c r="F83" s="123" t="s">
        <v>11</v>
      </c>
      <c r="G83" s="23"/>
      <c r="H83" s="23"/>
      <c r="I83" s="23"/>
      <c r="J83" s="23"/>
    </row>
    <row r="84" spans="1:15" x14ac:dyDescent="0.3">
      <c r="A84" s="128"/>
      <c r="B84" s="128"/>
      <c r="C84" s="128"/>
      <c r="D84" s="129"/>
      <c r="E84" s="133"/>
      <c r="F84" s="10" t="s">
        <v>7</v>
      </c>
      <c r="G84" s="23">
        <f t="shared" ref="G84:H86" si="28">G85</f>
        <v>117700</v>
      </c>
      <c r="H84" s="23">
        <f t="shared" si="28"/>
        <v>394069.7</v>
      </c>
      <c r="I84" s="23">
        <f t="shared" ref="I84:J86" si="29">I85</f>
        <v>615639</v>
      </c>
      <c r="J84" s="23">
        <f t="shared" si="29"/>
        <v>615639</v>
      </c>
    </row>
    <row r="85" spans="1:15" x14ac:dyDescent="0.3">
      <c r="A85" s="128"/>
      <c r="B85" s="128"/>
      <c r="C85" s="128"/>
      <c r="D85" s="129"/>
      <c r="E85" s="133"/>
      <c r="F85" s="10" t="s">
        <v>55</v>
      </c>
      <c r="G85" s="23">
        <f t="shared" si="28"/>
        <v>117700</v>
      </c>
      <c r="H85" s="23">
        <f t="shared" si="28"/>
        <v>394069.7</v>
      </c>
      <c r="I85" s="23">
        <f t="shared" si="29"/>
        <v>615639</v>
      </c>
      <c r="J85" s="23">
        <f t="shared" si="29"/>
        <v>615639</v>
      </c>
    </row>
    <row r="86" spans="1:15" ht="19.5" customHeight="1" x14ac:dyDescent="0.3">
      <c r="A86" s="128"/>
      <c r="B86" s="128"/>
      <c r="C86" s="128"/>
      <c r="D86" s="129"/>
      <c r="E86" s="133"/>
      <c r="F86" s="10" t="s">
        <v>56</v>
      </c>
      <c r="G86" s="23">
        <f t="shared" si="28"/>
        <v>117700</v>
      </c>
      <c r="H86" s="23">
        <f t="shared" si="28"/>
        <v>394069.7</v>
      </c>
      <c r="I86" s="23">
        <f t="shared" si="29"/>
        <v>615639</v>
      </c>
      <c r="J86" s="23">
        <f t="shared" si="29"/>
        <v>615639</v>
      </c>
    </row>
    <row r="87" spans="1:15" s="6" customFormat="1" ht="19.5" customHeight="1" x14ac:dyDescent="0.3">
      <c r="A87" s="131"/>
      <c r="B87" s="131"/>
      <c r="C87" s="131"/>
      <c r="D87" s="69"/>
      <c r="E87" s="134"/>
      <c r="F87" s="10" t="s">
        <v>57</v>
      </c>
      <c r="G87" s="23">
        <f>G89+G88</f>
        <v>117700</v>
      </c>
      <c r="H87" s="23">
        <f>H89+H88</f>
        <v>394069.7</v>
      </c>
      <c r="I87" s="23">
        <f>I89+I88</f>
        <v>615639</v>
      </c>
      <c r="J87" s="23">
        <f>J89+J88</f>
        <v>615639</v>
      </c>
    </row>
    <row r="88" spans="1:15" ht="19.5" customHeight="1" x14ac:dyDescent="0.3">
      <c r="A88" s="128"/>
      <c r="B88" s="128"/>
      <c r="C88" s="128"/>
      <c r="D88" s="129"/>
      <c r="E88" s="133"/>
      <c r="F88" s="124" t="s">
        <v>104</v>
      </c>
      <c r="G88" s="23">
        <v>100000</v>
      </c>
      <c r="H88" s="23">
        <v>376369.7</v>
      </c>
      <c r="I88" s="23">
        <v>597939</v>
      </c>
      <c r="J88" s="23">
        <v>597939</v>
      </c>
    </row>
    <row r="89" spans="1:15" ht="19.5" customHeight="1" x14ac:dyDescent="0.3">
      <c r="A89" s="128"/>
      <c r="B89" s="128"/>
      <c r="C89" s="128"/>
      <c r="D89" s="129"/>
      <c r="E89" s="133"/>
      <c r="F89" s="10" t="s">
        <v>58</v>
      </c>
      <c r="G89" s="23">
        <v>17700</v>
      </c>
      <c r="H89" s="23">
        <v>17700</v>
      </c>
      <c r="I89" s="23">
        <v>17700</v>
      </c>
      <c r="J89" s="23">
        <v>17700</v>
      </c>
    </row>
    <row r="90" spans="1:15" s="6" customFormat="1" ht="19.5" customHeight="1" x14ac:dyDescent="0.3">
      <c r="A90" s="131"/>
      <c r="B90" s="131"/>
      <c r="C90" s="131"/>
      <c r="D90" s="69"/>
      <c r="E90" s="134"/>
      <c r="F90" s="11" t="s">
        <v>118</v>
      </c>
      <c r="G90" s="179">
        <f>G92</f>
        <v>0</v>
      </c>
      <c r="H90" s="179">
        <f>H92</f>
        <v>49978.2</v>
      </c>
      <c r="I90" s="179">
        <f t="shared" ref="I90:J90" si="30">I92</f>
        <v>49978.2</v>
      </c>
      <c r="J90" s="179">
        <f t="shared" si="30"/>
        <v>49978.2</v>
      </c>
      <c r="K90" s="135"/>
      <c r="L90" s="1"/>
      <c r="M90" s="1"/>
      <c r="N90" s="1"/>
    </row>
    <row r="91" spans="1:15" ht="34.5" x14ac:dyDescent="0.3">
      <c r="A91" s="128"/>
      <c r="B91" s="128"/>
      <c r="C91" s="128"/>
      <c r="D91" s="129"/>
      <c r="E91" s="133"/>
      <c r="F91" s="123" t="s">
        <v>11</v>
      </c>
      <c r="G91" s="23"/>
      <c r="H91" s="23"/>
      <c r="I91" s="23"/>
      <c r="J91" s="23"/>
    </row>
    <row r="92" spans="1:15" x14ac:dyDescent="0.3">
      <c r="A92" s="128"/>
      <c r="B92" s="128"/>
      <c r="C92" s="128"/>
      <c r="D92" s="129"/>
      <c r="E92" s="133"/>
      <c r="F92" s="10" t="s">
        <v>7</v>
      </c>
      <c r="G92" s="23">
        <f t="shared" ref="G92:G94" si="31">+G93</f>
        <v>0</v>
      </c>
      <c r="H92" s="23">
        <f t="shared" ref="H92:H94" si="32">+H93</f>
        <v>49978.2</v>
      </c>
      <c r="I92" s="23">
        <f t="shared" ref="I92:I94" si="33">+I93</f>
        <v>49978.2</v>
      </c>
      <c r="J92" s="23">
        <f t="shared" ref="J92:J94" si="34">+J93</f>
        <v>49978.2</v>
      </c>
    </row>
    <row r="93" spans="1:15" x14ac:dyDescent="0.3">
      <c r="A93" s="128"/>
      <c r="B93" s="128"/>
      <c r="C93" s="128"/>
      <c r="D93" s="129"/>
      <c r="E93" s="133"/>
      <c r="F93" s="10" t="s">
        <v>55</v>
      </c>
      <c r="G93" s="23">
        <f t="shared" si="31"/>
        <v>0</v>
      </c>
      <c r="H93" s="23">
        <f t="shared" si="32"/>
        <v>49978.2</v>
      </c>
      <c r="I93" s="23">
        <f t="shared" si="33"/>
        <v>49978.2</v>
      </c>
      <c r="J93" s="23">
        <f t="shared" si="34"/>
        <v>49978.2</v>
      </c>
    </row>
    <row r="94" spans="1:15" ht="19.5" customHeight="1" x14ac:dyDescent="0.3">
      <c r="A94" s="128"/>
      <c r="B94" s="128"/>
      <c r="C94" s="128"/>
      <c r="D94" s="129"/>
      <c r="E94" s="133"/>
      <c r="F94" s="10" t="s">
        <v>56</v>
      </c>
      <c r="G94" s="23">
        <f t="shared" si="31"/>
        <v>0</v>
      </c>
      <c r="H94" s="23">
        <f t="shared" si="32"/>
        <v>49978.2</v>
      </c>
      <c r="I94" s="23">
        <f t="shared" si="33"/>
        <v>49978.2</v>
      </c>
      <c r="J94" s="23">
        <f t="shared" si="34"/>
        <v>49978.2</v>
      </c>
    </row>
    <row r="95" spans="1:15" s="6" customFormat="1" ht="19.5" customHeight="1" x14ac:dyDescent="0.3">
      <c r="A95" s="131"/>
      <c r="B95" s="131"/>
      <c r="C95" s="131"/>
      <c r="D95" s="69"/>
      <c r="E95" s="134"/>
      <c r="F95" s="10" t="s">
        <v>57</v>
      </c>
      <c r="G95" s="23">
        <f>+G96</f>
        <v>0</v>
      </c>
      <c r="H95" s="23">
        <f t="shared" ref="H95:J95" si="35">+H96</f>
        <v>49978.2</v>
      </c>
      <c r="I95" s="23">
        <f t="shared" si="35"/>
        <v>49978.2</v>
      </c>
      <c r="J95" s="23">
        <f t="shared" si="35"/>
        <v>49978.2</v>
      </c>
    </row>
    <row r="96" spans="1:15" ht="19.5" customHeight="1" x14ac:dyDescent="0.3">
      <c r="A96" s="128"/>
      <c r="B96" s="128"/>
      <c r="C96" s="128"/>
      <c r="D96" s="129"/>
      <c r="E96" s="133"/>
      <c r="F96" s="124" t="s">
        <v>104</v>
      </c>
      <c r="G96" s="23">
        <v>0</v>
      </c>
      <c r="H96" s="23">
        <v>49978.2</v>
      </c>
      <c r="I96" s="23">
        <v>49978.2</v>
      </c>
      <c r="J96" s="23">
        <v>49978.2</v>
      </c>
    </row>
    <row r="97" spans="1:15" s="6" customFormat="1" ht="19.5" customHeight="1" x14ac:dyDescent="0.3">
      <c r="A97" s="131"/>
      <c r="B97" s="131"/>
      <c r="C97" s="131"/>
      <c r="D97" s="69"/>
      <c r="E97" s="134"/>
      <c r="F97" s="11" t="s">
        <v>236</v>
      </c>
      <c r="G97" s="179">
        <f>G99</f>
        <v>20000</v>
      </c>
      <c r="H97" s="179">
        <f>H99</f>
        <v>26129.599999999999</v>
      </c>
      <c r="I97" s="179">
        <f t="shared" ref="I97:J97" si="36">I99</f>
        <v>46129.599999999999</v>
      </c>
      <c r="J97" s="179">
        <f t="shared" si="36"/>
        <v>46129.599999999999</v>
      </c>
      <c r="K97" s="1"/>
    </row>
    <row r="98" spans="1:15" ht="37.5" customHeight="1" x14ac:dyDescent="0.3">
      <c r="A98" s="128"/>
      <c r="B98" s="128"/>
      <c r="C98" s="128"/>
      <c r="D98" s="129"/>
      <c r="E98" s="133"/>
      <c r="F98" s="123" t="s">
        <v>11</v>
      </c>
      <c r="G98" s="23"/>
      <c r="H98" s="23"/>
      <c r="I98" s="23"/>
      <c r="J98" s="23"/>
    </row>
    <row r="99" spans="1:15" ht="19.5" customHeight="1" x14ac:dyDescent="0.3">
      <c r="A99" s="128"/>
      <c r="B99" s="128"/>
      <c r="C99" s="128"/>
      <c r="D99" s="129"/>
      <c r="E99" s="133"/>
      <c r="F99" s="10" t="s">
        <v>7</v>
      </c>
      <c r="G99" s="23">
        <f t="shared" ref="G99:J102" si="37">G100</f>
        <v>20000</v>
      </c>
      <c r="H99" s="23">
        <f t="shared" si="37"/>
        <v>26129.599999999999</v>
      </c>
      <c r="I99" s="23">
        <f t="shared" si="37"/>
        <v>46129.599999999999</v>
      </c>
      <c r="J99" s="23">
        <f t="shared" si="37"/>
        <v>46129.599999999999</v>
      </c>
      <c r="K99" s="40"/>
    </row>
    <row r="100" spans="1:15" ht="19.5" customHeight="1" x14ac:dyDescent="0.3">
      <c r="A100" s="128"/>
      <c r="B100" s="128"/>
      <c r="C100" s="128"/>
      <c r="D100" s="129"/>
      <c r="E100" s="133"/>
      <c r="F100" s="10" t="s">
        <v>55</v>
      </c>
      <c r="G100" s="23">
        <f t="shared" si="37"/>
        <v>20000</v>
      </c>
      <c r="H100" s="23">
        <f t="shared" si="37"/>
        <v>26129.599999999999</v>
      </c>
      <c r="I100" s="23">
        <f t="shared" si="37"/>
        <v>46129.599999999999</v>
      </c>
      <c r="J100" s="23">
        <f t="shared" si="37"/>
        <v>46129.599999999999</v>
      </c>
      <c r="K100" s="40"/>
    </row>
    <row r="101" spans="1:15" ht="19.5" customHeight="1" x14ac:dyDescent="0.3">
      <c r="A101" s="128"/>
      <c r="B101" s="128"/>
      <c r="C101" s="128"/>
      <c r="D101" s="129"/>
      <c r="E101" s="133"/>
      <c r="F101" s="10" t="s">
        <v>56</v>
      </c>
      <c r="G101" s="23">
        <f t="shared" si="37"/>
        <v>20000</v>
      </c>
      <c r="H101" s="23">
        <f t="shared" si="37"/>
        <v>26129.599999999999</v>
      </c>
      <c r="I101" s="23">
        <f t="shared" si="37"/>
        <v>46129.599999999999</v>
      </c>
      <c r="J101" s="23">
        <f t="shared" si="37"/>
        <v>46129.599999999999</v>
      </c>
      <c r="K101" s="40"/>
    </row>
    <row r="102" spans="1:15" ht="19.5" customHeight="1" x14ac:dyDescent="0.3">
      <c r="A102" s="128"/>
      <c r="B102" s="128"/>
      <c r="C102" s="128"/>
      <c r="D102" s="129"/>
      <c r="E102" s="133"/>
      <c r="F102" s="10" t="s">
        <v>57</v>
      </c>
      <c r="G102" s="23">
        <f t="shared" si="37"/>
        <v>20000</v>
      </c>
      <c r="H102" s="23">
        <f t="shared" si="37"/>
        <v>26129.599999999999</v>
      </c>
      <c r="I102" s="23">
        <f t="shared" si="37"/>
        <v>46129.599999999999</v>
      </c>
      <c r="J102" s="23">
        <f t="shared" si="37"/>
        <v>46129.599999999999</v>
      </c>
      <c r="K102" s="40"/>
    </row>
    <row r="103" spans="1:15" ht="19.5" customHeight="1" x14ac:dyDescent="0.3">
      <c r="A103" s="128"/>
      <c r="B103" s="128"/>
      <c r="C103" s="128"/>
      <c r="D103" s="129"/>
      <c r="E103" s="133"/>
      <c r="F103" s="124" t="s">
        <v>58</v>
      </c>
      <c r="G103" s="23">
        <v>20000</v>
      </c>
      <c r="H103" s="23">
        <v>26129.599999999999</v>
      </c>
      <c r="I103" s="23">
        <v>46129.599999999999</v>
      </c>
      <c r="J103" s="23">
        <v>46129.599999999999</v>
      </c>
    </row>
    <row r="104" spans="1:15" s="6" customFormat="1" ht="19.5" customHeight="1" x14ac:dyDescent="0.3">
      <c r="A104" s="131"/>
      <c r="B104" s="131"/>
      <c r="C104" s="131"/>
      <c r="D104" s="69"/>
      <c r="E104" s="134"/>
      <c r="F104" s="11" t="s">
        <v>120</v>
      </c>
      <c r="G104" s="236">
        <f>G106</f>
        <v>144007.9</v>
      </c>
      <c r="H104" s="179">
        <f>H106</f>
        <v>360019.4</v>
      </c>
      <c r="I104" s="179">
        <f t="shared" ref="I104:J104" si="38">I106</f>
        <v>360019.4</v>
      </c>
      <c r="J104" s="179">
        <f t="shared" si="38"/>
        <v>360019.4</v>
      </c>
      <c r="K104" s="1"/>
      <c r="L104" s="135"/>
      <c r="M104" s="1"/>
      <c r="N104" s="1"/>
      <c r="O104" s="1"/>
    </row>
    <row r="105" spans="1:15" ht="34.5" x14ac:dyDescent="0.3">
      <c r="A105" s="128"/>
      <c r="B105" s="128"/>
      <c r="C105" s="128"/>
      <c r="D105" s="129"/>
      <c r="E105" s="133"/>
      <c r="F105" s="123" t="s">
        <v>11</v>
      </c>
      <c r="G105" s="23"/>
      <c r="H105" s="23"/>
      <c r="I105" s="23"/>
      <c r="J105" s="23"/>
    </row>
    <row r="106" spans="1:15" x14ac:dyDescent="0.3">
      <c r="A106" s="128"/>
      <c r="B106" s="128"/>
      <c r="C106" s="128"/>
      <c r="D106" s="129"/>
      <c r="E106" s="133"/>
      <c r="F106" s="10" t="s">
        <v>7</v>
      </c>
      <c r="G106" s="23">
        <f>+G107</f>
        <v>144007.9</v>
      </c>
      <c r="H106" s="23">
        <f t="shared" ref="H106:H108" si="39">+H107</f>
        <v>360019.4</v>
      </c>
      <c r="I106" s="23">
        <f t="shared" ref="I106:I108" si="40">+I107</f>
        <v>360019.4</v>
      </c>
      <c r="J106" s="23">
        <f t="shared" ref="J106:J108" si="41">+J107</f>
        <v>360019.4</v>
      </c>
    </row>
    <row r="107" spans="1:15" x14ac:dyDescent="0.3">
      <c r="A107" s="128"/>
      <c r="B107" s="128"/>
      <c r="C107" s="128"/>
      <c r="D107" s="129"/>
      <c r="E107" s="133"/>
      <c r="F107" s="10" t="s">
        <v>55</v>
      </c>
      <c r="G107" s="23">
        <f>+G108</f>
        <v>144007.9</v>
      </c>
      <c r="H107" s="23">
        <f t="shared" si="39"/>
        <v>360019.4</v>
      </c>
      <c r="I107" s="23">
        <f t="shared" si="40"/>
        <v>360019.4</v>
      </c>
      <c r="J107" s="23">
        <f t="shared" si="41"/>
        <v>360019.4</v>
      </c>
    </row>
    <row r="108" spans="1:15" ht="19.5" customHeight="1" x14ac:dyDescent="0.3">
      <c r="A108" s="128"/>
      <c r="B108" s="128"/>
      <c r="C108" s="128"/>
      <c r="D108" s="129"/>
      <c r="E108" s="133"/>
      <c r="F108" s="10" t="s">
        <v>56</v>
      </c>
      <c r="G108" s="23">
        <f>+G109</f>
        <v>144007.9</v>
      </c>
      <c r="H108" s="23">
        <f t="shared" si="39"/>
        <v>360019.4</v>
      </c>
      <c r="I108" s="23">
        <f t="shared" si="40"/>
        <v>360019.4</v>
      </c>
      <c r="J108" s="23">
        <f t="shared" si="41"/>
        <v>360019.4</v>
      </c>
    </row>
    <row r="109" spans="1:15" s="6" customFormat="1" ht="19.5" customHeight="1" x14ac:dyDescent="0.3">
      <c r="A109" s="131"/>
      <c r="B109" s="131"/>
      <c r="C109" s="131"/>
      <c r="D109" s="69"/>
      <c r="E109" s="134"/>
      <c r="F109" s="10" t="s">
        <v>57</v>
      </c>
      <c r="G109" s="23">
        <f>+G110+G111</f>
        <v>144007.9</v>
      </c>
      <c r="H109" s="23">
        <f t="shared" ref="H109:J109" si="42">+H110+H111</f>
        <v>360019.4</v>
      </c>
      <c r="I109" s="23">
        <f t="shared" si="42"/>
        <v>360019.4</v>
      </c>
      <c r="J109" s="23">
        <f t="shared" si="42"/>
        <v>360019.4</v>
      </c>
    </row>
    <row r="110" spans="1:15" ht="19.5" customHeight="1" x14ac:dyDescent="0.3">
      <c r="A110" s="128"/>
      <c r="B110" s="128"/>
      <c r="C110" s="128"/>
      <c r="D110" s="129"/>
      <c r="E110" s="133"/>
      <c r="F110" s="124" t="s">
        <v>104</v>
      </c>
      <c r="G110" s="23">
        <v>55362.400000000001</v>
      </c>
      <c r="H110" s="23">
        <v>138405.6</v>
      </c>
      <c r="I110" s="23">
        <v>138405.6</v>
      </c>
      <c r="J110" s="23">
        <v>138405.6</v>
      </c>
    </row>
    <row r="111" spans="1:15" ht="19.5" customHeight="1" x14ac:dyDescent="0.3">
      <c r="A111" s="128"/>
      <c r="B111" s="128"/>
      <c r="C111" s="128"/>
      <c r="D111" s="129"/>
      <c r="E111" s="133"/>
      <c r="F111" s="10" t="s">
        <v>58</v>
      </c>
      <c r="G111" s="23">
        <v>88645.5</v>
      </c>
      <c r="H111" s="23">
        <v>221613.8</v>
      </c>
      <c r="I111" s="23">
        <v>221613.8</v>
      </c>
      <c r="J111" s="23">
        <v>221613.8</v>
      </c>
    </row>
    <row r="112" spans="1:15" x14ac:dyDescent="0.3">
      <c r="A112" s="192"/>
      <c r="B112" s="192"/>
      <c r="C112" s="192"/>
      <c r="D112" s="192"/>
      <c r="E112" s="192"/>
      <c r="F112" s="125" t="s">
        <v>152</v>
      </c>
      <c r="G112" s="305">
        <f>+G114</f>
        <v>0</v>
      </c>
      <c r="H112" s="305">
        <f>+H114</f>
        <v>0</v>
      </c>
      <c r="I112" s="305">
        <f>+I114</f>
        <v>0</v>
      </c>
      <c r="J112" s="305">
        <f>+J114</f>
        <v>0</v>
      </c>
    </row>
    <row r="113" spans="1:10" x14ac:dyDescent="0.3">
      <c r="A113" s="192"/>
      <c r="B113" s="192"/>
      <c r="C113" s="192"/>
      <c r="D113" s="192"/>
      <c r="E113" s="192"/>
      <c r="F113" s="124" t="s">
        <v>8</v>
      </c>
      <c r="G113" s="305"/>
      <c r="H113" s="305"/>
      <c r="I113" s="305"/>
      <c r="J113" s="305"/>
    </row>
    <row r="114" spans="1:10" x14ac:dyDescent="0.3">
      <c r="A114" s="125" t="s">
        <v>153</v>
      </c>
      <c r="B114" s="124"/>
      <c r="C114" s="124"/>
      <c r="D114" s="124"/>
      <c r="E114" s="124"/>
      <c r="F114" s="125" t="s">
        <v>154</v>
      </c>
      <c r="G114" s="305">
        <f>+G116</f>
        <v>0</v>
      </c>
      <c r="H114" s="305">
        <f>+H116</f>
        <v>0</v>
      </c>
      <c r="I114" s="305">
        <f>+I116</f>
        <v>0</v>
      </c>
      <c r="J114" s="305">
        <f>+J116</f>
        <v>0</v>
      </c>
    </row>
    <row r="115" spans="1:10" x14ac:dyDescent="0.3">
      <c r="A115" s="124"/>
      <c r="B115" s="124"/>
      <c r="C115" s="124"/>
      <c r="D115" s="124"/>
      <c r="E115" s="124"/>
      <c r="F115" s="124" t="s">
        <v>8</v>
      </c>
      <c r="G115" s="305"/>
      <c r="H115" s="305"/>
      <c r="I115" s="305"/>
      <c r="J115" s="305"/>
    </row>
    <row r="116" spans="1:10" x14ac:dyDescent="0.3">
      <c r="A116" s="124"/>
      <c r="B116" s="125" t="s">
        <v>9</v>
      </c>
      <c r="C116" s="124"/>
      <c r="D116" s="124"/>
      <c r="E116" s="124"/>
      <c r="F116" s="125" t="s">
        <v>155</v>
      </c>
      <c r="G116" s="305">
        <f>+G118</f>
        <v>0</v>
      </c>
      <c r="H116" s="305">
        <f>+H118</f>
        <v>0</v>
      </c>
      <c r="I116" s="305">
        <f>+I118</f>
        <v>0</v>
      </c>
      <c r="J116" s="305">
        <f>+J118</f>
        <v>0</v>
      </c>
    </row>
    <row r="117" spans="1:10" x14ac:dyDescent="0.3">
      <c r="A117" s="124"/>
      <c r="B117" s="124"/>
      <c r="C117" s="124"/>
      <c r="D117" s="124"/>
      <c r="E117" s="124"/>
      <c r="F117" s="124" t="s">
        <v>8</v>
      </c>
      <c r="G117" s="305"/>
      <c r="H117" s="305"/>
      <c r="I117" s="305"/>
      <c r="J117" s="305"/>
    </row>
    <row r="118" spans="1:10" x14ac:dyDescent="0.3">
      <c r="A118" s="124"/>
      <c r="B118" s="124"/>
      <c r="C118" s="125" t="s">
        <v>9</v>
      </c>
      <c r="D118" s="124"/>
      <c r="E118" s="124"/>
      <c r="F118" s="125" t="s">
        <v>156</v>
      </c>
      <c r="G118" s="305">
        <f>+G120</f>
        <v>0</v>
      </c>
      <c r="H118" s="305">
        <f>+H120</f>
        <v>0</v>
      </c>
      <c r="I118" s="305">
        <f>+I120</f>
        <v>0</v>
      </c>
      <c r="J118" s="305">
        <f>+J120</f>
        <v>0</v>
      </c>
    </row>
    <row r="119" spans="1:10" x14ac:dyDescent="0.3">
      <c r="A119" s="124"/>
      <c r="B119" s="124"/>
      <c r="C119" s="124"/>
      <c r="D119" s="124"/>
      <c r="E119" s="124"/>
      <c r="F119" s="124" t="s">
        <v>8</v>
      </c>
      <c r="G119" s="305"/>
      <c r="H119" s="305"/>
      <c r="I119" s="305"/>
      <c r="J119" s="305"/>
    </row>
    <row r="120" spans="1:10" x14ac:dyDescent="0.3">
      <c r="A120" s="124"/>
      <c r="B120" s="124"/>
      <c r="C120" s="125"/>
      <c r="D120" s="124"/>
      <c r="E120" s="124"/>
      <c r="F120" s="125" t="s">
        <v>29</v>
      </c>
      <c r="G120" s="305">
        <f>+G122</f>
        <v>0</v>
      </c>
      <c r="H120" s="305">
        <f>+H122</f>
        <v>0</v>
      </c>
      <c r="I120" s="305">
        <f>+I122</f>
        <v>0</v>
      </c>
      <c r="J120" s="305">
        <f>+J122</f>
        <v>0</v>
      </c>
    </row>
    <row r="121" spans="1:10" x14ac:dyDescent="0.3">
      <c r="A121" s="124"/>
      <c r="B121" s="124"/>
      <c r="C121" s="124"/>
      <c r="D121" s="124"/>
      <c r="E121" s="124"/>
      <c r="F121" s="124" t="s">
        <v>8</v>
      </c>
      <c r="G121" s="306"/>
      <c r="H121" s="306"/>
      <c r="I121" s="306"/>
      <c r="J121" s="306"/>
    </row>
    <row r="122" spans="1:10" x14ac:dyDescent="0.3">
      <c r="A122" s="124"/>
      <c r="B122" s="124"/>
      <c r="C122" s="124"/>
      <c r="D122" s="125">
        <v>1139</v>
      </c>
      <c r="E122" s="125"/>
      <c r="F122" s="125" t="s">
        <v>157</v>
      </c>
      <c r="G122" s="306">
        <f>+G124+G132</f>
        <v>0</v>
      </c>
      <c r="H122" s="306">
        <f>+H124+H132</f>
        <v>0</v>
      </c>
      <c r="I122" s="306">
        <f>+I124+I132</f>
        <v>0</v>
      </c>
      <c r="J122" s="306">
        <f>+J124+J132</f>
        <v>0</v>
      </c>
    </row>
    <row r="123" spans="1:10" x14ac:dyDescent="0.3">
      <c r="A123" s="124"/>
      <c r="B123" s="124"/>
      <c r="C123" s="124"/>
      <c r="D123" s="124"/>
      <c r="E123" s="124"/>
      <c r="F123" s="124" t="s">
        <v>8</v>
      </c>
      <c r="G123" s="306"/>
      <c r="H123" s="306"/>
      <c r="I123" s="306"/>
      <c r="J123" s="306"/>
    </row>
    <row r="124" spans="1:10" ht="18.75" customHeight="1" x14ac:dyDescent="0.3">
      <c r="A124" s="124"/>
      <c r="B124" s="124"/>
      <c r="C124" s="124"/>
      <c r="D124" s="125"/>
      <c r="E124" s="125">
        <v>11001</v>
      </c>
      <c r="F124" s="125" t="s">
        <v>157</v>
      </c>
      <c r="G124" s="379">
        <f>G126</f>
        <v>-2460</v>
      </c>
      <c r="H124" s="379">
        <f t="shared" ref="H124:J124" si="43">H126</f>
        <v>-19920</v>
      </c>
      <c r="I124" s="379">
        <f t="shared" si="43"/>
        <v>-37350.699999999997</v>
      </c>
      <c r="J124" s="379">
        <f t="shared" si="43"/>
        <v>-39810.699999999997</v>
      </c>
    </row>
    <row r="125" spans="1:10" x14ac:dyDescent="0.3">
      <c r="A125" s="124"/>
      <c r="B125" s="124"/>
      <c r="C125" s="124"/>
      <c r="D125" s="124"/>
      <c r="E125" s="124"/>
      <c r="F125" s="124" t="s">
        <v>10</v>
      </c>
      <c r="G125" s="378"/>
      <c r="H125" s="378"/>
      <c r="I125" s="378"/>
      <c r="J125" s="378"/>
    </row>
    <row r="126" spans="1:10" x14ac:dyDescent="0.3">
      <c r="A126" s="124"/>
      <c r="B126" s="124"/>
      <c r="C126" s="124"/>
      <c r="D126" s="124"/>
      <c r="E126" s="124"/>
      <c r="F126" s="195" t="s">
        <v>29</v>
      </c>
      <c r="G126" s="378">
        <f>G128</f>
        <v>-2460</v>
      </c>
      <c r="H126" s="378">
        <f t="shared" ref="H126:J126" si="44">H128</f>
        <v>-19920</v>
      </c>
      <c r="I126" s="378">
        <f t="shared" si="44"/>
        <v>-37350.699999999997</v>
      </c>
      <c r="J126" s="378">
        <f t="shared" si="44"/>
        <v>-39810.699999999997</v>
      </c>
    </row>
    <row r="127" spans="1:10" ht="34.5" x14ac:dyDescent="0.3">
      <c r="A127" s="124"/>
      <c r="B127" s="124"/>
      <c r="C127" s="124"/>
      <c r="D127" s="124"/>
      <c r="E127" s="124"/>
      <c r="F127" s="124" t="s">
        <v>11</v>
      </c>
      <c r="G127" s="378"/>
      <c r="H127" s="378"/>
      <c r="I127" s="378"/>
      <c r="J127" s="378"/>
    </row>
    <row r="128" spans="1:10" x14ac:dyDescent="0.3">
      <c r="A128" s="124"/>
      <c r="B128" s="124"/>
      <c r="C128" s="124"/>
      <c r="D128" s="124"/>
      <c r="E128" s="124"/>
      <c r="F128" s="124" t="s">
        <v>7</v>
      </c>
      <c r="G128" s="378">
        <f>G129</f>
        <v>-2460</v>
      </c>
      <c r="H128" s="378">
        <f t="shared" ref="H128:J128" si="45">H129</f>
        <v>-19920</v>
      </c>
      <c r="I128" s="378">
        <f t="shared" si="45"/>
        <v>-37350.699999999997</v>
      </c>
      <c r="J128" s="378">
        <f t="shared" si="45"/>
        <v>-39810.699999999997</v>
      </c>
    </row>
    <row r="129" spans="1:11" x14ac:dyDescent="0.3">
      <c r="A129" s="124"/>
      <c r="B129" s="124"/>
      <c r="C129" s="124"/>
      <c r="D129" s="124"/>
      <c r="E129" s="124"/>
      <c r="F129" s="10" t="s">
        <v>138</v>
      </c>
      <c r="G129" s="378">
        <f>G130</f>
        <v>-2460</v>
      </c>
      <c r="H129" s="378">
        <f t="shared" ref="H129:J129" si="46">H130</f>
        <v>-19920</v>
      </c>
      <c r="I129" s="378">
        <f t="shared" si="46"/>
        <v>-37350.699999999997</v>
      </c>
      <c r="J129" s="378">
        <f t="shared" si="46"/>
        <v>-39810.699999999997</v>
      </c>
    </row>
    <row r="130" spans="1:11" x14ac:dyDescent="0.3">
      <c r="A130" s="124"/>
      <c r="B130" s="124"/>
      <c r="C130" s="124"/>
      <c r="D130" s="124"/>
      <c r="E130" s="124"/>
      <c r="F130" s="10" t="s">
        <v>158</v>
      </c>
      <c r="G130" s="378">
        <f>G131</f>
        <v>-2460</v>
      </c>
      <c r="H130" s="378">
        <f t="shared" ref="H130:J130" si="47">H131</f>
        <v>-19920</v>
      </c>
      <c r="I130" s="378">
        <f t="shared" si="47"/>
        <v>-37350.699999999997</v>
      </c>
      <c r="J130" s="378">
        <f t="shared" si="47"/>
        <v>-39810.699999999997</v>
      </c>
    </row>
    <row r="131" spans="1:11" x14ac:dyDescent="0.3">
      <c r="A131" s="124"/>
      <c r="B131" s="124"/>
      <c r="C131" s="124"/>
      <c r="D131" s="124"/>
      <c r="E131" s="124"/>
      <c r="F131" s="10" t="s">
        <v>159</v>
      </c>
      <c r="G131" s="378">
        <f>-G43</f>
        <v>-2460</v>
      </c>
      <c r="H131" s="378">
        <f>-H43</f>
        <v>-19920</v>
      </c>
      <c r="I131" s="378">
        <f>-I43</f>
        <v>-37350.699999999997</v>
      </c>
      <c r="J131" s="378">
        <f>-J43</f>
        <v>-39810.699999999997</v>
      </c>
    </row>
    <row r="132" spans="1:11" ht="18.75" customHeight="1" x14ac:dyDescent="0.3">
      <c r="A132" s="124"/>
      <c r="B132" s="124"/>
      <c r="C132" s="124"/>
      <c r="D132" s="125"/>
      <c r="E132" s="125">
        <v>11001</v>
      </c>
      <c r="F132" s="125" t="s">
        <v>157</v>
      </c>
      <c r="G132" s="329">
        <f>G134</f>
        <v>2460</v>
      </c>
      <c r="H132" s="329">
        <f t="shared" ref="H132:J132" si="48">H134</f>
        <v>19920</v>
      </c>
      <c r="I132" s="329">
        <f t="shared" si="48"/>
        <v>37350.699999999997</v>
      </c>
      <c r="J132" s="329">
        <f t="shared" si="48"/>
        <v>39810.699999999997</v>
      </c>
      <c r="K132" s="256"/>
    </row>
    <row r="133" spans="1:11" x14ac:dyDescent="0.3">
      <c r="A133" s="124"/>
      <c r="B133" s="124"/>
      <c r="C133" s="124"/>
      <c r="D133" s="124"/>
      <c r="E133" s="124"/>
      <c r="F133" s="124" t="s">
        <v>10</v>
      </c>
      <c r="G133" s="330"/>
      <c r="H133" s="330"/>
      <c r="I133" s="330"/>
      <c r="J133" s="330"/>
    </row>
    <row r="134" spans="1:11" x14ac:dyDescent="0.3">
      <c r="A134" s="124"/>
      <c r="B134" s="124"/>
      <c r="C134" s="124"/>
      <c r="D134" s="124"/>
      <c r="E134" s="124"/>
      <c r="F134" s="195" t="s">
        <v>29</v>
      </c>
      <c r="G134" s="330">
        <f>G136</f>
        <v>2460</v>
      </c>
      <c r="H134" s="330">
        <f t="shared" ref="H134:J134" si="49">H136</f>
        <v>19920</v>
      </c>
      <c r="I134" s="330">
        <f t="shared" si="49"/>
        <v>37350.699999999997</v>
      </c>
      <c r="J134" s="330">
        <f t="shared" si="49"/>
        <v>39810.699999999997</v>
      </c>
    </row>
    <row r="135" spans="1:11" ht="34.5" x14ac:dyDescent="0.3">
      <c r="A135" s="124"/>
      <c r="B135" s="124"/>
      <c r="C135" s="124"/>
      <c r="D135" s="124"/>
      <c r="E135" s="124"/>
      <c r="F135" s="124" t="s">
        <v>11</v>
      </c>
      <c r="G135" s="330"/>
      <c r="H135" s="330"/>
      <c r="I135" s="330"/>
      <c r="J135" s="330"/>
    </row>
    <row r="136" spans="1:11" x14ac:dyDescent="0.3">
      <c r="A136" s="124"/>
      <c r="B136" s="124"/>
      <c r="C136" s="124"/>
      <c r="D136" s="124"/>
      <c r="E136" s="124"/>
      <c r="F136" s="124" t="s">
        <v>7</v>
      </c>
      <c r="G136" s="330">
        <f>G137</f>
        <v>2460</v>
      </c>
      <c r="H136" s="330">
        <f t="shared" ref="H136:J138" si="50">H137</f>
        <v>19920</v>
      </c>
      <c r="I136" s="330">
        <f t="shared" si="50"/>
        <v>37350.699999999997</v>
      </c>
      <c r="J136" s="330">
        <f t="shared" si="50"/>
        <v>39810.699999999997</v>
      </c>
    </row>
    <row r="137" spans="1:11" ht="21" customHeight="1" x14ac:dyDescent="0.3">
      <c r="A137" s="124"/>
      <c r="B137" s="124"/>
      <c r="C137" s="124"/>
      <c r="D137" s="124"/>
      <c r="E137" s="124"/>
      <c r="F137" s="10" t="s">
        <v>138</v>
      </c>
      <c r="G137" s="330">
        <f>G138</f>
        <v>2460</v>
      </c>
      <c r="H137" s="330">
        <f t="shared" si="50"/>
        <v>19920</v>
      </c>
      <c r="I137" s="330">
        <f t="shared" si="50"/>
        <v>37350.699999999997</v>
      </c>
      <c r="J137" s="330">
        <f t="shared" si="50"/>
        <v>39810.699999999997</v>
      </c>
    </row>
    <row r="138" spans="1:11" ht="20.25" customHeight="1" x14ac:dyDescent="0.3">
      <c r="A138" s="124"/>
      <c r="B138" s="124"/>
      <c r="C138" s="124"/>
      <c r="D138" s="124"/>
      <c r="E138" s="124"/>
      <c r="F138" s="10" t="s">
        <v>158</v>
      </c>
      <c r="G138" s="330">
        <f>G139</f>
        <v>2460</v>
      </c>
      <c r="H138" s="330">
        <f>H139</f>
        <v>19920</v>
      </c>
      <c r="I138" s="330">
        <f t="shared" si="50"/>
        <v>37350.699999999997</v>
      </c>
      <c r="J138" s="330">
        <f t="shared" si="50"/>
        <v>39810.699999999997</v>
      </c>
    </row>
    <row r="139" spans="1:11" ht="17.25" customHeight="1" x14ac:dyDescent="0.3">
      <c r="A139" s="124"/>
      <c r="B139" s="124"/>
      <c r="C139" s="124"/>
      <c r="D139" s="124"/>
      <c r="E139" s="124"/>
      <c r="F139" s="10" t="s">
        <v>159</v>
      </c>
      <c r="G139" s="330">
        <f>-G131</f>
        <v>2460</v>
      </c>
      <c r="H139" s="330">
        <f t="shared" ref="H139:I139" si="51">-H131</f>
        <v>19920</v>
      </c>
      <c r="I139" s="330">
        <f t="shared" si="51"/>
        <v>37350.699999999997</v>
      </c>
      <c r="J139" s="330">
        <f>-J131</f>
        <v>39810.699999999997</v>
      </c>
    </row>
    <row r="140" spans="1:11" ht="19.5" customHeight="1" x14ac:dyDescent="0.3">
      <c r="A140" s="29"/>
      <c r="B140" s="29"/>
      <c r="C140" s="29"/>
      <c r="D140" s="70"/>
      <c r="E140" s="63"/>
      <c r="F140" s="4"/>
      <c r="G140" s="307"/>
      <c r="H140" s="307"/>
      <c r="I140" s="307"/>
      <c r="J140" s="308"/>
    </row>
    <row r="141" spans="1:11" ht="19.5" customHeight="1" x14ac:dyDescent="0.3">
      <c r="A141" s="29"/>
      <c r="B141" s="29"/>
      <c r="C141" s="29"/>
      <c r="D141" s="70"/>
      <c r="E141" s="63"/>
      <c r="F141" s="4"/>
      <c r="G141" s="309"/>
      <c r="H141" s="309"/>
      <c r="I141" s="309"/>
      <c r="J141" s="310"/>
    </row>
    <row r="142" spans="1:11" ht="19.5" customHeight="1" x14ac:dyDescent="0.3">
      <c r="A142" s="29"/>
      <c r="B142" s="29"/>
      <c r="C142" s="29"/>
      <c r="D142" s="70"/>
      <c r="E142" s="63"/>
      <c r="F142" s="4"/>
      <c r="G142" s="309"/>
      <c r="H142" s="309"/>
      <c r="I142" s="309"/>
      <c r="J142" s="310"/>
    </row>
    <row r="143" spans="1:11" ht="19.5" customHeight="1" x14ac:dyDescent="0.3">
      <c r="A143" s="29"/>
      <c r="B143" s="13" t="s">
        <v>23</v>
      </c>
      <c r="C143" s="7"/>
      <c r="D143" s="8"/>
      <c r="G143" s="309"/>
      <c r="H143" s="309"/>
      <c r="I143" s="309"/>
      <c r="J143" s="310"/>
    </row>
    <row r="144" spans="1:11" ht="19.5" customHeight="1" x14ac:dyDescent="0.3">
      <c r="A144" s="29"/>
      <c r="B144" s="13" t="s">
        <v>24</v>
      </c>
      <c r="C144" s="7"/>
      <c r="D144" s="8"/>
      <c r="G144" s="309"/>
      <c r="H144" s="309"/>
      <c r="I144" s="309"/>
      <c r="J144" s="310"/>
    </row>
    <row r="145" spans="1:10" ht="19.5" customHeight="1" x14ac:dyDescent="0.3">
      <c r="A145" s="29"/>
      <c r="B145" s="14"/>
      <c r="C145" s="9" t="s">
        <v>22</v>
      </c>
      <c r="D145" s="8"/>
      <c r="G145" s="309"/>
      <c r="H145" s="309"/>
      <c r="I145" s="309"/>
      <c r="J145" s="310"/>
    </row>
    <row r="146" spans="1:10" ht="19.5" customHeight="1" x14ac:dyDescent="0.3">
      <c r="A146" s="29"/>
      <c r="D146" s="3"/>
      <c r="G146" s="309"/>
      <c r="H146" s="309"/>
      <c r="I146" s="309"/>
      <c r="J146" s="310"/>
    </row>
    <row r="147" spans="1:10" ht="19.5" customHeight="1" x14ac:dyDescent="0.3">
      <c r="A147" s="29"/>
      <c r="G147" s="309"/>
      <c r="H147" s="309"/>
      <c r="I147" s="309"/>
      <c r="J147" s="310"/>
    </row>
  </sheetData>
  <mergeCells count="6">
    <mergeCell ref="F7:F8"/>
    <mergeCell ref="F2:J2"/>
    <mergeCell ref="A5:J5"/>
    <mergeCell ref="A7:C7"/>
    <mergeCell ref="D7:E7"/>
    <mergeCell ref="G7:J7"/>
  </mergeCells>
  <pageMargins left="0" right="0" top="0" bottom="0" header="0" footer="0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42"/>
  <sheetViews>
    <sheetView topLeftCell="A25" zoomScaleNormal="100" workbookViewId="0">
      <selection activeCell="J12" sqref="J12"/>
    </sheetView>
  </sheetViews>
  <sheetFormatPr defaultRowHeight="17.25" x14ac:dyDescent="0.2"/>
  <cols>
    <col min="1" max="1" width="7.42578125" style="77" customWidth="1"/>
    <col min="2" max="3" width="10.7109375" style="73" customWidth="1"/>
    <col min="4" max="4" width="58.85546875" style="103" customWidth="1"/>
    <col min="5" max="5" width="18.42578125" style="102" customWidth="1"/>
    <col min="6" max="6" width="21.5703125" style="102" customWidth="1"/>
    <col min="7" max="7" width="23.140625" style="102" customWidth="1"/>
    <col min="8" max="8" width="23.7109375" style="102" customWidth="1"/>
    <col min="9" max="9" width="16.85546875" style="102" customWidth="1"/>
    <col min="10" max="10" width="31.85546875" style="77" customWidth="1"/>
    <col min="11" max="11" width="19.28515625" style="77" customWidth="1"/>
    <col min="12" max="12" width="9.85546875" style="77" customWidth="1"/>
    <col min="13" max="16384" width="9.140625" style="77"/>
  </cols>
  <sheetData>
    <row r="1" spans="2:11" x14ac:dyDescent="0.2">
      <c r="C1" s="74"/>
      <c r="D1" s="75"/>
      <c r="E1" s="74"/>
      <c r="F1" s="74"/>
      <c r="G1" s="74"/>
      <c r="H1" s="74"/>
      <c r="I1" s="76" t="s">
        <v>207</v>
      </c>
    </row>
    <row r="2" spans="2:11" x14ac:dyDescent="0.2">
      <c r="C2" s="74"/>
      <c r="D2" s="75"/>
      <c r="E2" s="74"/>
      <c r="F2" s="74"/>
      <c r="G2" s="74"/>
      <c r="H2" s="74"/>
      <c r="I2" s="76" t="s">
        <v>114</v>
      </c>
    </row>
    <row r="3" spans="2:11" x14ac:dyDescent="0.2">
      <c r="C3" s="74"/>
      <c r="D3" s="75"/>
      <c r="E3" s="74"/>
      <c r="F3" s="74"/>
      <c r="G3" s="74"/>
      <c r="H3" s="74"/>
      <c r="I3" s="76" t="s">
        <v>63</v>
      </c>
    </row>
    <row r="4" spans="2:11" x14ac:dyDescent="0.2">
      <c r="C4" s="74"/>
      <c r="D4" s="75"/>
      <c r="E4" s="74"/>
      <c r="F4" s="74"/>
      <c r="G4" s="74"/>
      <c r="H4" s="74"/>
      <c r="I4" s="76"/>
    </row>
    <row r="5" spans="2:11" ht="38.25" customHeight="1" x14ac:dyDescent="0.2">
      <c r="B5" s="423" t="s">
        <v>117</v>
      </c>
      <c r="C5" s="423"/>
      <c r="D5" s="423"/>
      <c r="E5" s="423"/>
      <c r="F5" s="423"/>
      <c r="G5" s="423"/>
      <c r="H5" s="423"/>
      <c r="I5" s="423"/>
    </row>
    <row r="6" spans="2:11" x14ac:dyDescent="0.3">
      <c r="B6" s="79"/>
      <c r="C6" s="79"/>
      <c r="D6" s="80"/>
      <c r="E6" s="81"/>
      <c r="F6" s="81"/>
      <c r="G6" s="81"/>
      <c r="H6" s="424" t="s">
        <v>33</v>
      </c>
      <c r="I6" s="424"/>
      <c r="J6" s="1"/>
    </row>
    <row r="7" spans="2:11" s="73" customFormat="1" ht="39" customHeight="1" x14ac:dyDescent="0.2">
      <c r="B7" s="425" t="s">
        <v>64</v>
      </c>
      <c r="C7" s="425"/>
      <c r="D7" s="426" t="s">
        <v>65</v>
      </c>
      <c r="E7" s="427" t="s">
        <v>13</v>
      </c>
      <c r="F7" s="427"/>
      <c r="G7" s="427"/>
      <c r="H7" s="427"/>
      <c r="I7" s="427"/>
    </row>
    <row r="8" spans="2:11" s="73" customFormat="1" ht="24" customHeight="1" x14ac:dyDescent="0.2">
      <c r="B8" s="425"/>
      <c r="C8" s="425"/>
      <c r="D8" s="426"/>
      <c r="E8" s="428" t="s">
        <v>66</v>
      </c>
      <c r="F8" s="427" t="s">
        <v>67</v>
      </c>
      <c r="G8" s="427"/>
      <c r="H8" s="427"/>
      <c r="I8" s="427"/>
    </row>
    <row r="9" spans="2:11" s="73" customFormat="1" ht="101.25" customHeight="1" x14ac:dyDescent="0.2">
      <c r="B9" s="45" t="s">
        <v>3</v>
      </c>
      <c r="C9" s="45" t="s">
        <v>4</v>
      </c>
      <c r="D9" s="426"/>
      <c r="E9" s="429"/>
      <c r="F9" s="82" t="s">
        <v>68</v>
      </c>
      <c r="G9" s="82" t="s">
        <v>69</v>
      </c>
      <c r="H9" s="82" t="s">
        <v>70</v>
      </c>
      <c r="I9" s="82" t="s">
        <v>71</v>
      </c>
      <c r="K9" s="83"/>
    </row>
    <row r="10" spans="2:11" s="78" customFormat="1" x14ac:dyDescent="0.2">
      <c r="B10" s="45"/>
      <c r="C10" s="45"/>
      <c r="D10" s="53" t="s">
        <v>72</v>
      </c>
      <c r="E10" s="37">
        <f>+F10+G10+H10+I10</f>
        <v>-41107.500000000116</v>
      </c>
      <c r="F10" s="176">
        <f>+F12</f>
        <v>974262.7</v>
      </c>
      <c r="G10" s="37">
        <f>+G12</f>
        <v>-1016869.2000000001</v>
      </c>
      <c r="H10" s="33">
        <f>H12</f>
        <v>1499</v>
      </c>
      <c r="I10" s="33">
        <v>0</v>
      </c>
    </row>
    <row r="11" spans="2:11" x14ac:dyDescent="0.2">
      <c r="B11" s="48"/>
      <c r="C11" s="48"/>
      <c r="D11" s="84" t="s">
        <v>73</v>
      </c>
      <c r="E11" s="85"/>
      <c r="F11" s="86"/>
      <c r="G11" s="87"/>
      <c r="H11" s="88"/>
      <c r="I11" s="89"/>
    </row>
    <row r="12" spans="2:11" s="78" customFormat="1" ht="41.25" customHeight="1" x14ac:dyDescent="0.2">
      <c r="B12" s="51"/>
      <c r="C12" s="52"/>
      <c r="D12" s="90" t="s">
        <v>74</v>
      </c>
      <c r="E12" s="37">
        <f>F12+G12+H12+I12</f>
        <v>-41107.500000000116</v>
      </c>
      <c r="F12" s="175">
        <f>+F14</f>
        <v>974262.7</v>
      </c>
      <c r="G12" s="37">
        <f>+G14</f>
        <v>-1016869.2000000001</v>
      </c>
      <c r="H12" s="175">
        <f>H14</f>
        <v>1499</v>
      </c>
      <c r="I12" s="171">
        <v>0</v>
      </c>
      <c r="J12" s="172"/>
    </row>
    <row r="13" spans="2:11" s="73" customFormat="1" x14ac:dyDescent="0.2">
      <c r="B13" s="54"/>
      <c r="C13" s="54"/>
      <c r="D13" s="84" t="s">
        <v>75</v>
      </c>
      <c r="E13" s="64"/>
      <c r="F13" s="91"/>
      <c r="G13" s="92"/>
      <c r="H13" s="93"/>
      <c r="I13" s="89"/>
    </row>
    <row r="14" spans="2:11" s="94" customFormat="1" ht="34.5" x14ac:dyDescent="0.2">
      <c r="B14" s="15" t="s">
        <v>78</v>
      </c>
      <c r="C14" s="15" t="s">
        <v>53</v>
      </c>
      <c r="D14" s="11" t="s">
        <v>54</v>
      </c>
      <c r="E14" s="37">
        <f>+F14+G14+H14+I14</f>
        <v>-41107.500000000116</v>
      </c>
      <c r="F14" s="184">
        <f>F16+F19+F23+F26+F30+F17+F28</f>
        <v>974262.7</v>
      </c>
      <c r="G14" s="37">
        <f t="shared" ref="G14:I14" si="0">G16+G19+G23+G26+G30+G17+G28</f>
        <v>-1016869.2000000001</v>
      </c>
      <c r="H14" s="184">
        <f t="shared" si="0"/>
        <v>1499</v>
      </c>
      <c r="I14" s="184">
        <f t="shared" si="0"/>
        <v>0</v>
      </c>
      <c r="J14" s="297"/>
    </row>
    <row r="15" spans="2:11" x14ac:dyDescent="0.2">
      <c r="B15" s="54"/>
      <c r="C15" s="54"/>
      <c r="D15" s="95" t="s">
        <v>75</v>
      </c>
      <c r="E15" s="34"/>
      <c r="F15" s="34"/>
      <c r="G15" s="34"/>
      <c r="H15" s="34"/>
      <c r="I15" s="96"/>
      <c r="J15" s="298"/>
    </row>
    <row r="16" spans="2:11" s="94" customFormat="1" ht="18" customHeight="1" x14ac:dyDescent="0.2">
      <c r="B16" s="51"/>
      <c r="C16" s="51"/>
      <c r="D16" s="11" t="s">
        <v>29</v>
      </c>
      <c r="E16" s="33">
        <f>F16+G16+H16+I16</f>
        <v>-1302312.6000000001</v>
      </c>
      <c r="F16" s="38"/>
      <c r="G16" s="174">
        <f>'2'!J67</f>
        <v>-1302312.6000000001</v>
      </c>
      <c r="H16" s="37"/>
      <c r="I16" s="37"/>
      <c r="J16" s="299"/>
    </row>
    <row r="17" spans="2:11" s="94" customFormat="1" ht="21.75" customHeight="1" x14ac:dyDescent="0.2">
      <c r="B17" s="51"/>
      <c r="C17" s="51"/>
      <c r="D17" s="97" t="s">
        <v>261</v>
      </c>
      <c r="E17" s="33">
        <f>F17+G17+H17+I17</f>
        <v>1499</v>
      </c>
      <c r="F17" s="33">
        <f>F18</f>
        <v>0</v>
      </c>
      <c r="G17" s="37">
        <v>0</v>
      </c>
      <c r="H17" s="37">
        <f>H18</f>
        <v>1499</v>
      </c>
      <c r="I17" s="37">
        <v>0</v>
      </c>
      <c r="J17" s="299"/>
      <c r="K17" s="185"/>
    </row>
    <row r="18" spans="2:11" ht="87.75" customHeight="1" x14ac:dyDescent="0.2">
      <c r="B18" s="54"/>
      <c r="C18" s="54"/>
      <c r="D18" s="106" t="s">
        <v>262</v>
      </c>
      <c r="E18" s="34">
        <f>F18+H18+I18+G18</f>
        <v>1499</v>
      </c>
      <c r="F18" s="34">
        <v>0</v>
      </c>
      <c r="G18" s="98">
        <v>0</v>
      </c>
      <c r="H18" s="38">
        <f>'2'!J74</f>
        <v>1499</v>
      </c>
      <c r="I18" s="98">
        <v>0</v>
      </c>
      <c r="J18" s="300"/>
      <c r="K18" s="186"/>
    </row>
    <row r="19" spans="2:11" s="94" customFormat="1" ht="21.75" customHeight="1" x14ac:dyDescent="0.2">
      <c r="B19" s="51"/>
      <c r="C19" s="51"/>
      <c r="D19" s="97" t="s">
        <v>102</v>
      </c>
      <c r="E19" s="33">
        <f t="shared" ref="E19:E27" si="1">F19+G19+H19+I19</f>
        <v>187939.90000000002</v>
      </c>
      <c r="F19" s="33">
        <f>F20+F21+F22</f>
        <v>187939.90000000002</v>
      </c>
      <c r="G19" s="37">
        <f>G20</f>
        <v>0</v>
      </c>
      <c r="H19" s="37"/>
      <c r="I19" s="37"/>
      <c r="J19" s="185"/>
    </row>
    <row r="20" spans="2:11" ht="39.75" customHeight="1" x14ac:dyDescent="0.2">
      <c r="B20" s="54"/>
      <c r="C20" s="54"/>
      <c r="D20" s="106" t="s">
        <v>135</v>
      </c>
      <c r="E20" s="34">
        <f t="shared" si="1"/>
        <v>120000</v>
      </c>
      <c r="F20" s="34">
        <v>120000</v>
      </c>
      <c r="G20" s="170"/>
      <c r="H20" s="38"/>
      <c r="I20" s="98"/>
      <c r="J20" s="186"/>
      <c r="K20" s="186"/>
    </row>
    <row r="21" spans="2:11" ht="51.75" x14ac:dyDescent="0.2">
      <c r="B21" s="54"/>
      <c r="C21" s="54"/>
      <c r="D21" s="106" t="s">
        <v>263</v>
      </c>
      <c r="E21" s="34">
        <f>F21+G21+H21+I21</f>
        <v>21448.1</v>
      </c>
      <c r="F21" s="34">
        <v>21448.1</v>
      </c>
      <c r="G21" s="170"/>
      <c r="H21" s="38"/>
      <c r="I21" s="98"/>
      <c r="J21" s="186"/>
      <c r="K21" s="186"/>
    </row>
    <row r="22" spans="2:11" ht="51.75" x14ac:dyDescent="0.2">
      <c r="B22" s="54"/>
      <c r="C22" s="54"/>
      <c r="D22" s="106" t="s">
        <v>264</v>
      </c>
      <c r="E22" s="34">
        <f>F22+G22+H22+I22</f>
        <v>46491.8</v>
      </c>
      <c r="F22" s="34">
        <v>46491.8</v>
      </c>
      <c r="G22" s="170"/>
      <c r="H22" s="38"/>
      <c r="I22" s="98"/>
      <c r="J22" s="186"/>
      <c r="K22" s="186"/>
    </row>
    <row r="23" spans="2:11" s="94" customFormat="1" ht="19.5" customHeight="1" x14ac:dyDescent="0.2">
      <c r="B23" s="51"/>
      <c r="C23" s="51"/>
      <c r="D23" s="46" t="s">
        <v>110</v>
      </c>
      <c r="E23" s="33">
        <f>F23+G23+H23+I23</f>
        <v>615639</v>
      </c>
      <c r="F23" s="33">
        <f>F24+F25</f>
        <v>597939</v>
      </c>
      <c r="G23" s="33">
        <f>+G24+G25</f>
        <v>17700</v>
      </c>
      <c r="H23" s="33"/>
      <c r="I23" s="33"/>
    </row>
    <row r="24" spans="2:11" ht="131.25" customHeight="1" x14ac:dyDescent="0.2">
      <c r="B24" s="54"/>
      <c r="C24" s="54"/>
      <c r="D24" s="99" t="s">
        <v>105</v>
      </c>
      <c r="E24" s="34">
        <f t="shared" si="1"/>
        <v>597939</v>
      </c>
      <c r="F24" s="34">
        <f>'2'!J88</f>
        <v>597939</v>
      </c>
      <c r="G24" s="34"/>
      <c r="H24" s="34"/>
      <c r="I24" s="96"/>
    </row>
    <row r="25" spans="2:11" ht="38.25" customHeight="1" x14ac:dyDescent="0.2">
      <c r="B25" s="54"/>
      <c r="C25" s="54"/>
      <c r="D25" s="104" t="s">
        <v>121</v>
      </c>
      <c r="E25" s="34">
        <f t="shared" si="1"/>
        <v>17700</v>
      </c>
      <c r="F25" s="34"/>
      <c r="G25" s="34">
        <f>'2'!J89</f>
        <v>17700</v>
      </c>
      <c r="H25" s="34"/>
      <c r="I25" s="96"/>
    </row>
    <row r="26" spans="2:11" s="94" customFormat="1" ht="17.25" customHeight="1" x14ac:dyDescent="0.2">
      <c r="B26" s="51"/>
      <c r="C26" s="51"/>
      <c r="D26" s="46" t="s">
        <v>122</v>
      </c>
      <c r="E26" s="36">
        <f t="shared" si="1"/>
        <v>49978.2</v>
      </c>
      <c r="F26" s="36">
        <f t="shared" ref="F26" si="2">F27</f>
        <v>49978.2</v>
      </c>
      <c r="G26" s="36"/>
      <c r="H26" s="36"/>
      <c r="I26" s="36"/>
    </row>
    <row r="27" spans="2:11" ht="51.75" x14ac:dyDescent="0.3">
      <c r="B27" s="54"/>
      <c r="C27" s="54"/>
      <c r="D27" s="100" t="s">
        <v>123</v>
      </c>
      <c r="E27" s="39">
        <f t="shared" si="1"/>
        <v>49978.2</v>
      </c>
      <c r="F27" s="385">
        <f>'2'!J96</f>
        <v>49978.2</v>
      </c>
      <c r="G27" s="68"/>
      <c r="H27" s="12"/>
      <c r="I27" s="101"/>
    </row>
    <row r="28" spans="2:11" s="94" customFormat="1" ht="19.5" customHeight="1" x14ac:dyDescent="0.2">
      <c r="B28" s="51"/>
      <c r="C28" s="51"/>
      <c r="D28" s="46" t="s">
        <v>237</v>
      </c>
      <c r="E28" s="33">
        <f>F28+G28+H28+I28</f>
        <v>46129.599999999999</v>
      </c>
      <c r="F28" s="173">
        <f>+F29</f>
        <v>0</v>
      </c>
      <c r="G28" s="33">
        <f>+G29</f>
        <v>46129.599999999999</v>
      </c>
      <c r="H28" s="33"/>
      <c r="I28" s="33"/>
    </row>
    <row r="29" spans="2:11" ht="37.5" customHeight="1" x14ac:dyDescent="0.2">
      <c r="B29" s="54"/>
      <c r="C29" s="54"/>
      <c r="D29" s="104" t="s">
        <v>238</v>
      </c>
      <c r="E29" s="34">
        <f t="shared" ref="E29" si="3">F29+G29+H29+I29</f>
        <v>46129.599999999999</v>
      </c>
      <c r="F29" s="34"/>
      <c r="G29" s="34">
        <f>'2'!J97</f>
        <v>46129.599999999999</v>
      </c>
      <c r="H29" s="34"/>
      <c r="I29" s="96"/>
    </row>
    <row r="30" spans="2:11" s="94" customFormat="1" ht="19.5" customHeight="1" x14ac:dyDescent="0.2">
      <c r="B30" s="51"/>
      <c r="C30" s="51"/>
      <c r="D30" s="46" t="s">
        <v>124</v>
      </c>
      <c r="E30" s="33">
        <f>F30+G30+H30+I30</f>
        <v>360019.4</v>
      </c>
      <c r="F30" s="33">
        <f>F32+F33+F34</f>
        <v>138405.6</v>
      </c>
      <c r="G30" s="33">
        <f>G31</f>
        <v>221613.8</v>
      </c>
      <c r="H30" s="33"/>
      <c r="I30" s="33"/>
    </row>
    <row r="31" spans="2:11" s="165" customFormat="1" ht="105" customHeight="1" x14ac:dyDescent="0.2">
      <c r="B31" s="166"/>
      <c r="C31" s="167"/>
      <c r="D31" s="59" t="s">
        <v>128</v>
      </c>
      <c r="E31" s="169">
        <f>SUM(F31:I31)</f>
        <v>221613.8</v>
      </c>
      <c r="F31" s="168"/>
      <c r="G31" s="296">
        <f>'2'!J111</f>
        <v>221613.8</v>
      </c>
      <c r="H31" s="168"/>
      <c r="I31" s="168"/>
    </row>
    <row r="32" spans="2:11" ht="35.25" customHeight="1" x14ac:dyDescent="0.2">
      <c r="B32" s="54"/>
      <c r="C32" s="54"/>
      <c r="D32" s="99" t="s">
        <v>125</v>
      </c>
      <c r="E32" s="38">
        <f>F32+G32+H32+I32</f>
        <v>44891.9</v>
      </c>
      <c r="F32" s="38">
        <v>44891.9</v>
      </c>
      <c r="G32" s="34"/>
      <c r="H32" s="34"/>
      <c r="I32" s="96"/>
    </row>
    <row r="33" spans="2:9" ht="33.75" customHeight="1" x14ac:dyDescent="0.2">
      <c r="B33" s="54"/>
      <c r="C33" s="54"/>
      <c r="D33" s="99" t="s">
        <v>126</v>
      </c>
      <c r="E33" s="38">
        <f>F33+G33+H33+I33</f>
        <v>60555.9</v>
      </c>
      <c r="F33" s="38">
        <v>60555.9</v>
      </c>
      <c r="G33" s="34"/>
      <c r="H33" s="34"/>
      <c r="I33" s="96"/>
    </row>
    <row r="34" spans="2:9" ht="36.75" customHeight="1" x14ac:dyDescent="0.2">
      <c r="B34" s="54"/>
      <c r="C34" s="54"/>
      <c r="D34" s="104" t="s">
        <v>127</v>
      </c>
      <c r="E34" s="38">
        <f>F34+G34+H34+I34</f>
        <v>32957.800000000003</v>
      </c>
      <c r="F34" s="38">
        <v>32957.800000000003</v>
      </c>
      <c r="G34" s="34"/>
      <c r="H34" s="34"/>
      <c r="I34" s="96"/>
    </row>
    <row r="36" spans="2:9" x14ac:dyDescent="0.2">
      <c r="D36" s="29"/>
      <c r="E36" s="29"/>
      <c r="F36" s="70"/>
      <c r="G36" s="63"/>
      <c r="H36" s="4"/>
    </row>
    <row r="37" spans="2:9" x14ac:dyDescent="0.2">
      <c r="D37" s="29"/>
      <c r="E37" s="29"/>
      <c r="F37" s="70"/>
      <c r="G37" s="63"/>
      <c r="H37" s="4"/>
    </row>
    <row r="38" spans="2:9" x14ac:dyDescent="0.2">
      <c r="D38" s="29"/>
      <c r="E38" s="29"/>
      <c r="F38" s="70"/>
      <c r="G38" s="63"/>
      <c r="H38" s="4"/>
    </row>
    <row r="39" spans="2:9" x14ac:dyDescent="0.3">
      <c r="D39" s="13" t="s">
        <v>23</v>
      </c>
      <c r="E39" s="7"/>
      <c r="F39" s="8"/>
      <c r="G39" s="1"/>
      <c r="H39" s="1"/>
    </row>
    <row r="40" spans="2:9" x14ac:dyDescent="0.3">
      <c r="D40" s="13" t="s">
        <v>76</v>
      </c>
      <c r="E40" s="7"/>
      <c r="F40" s="8"/>
      <c r="G40" s="1" t="s">
        <v>293</v>
      </c>
      <c r="H40" s="1"/>
    </row>
    <row r="41" spans="2:9" ht="15.75" customHeight="1" x14ac:dyDescent="0.3">
      <c r="D41" s="422" t="s">
        <v>292</v>
      </c>
      <c r="E41" s="422"/>
      <c r="F41" s="422"/>
      <c r="G41" s="6"/>
      <c r="H41" s="6"/>
      <c r="I41" s="6"/>
    </row>
    <row r="42" spans="2:9" x14ac:dyDescent="0.3">
      <c r="D42" s="1"/>
      <c r="E42" s="1"/>
      <c r="F42" s="3"/>
      <c r="G42" s="1"/>
      <c r="H42" s="1"/>
    </row>
  </sheetData>
  <mergeCells count="8">
    <mergeCell ref="D41:F41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5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8"/>
  <sheetViews>
    <sheetView tabSelected="1" workbookViewId="0">
      <selection activeCell="F27" sqref="F27"/>
    </sheetView>
  </sheetViews>
  <sheetFormatPr defaultRowHeight="17.25" x14ac:dyDescent="0.3"/>
  <cols>
    <col min="1" max="1" width="7.28515625" style="1" customWidth="1"/>
    <col min="2" max="2" width="10.5703125" style="1" customWidth="1"/>
    <col min="3" max="3" width="14.7109375" style="1" customWidth="1"/>
    <col min="4" max="4" width="66.85546875" style="35" customWidth="1"/>
    <col min="5" max="5" width="17.28515625" style="311" customWidth="1"/>
    <col min="6" max="6" width="18.140625" style="311" customWidth="1"/>
    <col min="7" max="7" width="19.5703125" style="311" customWidth="1"/>
    <col min="8" max="8" width="21.140625" style="189" customWidth="1"/>
    <col min="9" max="9" width="21" style="1" customWidth="1"/>
    <col min="10" max="10" width="19.85546875" style="1" customWidth="1"/>
    <col min="11" max="11" width="17.85546875" style="1" customWidth="1"/>
    <col min="12" max="12" width="18.5703125" style="1" customWidth="1"/>
    <col min="13" max="259" width="9.140625" style="1"/>
    <col min="260" max="260" width="7.28515625" style="1" customWidth="1"/>
    <col min="261" max="261" width="12" style="1" customWidth="1"/>
    <col min="262" max="262" width="11.85546875" style="1" customWidth="1"/>
    <col min="263" max="263" width="64.28515625" style="1" customWidth="1"/>
    <col min="264" max="264" width="16.85546875" style="1" customWidth="1"/>
    <col min="265" max="265" width="17.7109375" style="1" customWidth="1"/>
    <col min="266" max="266" width="12.85546875" style="1" customWidth="1"/>
    <col min="267" max="267" width="14.140625" style="1" customWidth="1"/>
    <col min="268" max="268" width="10.7109375" style="1" customWidth="1"/>
    <col min="269" max="515" width="9.140625" style="1"/>
    <col min="516" max="516" width="7.28515625" style="1" customWidth="1"/>
    <col min="517" max="517" width="12" style="1" customWidth="1"/>
    <col min="518" max="518" width="11.85546875" style="1" customWidth="1"/>
    <col min="519" max="519" width="64.28515625" style="1" customWidth="1"/>
    <col min="520" max="520" width="16.85546875" style="1" customWidth="1"/>
    <col min="521" max="521" width="17.7109375" style="1" customWidth="1"/>
    <col min="522" max="522" width="12.85546875" style="1" customWidth="1"/>
    <col min="523" max="523" width="14.140625" style="1" customWidth="1"/>
    <col min="524" max="524" width="10.7109375" style="1" customWidth="1"/>
    <col min="525" max="771" width="9.140625" style="1"/>
    <col min="772" max="772" width="7.28515625" style="1" customWidth="1"/>
    <col min="773" max="773" width="12" style="1" customWidth="1"/>
    <col min="774" max="774" width="11.85546875" style="1" customWidth="1"/>
    <col min="775" max="775" width="64.28515625" style="1" customWidth="1"/>
    <col min="776" max="776" width="16.85546875" style="1" customWidth="1"/>
    <col min="777" max="777" width="17.7109375" style="1" customWidth="1"/>
    <col min="778" max="778" width="12.85546875" style="1" customWidth="1"/>
    <col min="779" max="779" width="14.140625" style="1" customWidth="1"/>
    <col min="780" max="780" width="10.7109375" style="1" customWidth="1"/>
    <col min="781" max="1027" width="9.140625" style="1"/>
    <col min="1028" max="1028" width="7.28515625" style="1" customWidth="1"/>
    <col min="1029" max="1029" width="12" style="1" customWidth="1"/>
    <col min="1030" max="1030" width="11.85546875" style="1" customWidth="1"/>
    <col min="1031" max="1031" width="64.28515625" style="1" customWidth="1"/>
    <col min="1032" max="1032" width="16.85546875" style="1" customWidth="1"/>
    <col min="1033" max="1033" width="17.7109375" style="1" customWidth="1"/>
    <col min="1034" max="1034" width="12.85546875" style="1" customWidth="1"/>
    <col min="1035" max="1035" width="14.140625" style="1" customWidth="1"/>
    <col min="1036" max="1036" width="10.7109375" style="1" customWidth="1"/>
    <col min="1037" max="1283" width="9.140625" style="1"/>
    <col min="1284" max="1284" width="7.28515625" style="1" customWidth="1"/>
    <col min="1285" max="1285" width="12" style="1" customWidth="1"/>
    <col min="1286" max="1286" width="11.85546875" style="1" customWidth="1"/>
    <col min="1287" max="1287" width="64.28515625" style="1" customWidth="1"/>
    <col min="1288" max="1288" width="16.85546875" style="1" customWidth="1"/>
    <col min="1289" max="1289" width="17.7109375" style="1" customWidth="1"/>
    <col min="1290" max="1290" width="12.85546875" style="1" customWidth="1"/>
    <col min="1291" max="1291" width="14.140625" style="1" customWidth="1"/>
    <col min="1292" max="1292" width="10.7109375" style="1" customWidth="1"/>
    <col min="1293" max="1539" width="9.140625" style="1"/>
    <col min="1540" max="1540" width="7.28515625" style="1" customWidth="1"/>
    <col min="1541" max="1541" width="12" style="1" customWidth="1"/>
    <col min="1542" max="1542" width="11.85546875" style="1" customWidth="1"/>
    <col min="1543" max="1543" width="64.28515625" style="1" customWidth="1"/>
    <col min="1544" max="1544" width="16.85546875" style="1" customWidth="1"/>
    <col min="1545" max="1545" width="17.7109375" style="1" customWidth="1"/>
    <col min="1546" max="1546" width="12.85546875" style="1" customWidth="1"/>
    <col min="1547" max="1547" width="14.140625" style="1" customWidth="1"/>
    <col min="1548" max="1548" width="10.7109375" style="1" customWidth="1"/>
    <col min="1549" max="1795" width="9.140625" style="1"/>
    <col min="1796" max="1796" width="7.28515625" style="1" customWidth="1"/>
    <col min="1797" max="1797" width="12" style="1" customWidth="1"/>
    <col min="1798" max="1798" width="11.85546875" style="1" customWidth="1"/>
    <col min="1799" max="1799" width="64.28515625" style="1" customWidth="1"/>
    <col min="1800" max="1800" width="16.85546875" style="1" customWidth="1"/>
    <col min="1801" max="1801" width="17.7109375" style="1" customWidth="1"/>
    <col min="1802" max="1802" width="12.85546875" style="1" customWidth="1"/>
    <col min="1803" max="1803" width="14.140625" style="1" customWidth="1"/>
    <col min="1804" max="1804" width="10.7109375" style="1" customWidth="1"/>
    <col min="1805" max="2051" width="9.140625" style="1"/>
    <col min="2052" max="2052" width="7.28515625" style="1" customWidth="1"/>
    <col min="2053" max="2053" width="12" style="1" customWidth="1"/>
    <col min="2054" max="2054" width="11.85546875" style="1" customWidth="1"/>
    <col min="2055" max="2055" width="64.28515625" style="1" customWidth="1"/>
    <col min="2056" max="2056" width="16.85546875" style="1" customWidth="1"/>
    <col min="2057" max="2057" width="17.7109375" style="1" customWidth="1"/>
    <col min="2058" max="2058" width="12.85546875" style="1" customWidth="1"/>
    <col min="2059" max="2059" width="14.140625" style="1" customWidth="1"/>
    <col min="2060" max="2060" width="10.7109375" style="1" customWidth="1"/>
    <col min="2061" max="2307" width="9.140625" style="1"/>
    <col min="2308" max="2308" width="7.28515625" style="1" customWidth="1"/>
    <col min="2309" max="2309" width="12" style="1" customWidth="1"/>
    <col min="2310" max="2310" width="11.85546875" style="1" customWidth="1"/>
    <col min="2311" max="2311" width="64.28515625" style="1" customWidth="1"/>
    <col min="2312" max="2312" width="16.85546875" style="1" customWidth="1"/>
    <col min="2313" max="2313" width="17.7109375" style="1" customWidth="1"/>
    <col min="2314" max="2314" width="12.85546875" style="1" customWidth="1"/>
    <col min="2315" max="2315" width="14.140625" style="1" customWidth="1"/>
    <col min="2316" max="2316" width="10.7109375" style="1" customWidth="1"/>
    <col min="2317" max="2563" width="9.140625" style="1"/>
    <col min="2564" max="2564" width="7.28515625" style="1" customWidth="1"/>
    <col min="2565" max="2565" width="12" style="1" customWidth="1"/>
    <col min="2566" max="2566" width="11.85546875" style="1" customWidth="1"/>
    <col min="2567" max="2567" width="64.28515625" style="1" customWidth="1"/>
    <col min="2568" max="2568" width="16.85546875" style="1" customWidth="1"/>
    <col min="2569" max="2569" width="17.7109375" style="1" customWidth="1"/>
    <col min="2570" max="2570" width="12.85546875" style="1" customWidth="1"/>
    <col min="2571" max="2571" width="14.140625" style="1" customWidth="1"/>
    <col min="2572" max="2572" width="10.7109375" style="1" customWidth="1"/>
    <col min="2573" max="2819" width="9.140625" style="1"/>
    <col min="2820" max="2820" width="7.28515625" style="1" customWidth="1"/>
    <col min="2821" max="2821" width="12" style="1" customWidth="1"/>
    <col min="2822" max="2822" width="11.85546875" style="1" customWidth="1"/>
    <col min="2823" max="2823" width="64.28515625" style="1" customWidth="1"/>
    <col min="2824" max="2824" width="16.85546875" style="1" customWidth="1"/>
    <col min="2825" max="2825" width="17.7109375" style="1" customWidth="1"/>
    <col min="2826" max="2826" width="12.85546875" style="1" customWidth="1"/>
    <col min="2827" max="2827" width="14.140625" style="1" customWidth="1"/>
    <col min="2828" max="2828" width="10.7109375" style="1" customWidth="1"/>
    <col min="2829" max="3075" width="9.140625" style="1"/>
    <col min="3076" max="3076" width="7.28515625" style="1" customWidth="1"/>
    <col min="3077" max="3077" width="12" style="1" customWidth="1"/>
    <col min="3078" max="3078" width="11.85546875" style="1" customWidth="1"/>
    <col min="3079" max="3079" width="64.28515625" style="1" customWidth="1"/>
    <col min="3080" max="3080" width="16.85546875" style="1" customWidth="1"/>
    <col min="3081" max="3081" width="17.7109375" style="1" customWidth="1"/>
    <col min="3082" max="3082" width="12.85546875" style="1" customWidth="1"/>
    <col min="3083" max="3083" width="14.140625" style="1" customWidth="1"/>
    <col min="3084" max="3084" width="10.7109375" style="1" customWidth="1"/>
    <col min="3085" max="3331" width="9.140625" style="1"/>
    <col min="3332" max="3332" width="7.28515625" style="1" customWidth="1"/>
    <col min="3333" max="3333" width="12" style="1" customWidth="1"/>
    <col min="3334" max="3334" width="11.85546875" style="1" customWidth="1"/>
    <col min="3335" max="3335" width="64.28515625" style="1" customWidth="1"/>
    <col min="3336" max="3336" width="16.85546875" style="1" customWidth="1"/>
    <col min="3337" max="3337" width="17.7109375" style="1" customWidth="1"/>
    <col min="3338" max="3338" width="12.85546875" style="1" customWidth="1"/>
    <col min="3339" max="3339" width="14.140625" style="1" customWidth="1"/>
    <col min="3340" max="3340" width="10.7109375" style="1" customWidth="1"/>
    <col min="3341" max="3587" width="9.140625" style="1"/>
    <col min="3588" max="3588" width="7.28515625" style="1" customWidth="1"/>
    <col min="3589" max="3589" width="12" style="1" customWidth="1"/>
    <col min="3590" max="3590" width="11.85546875" style="1" customWidth="1"/>
    <col min="3591" max="3591" width="64.28515625" style="1" customWidth="1"/>
    <col min="3592" max="3592" width="16.85546875" style="1" customWidth="1"/>
    <col min="3593" max="3593" width="17.7109375" style="1" customWidth="1"/>
    <col min="3594" max="3594" width="12.85546875" style="1" customWidth="1"/>
    <col min="3595" max="3595" width="14.140625" style="1" customWidth="1"/>
    <col min="3596" max="3596" width="10.7109375" style="1" customWidth="1"/>
    <col min="3597" max="3843" width="9.140625" style="1"/>
    <col min="3844" max="3844" width="7.28515625" style="1" customWidth="1"/>
    <col min="3845" max="3845" width="12" style="1" customWidth="1"/>
    <col min="3846" max="3846" width="11.85546875" style="1" customWidth="1"/>
    <col min="3847" max="3847" width="64.28515625" style="1" customWidth="1"/>
    <col min="3848" max="3848" width="16.85546875" style="1" customWidth="1"/>
    <col min="3849" max="3849" width="17.7109375" style="1" customWidth="1"/>
    <col min="3850" max="3850" width="12.85546875" style="1" customWidth="1"/>
    <col min="3851" max="3851" width="14.140625" style="1" customWidth="1"/>
    <col min="3852" max="3852" width="10.7109375" style="1" customWidth="1"/>
    <col min="3853" max="4099" width="9.140625" style="1"/>
    <col min="4100" max="4100" width="7.28515625" style="1" customWidth="1"/>
    <col min="4101" max="4101" width="12" style="1" customWidth="1"/>
    <col min="4102" max="4102" width="11.85546875" style="1" customWidth="1"/>
    <col min="4103" max="4103" width="64.28515625" style="1" customWidth="1"/>
    <col min="4104" max="4104" width="16.85546875" style="1" customWidth="1"/>
    <col min="4105" max="4105" width="17.7109375" style="1" customWidth="1"/>
    <col min="4106" max="4106" width="12.85546875" style="1" customWidth="1"/>
    <col min="4107" max="4107" width="14.140625" style="1" customWidth="1"/>
    <col min="4108" max="4108" width="10.7109375" style="1" customWidth="1"/>
    <col min="4109" max="4355" width="9.140625" style="1"/>
    <col min="4356" max="4356" width="7.28515625" style="1" customWidth="1"/>
    <col min="4357" max="4357" width="12" style="1" customWidth="1"/>
    <col min="4358" max="4358" width="11.85546875" style="1" customWidth="1"/>
    <col min="4359" max="4359" width="64.28515625" style="1" customWidth="1"/>
    <col min="4360" max="4360" width="16.85546875" style="1" customWidth="1"/>
    <col min="4361" max="4361" width="17.7109375" style="1" customWidth="1"/>
    <col min="4362" max="4362" width="12.85546875" style="1" customWidth="1"/>
    <col min="4363" max="4363" width="14.140625" style="1" customWidth="1"/>
    <col min="4364" max="4364" width="10.7109375" style="1" customWidth="1"/>
    <col min="4365" max="4611" width="9.140625" style="1"/>
    <col min="4612" max="4612" width="7.28515625" style="1" customWidth="1"/>
    <col min="4613" max="4613" width="12" style="1" customWidth="1"/>
    <col min="4614" max="4614" width="11.85546875" style="1" customWidth="1"/>
    <col min="4615" max="4615" width="64.28515625" style="1" customWidth="1"/>
    <col min="4616" max="4616" width="16.85546875" style="1" customWidth="1"/>
    <col min="4617" max="4617" width="17.7109375" style="1" customWidth="1"/>
    <col min="4618" max="4618" width="12.85546875" style="1" customWidth="1"/>
    <col min="4619" max="4619" width="14.140625" style="1" customWidth="1"/>
    <col min="4620" max="4620" width="10.7109375" style="1" customWidth="1"/>
    <col min="4621" max="4867" width="9.140625" style="1"/>
    <col min="4868" max="4868" width="7.28515625" style="1" customWidth="1"/>
    <col min="4869" max="4869" width="12" style="1" customWidth="1"/>
    <col min="4870" max="4870" width="11.85546875" style="1" customWidth="1"/>
    <col min="4871" max="4871" width="64.28515625" style="1" customWidth="1"/>
    <col min="4872" max="4872" width="16.85546875" style="1" customWidth="1"/>
    <col min="4873" max="4873" width="17.7109375" style="1" customWidth="1"/>
    <col min="4874" max="4874" width="12.85546875" style="1" customWidth="1"/>
    <col min="4875" max="4875" width="14.140625" style="1" customWidth="1"/>
    <col min="4876" max="4876" width="10.7109375" style="1" customWidth="1"/>
    <col min="4877" max="5123" width="9.140625" style="1"/>
    <col min="5124" max="5124" width="7.28515625" style="1" customWidth="1"/>
    <col min="5125" max="5125" width="12" style="1" customWidth="1"/>
    <col min="5126" max="5126" width="11.85546875" style="1" customWidth="1"/>
    <col min="5127" max="5127" width="64.28515625" style="1" customWidth="1"/>
    <col min="5128" max="5128" width="16.85546875" style="1" customWidth="1"/>
    <col min="5129" max="5129" width="17.7109375" style="1" customWidth="1"/>
    <col min="5130" max="5130" width="12.85546875" style="1" customWidth="1"/>
    <col min="5131" max="5131" width="14.140625" style="1" customWidth="1"/>
    <col min="5132" max="5132" width="10.7109375" style="1" customWidth="1"/>
    <col min="5133" max="5379" width="9.140625" style="1"/>
    <col min="5380" max="5380" width="7.28515625" style="1" customWidth="1"/>
    <col min="5381" max="5381" width="12" style="1" customWidth="1"/>
    <col min="5382" max="5382" width="11.85546875" style="1" customWidth="1"/>
    <col min="5383" max="5383" width="64.28515625" style="1" customWidth="1"/>
    <col min="5384" max="5384" width="16.85546875" style="1" customWidth="1"/>
    <col min="5385" max="5385" width="17.7109375" style="1" customWidth="1"/>
    <col min="5386" max="5386" width="12.85546875" style="1" customWidth="1"/>
    <col min="5387" max="5387" width="14.140625" style="1" customWidth="1"/>
    <col min="5388" max="5388" width="10.7109375" style="1" customWidth="1"/>
    <col min="5389" max="5635" width="9.140625" style="1"/>
    <col min="5636" max="5636" width="7.28515625" style="1" customWidth="1"/>
    <col min="5637" max="5637" width="12" style="1" customWidth="1"/>
    <col min="5638" max="5638" width="11.85546875" style="1" customWidth="1"/>
    <col min="5639" max="5639" width="64.28515625" style="1" customWidth="1"/>
    <col min="5640" max="5640" width="16.85546875" style="1" customWidth="1"/>
    <col min="5641" max="5641" width="17.7109375" style="1" customWidth="1"/>
    <col min="5642" max="5642" width="12.85546875" style="1" customWidth="1"/>
    <col min="5643" max="5643" width="14.140625" style="1" customWidth="1"/>
    <col min="5644" max="5644" width="10.7109375" style="1" customWidth="1"/>
    <col min="5645" max="5891" width="9.140625" style="1"/>
    <col min="5892" max="5892" width="7.28515625" style="1" customWidth="1"/>
    <col min="5893" max="5893" width="12" style="1" customWidth="1"/>
    <col min="5894" max="5894" width="11.85546875" style="1" customWidth="1"/>
    <col min="5895" max="5895" width="64.28515625" style="1" customWidth="1"/>
    <col min="5896" max="5896" width="16.85546875" style="1" customWidth="1"/>
    <col min="5897" max="5897" width="17.7109375" style="1" customWidth="1"/>
    <col min="5898" max="5898" width="12.85546875" style="1" customWidth="1"/>
    <col min="5899" max="5899" width="14.140625" style="1" customWidth="1"/>
    <col min="5900" max="5900" width="10.7109375" style="1" customWidth="1"/>
    <col min="5901" max="6147" width="9.140625" style="1"/>
    <col min="6148" max="6148" width="7.28515625" style="1" customWidth="1"/>
    <col min="6149" max="6149" width="12" style="1" customWidth="1"/>
    <col min="6150" max="6150" width="11.85546875" style="1" customWidth="1"/>
    <col min="6151" max="6151" width="64.28515625" style="1" customWidth="1"/>
    <col min="6152" max="6152" width="16.85546875" style="1" customWidth="1"/>
    <col min="6153" max="6153" width="17.7109375" style="1" customWidth="1"/>
    <col min="6154" max="6154" width="12.85546875" style="1" customWidth="1"/>
    <col min="6155" max="6155" width="14.140625" style="1" customWidth="1"/>
    <col min="6156" max="6156" width="10.7109375" style="1" customWidth="1"/>
    <col min="6157" max="6403" width="9.140625" style="1"/>
    <col min="6404" max="6404" width="7.28515625" style="1" customWidth="1"/>
    <col min="6405" max="6405" width="12" style="1" customWidth="1"/>
    <col min="6406" max="6406" width="11.85546875" style="1" customWidth="1"/>
    <col min="6407" max="6407" width="64.28515625" style="1" customWidth="1"/>
    <col min="6408" max="6408" width="16.85546875" style="1" customWidth="1"/>
    <col min="6409" max="6409" width="17.7109375" style="1" customWidth="1"/>
    <col min="6410" max="6410" width="12.85546875" style="1" customWidth="1"/>
    <col min="6411" max="6411" width="14.140625" style="1" customWidth="1"/>
    <col min="6412" max="6412" width="10.7109375" style="1" customWidth="1"/>
    <col min="6413" max="6659" width="9.140625" style="1"/>
    <col min="6660" max="6660" width="7.28515625" style="1" customWidth="1"/>
    <col min="6661" max="6661" width="12" style="1" customWidth="1"/>
    <col min="6662" max="6662" width="11.85546875" style="1" customWidth="1"/>
    <col min="6663" max="6663" width="64.28515625" style="1" customWidth="1"/>
    <col min="6664" max="6664" width="16.85546875" style="1" customWidth="1"/>
    <col min="6665" max="6665" width="17.7109375" style="1" customWidth="1"/>
    <col min="6666" max="6666" width="12.85546875" style="1" customWidth="1"/>
    <col min="6667" max="6667" width="14.140625" style="1" customWidth="1"/>
    <col min="6668" max="6668" width="10.7109375" style="1" customWidth="1"/>
    <col min="6669" max="6915" width="9.140625" style="1"/>
    <col min="6916" max="6916" width="7.28515625" style="1" customWidth="1"/>
    <col min="6917" max="6917" width="12" style="1" customWidth="1"/>
    <col min="6918" max="6918" width="11.85546875" style="1" customWidth="1"/>
    <col min="6919" max="6919" width="64.28515625" style="1" customWidth="1"/>
    <col min="6920" max="6920" width="16.85546875" style="1" customWidth="1"/>
    <col min="6921" max="6921" width="17.7109375" style="1" customWidth="1"/>
    <col min="6922" max="6922" width="12.85546875" style="1" customWidth="1"/>
    <col min="6923" max="6923" width="14.140625" style="1" customWidth="1"/>
    <col min="6924" max="6924" width="10.7109375" style="1" customWidth="1"/>
    <col min="6925" max="7171" width="9.140625" style="1"/>
    <col min="7172" max="7172" width="7.28515625" style="1" customWidth="1"/>
    <col min="7173" max="7173" width="12" style="1" customWidth="1"/>
    <col min="7174" max="7174" width="11.85546875" style="1" customWidth="1"/>
    <col min="7175" max="7175" width="64.28515625" style="1" customWidth="1"/>
    <col min="7176" max="7176" width="16.85546875" style="1" customWidth="1"/>
    <col min="7177" max="7177" width="17.7109375" style="1" customWidth="1"/>
    <col min="7178" max="7178" width="12.85546875" style="1" customWidth="1"/>
    <col min="7179" max="7179" width="14.140625" style="1" customWidth="1"/>
    <col min="7180" max="7180" width="10.7109375" style="1" customWidth="1"/>
    <col min="7181" max="7427" width="9.140625" style="1"/>
    <col min="7428" max="7428" width="7.28515625" style="1" customWidth="1"/>
    <col min="7429" max="7429" width="12" style="1" customWidth="1"/>
    <col min="7430" max="7430" width="11.85546875" style="1" customWidth="1"/>
    <col min="7431" max="7431" width="64.28515625" style="1" customWidth="1"/>
    <col min="7432" max="7432" width="16.85546875" style="1" customWidth="1"/>
    <col min="7433" max="7433" width="17.7109375" style="1" customWidth="1"/>
    <col min="7434" max="7434" width="12.85546875" style="1" customWidth="1"/>
    <col min="7435" max="7435" width="14.140625" style="1" customWidth="1"/>
    <col min="7436" max="7436" width="10.7109375" style="1" customWidth="1"/>
    <col min="7437" max="7683" width="9.140625" style="1"/>
    <col min="7684" max="7684" width="7.28515625" style="1" customWidth="1"/>
    <col min="7685" max="7685" width="12" style="1" customWidth="1"/>
    <col min="7686" max="7686" width="11.85546875" style="1" customWidth="1"/>
    <col min="7687" max="7687" width="64.28515625" style="1" customWidth="1"/>
    <col min="7688" max="7688" width="16.85546875" style="1" customWidth="1"/>
    <col min="7689" max="7689" width="17.7109375" style="1" customWidth="1"/>
    <col min="7690" max="7690" width="12.85546875" style="1" customWidth="1"/>
    <col min="7691" max="7691" width="14.140625" style="1" customWidth="1"/>
    <col min="7692" max="7692" width="10.7109375" style="1" customWidth="1"/>
    <col min="7693" max="7939" width="9.140625" style="1"/>
    <col min="7940" max="7940" width="7.28515625" style="1" customWidth="1"/>
    <col min="7941" max="7941" width="12" style="1" customWidth="1"/>
    <col min="7942" max="7942" width="11.85546875" style="1" customWidth="1"/>
    <col min="7943" max="7943" width="64.28515625" style="1" customWidth="1"/>
    <col min="7944" max="7944" width="16.85546875" style="1" customWidth="1"/>
    <col min="7945" max="7945" width="17.7109375" style="1" customWidth="1"/>
    <col min="7946" max="7946" width="12.85546875" style="1" customWidth="1"/>
    <col min="7947" max="7947" width="14.140625" style="1" customWidth="1"/>
    <col min="7948" max="7948" width="10.7109375" style="1" customWidth="1"/>
    <col min="7949" max="8195" width="9.140625" style="1"/>
    <col min="8196" max="8196" width="7.28515625" style="1" customWidth="1"/>
    <col min="8197" max="8197" width="12" style="1" customWidth="1"/>
    <col min="8198" max="8198" width="11.85546875" style="1" customWidth="1"/>
    <col min="8199" max="8199" width="64.28515625" style="1" customWidth="1"/>
    <col min="8200" max="8200" width="16.85546875" style="1" customWidth="1"/>
    <col min="8201" max="8201" width="17.7109375" style="1" customWidth="1"/>
    <col min="8202" max="8202" width="12.85546875" style="1" customWidth="1"/>
    <col min="8203" max="8203" width="14.140625" style="1" customWidth="1"/>
    <col min="8204" max="8204" width="10.7109375" style="1" customWidth="1"/>
    <col min="8205" max="8451" width="9.140625" style="1"/>
    <col min="8452" max="8452" width="7.28515625" style="1" customWidth="1"/>
    <col min="8453" max="8453" width="12" style="1" customWidth="1"/>
    <col min="8454" max="8454" width="11.85546875" style="1" customWidth="1"/>
    <col min="8455" max="8455" width="64.28515625" style="1" customWidth="1"/>
    <col min="8456" max="8456" width="16.85546875" style="1" customWidth="1"/>
    <col min="8457" max="8457" width="17.7109375" style="1" customWidth="1"/>
    <col min="8458" max="8458" width="12.85546875" style="1" customWidth="1"/>
    <col min="8459" max="8459" width="14.140625" style="1" customWidth="1"/>
    <col min="8460" max="8460" width="10.7109375" style="1" customWidth="1"/>
    <col min="8461" max="8707" width="9.140625" style="1"/>
    <col min="8708" max="8708" width="7.28515625" style="1" customWidth="1"/>
    <col min="8709" max="8709" width="12" style="1" customWidth="1"/>
    <col min="8710" max="8710" width="11.85546875" style="1" customWidth="1"/>
    <col min="8711" max="8711" width="64.28515625" style="1" customWidth="1"/>
    <col min="8712" max="8712" width="16.85546875" style="1" customWidth="1"/>
    <col min="8713" max="8713" width="17.7109375" style="1" customWidth="1"/>
    <col min="8714" max="8714" width="12.85546875" style="1" customWidth="1"/>
    <col min="8715" max="8715" width="14.140625" style="1" customWidth="1"/>
    <col min="8716" max="8716" width="10.7109375" style="1" customWidth="1"/>
    <col min="8717" max="8963" width="9.140625" style="1"/>
    <col min="8964" max="8964" width="7.28515625" style="1" customWidth="1"/>
    <col min="8965" max="8965" width="12" style="1" customWidth="1"/>
    <col min="8966" max="8966" width="11.85546875" style="1" customWidth="1"/>
    <col min="8967" max="8967" width="64.28515625" style="1" customWidth="1"/>
    <col min="8968" max="8968" width="16.85546875" style="1" customWidth="1"/>
    <col min="8969" max="8969" width="17.7109375" style="1" customWidth="1"/>
    <col min="8970" max="8970" width="12.85546875" style="1" customWidth="1"/>
    <col min="8971" max="8971" width="14.140625" style="1" customWidth="1"/>
    <col min="8972" max="8972" width="10.7109375" style="1" customWidth="1"/>
    <col min="8973" max="9219" width="9.140625" style="1"/>
    <col min="9220" max="9220" width="7.28515625" style="1" customWidth="1"/>
    <col min="9221" max="9221" width="12" style="1" customWidth="1"/>
    <col min="9222" max="9222" width="11.85546875" style="1" customWidth="1"/>
    <col min="9223" max="9223" width="64.28515625" style="1" customWidth="1"/>
    <col min="9224" max="9224" width="16.85546875" style="1" customWidth="1"/>
    <col min="9225" max="9225" width="17.7109375" style="1" customWidth="1"/>
    <col min="9226" max="9226" width="12.85546875" style="1" customWidth="1"/>
    <col min="9227" max="9227" width="14.140625" style="1" customWidth="1"/>
    <col min="9228" max="9228" width="10.7109375" style="1" customWidth="1"/>
    <col min="9229" max="9475" width="9.140625" style="1"/>
    <col min="9476" max="9476" width="7.28515625" style="1" customWidth="1"/>
    <col min="9477" max="9477" width="12" style="1" customWidth="1"/>
    <col min="9478" max="9478" width="11.85546875" style="1" customWidth="1"/>
    <col min="9479" max="9479" width="64.28515625" style="1" customWidth="1"/>
    <col min="9480" max="9480" width="16.85546875" style="1" customWidth="1"/>
    <col min="9481" max="9481" width="17.7109375" style="1" customWidth="1"/>
    <col min="9482" max="9482" width="12.85546875" style="1" customWidth="1"/>
    <col min="9483" max="9483" width="14.140625" style="1" customWidth="1"/>
    <col min="9484" max="9484" width="10.7109375" style="1" customWidth="1"/>
    <col min="9485" max="9731" width="9.140625" style="1"/>
    <col min="9732" max="9732" width="7.28515625" style="1" customWidth="1"/>
    <col min="9733" max="9733" width="12" style="1" customWidth="1"/>
    <col min="9734" max="9734" width="11.85546875" style="1" customWidth="1"/>
    <col min="9735" max="9735" width="64.28515625" style="1" customWidth="1"/>
    <col min="9736" max="9736" width="16.85546875" style="1" customWidth="1"/>
    <col min="9737" max="9737" width="17.7109375" style="1" customWidth="1"/>
    <col min="9738" max="9738" width="12.85546875" style="1" customWidth="1"/>
    <col min="9739" max="9739" width="14.140625" style="1" customWidth="1"/>
    <col min="9740" max="9740" width="10.7109375" style="1" customWidth="1"/>
    <col min="9741" max="9987" width="9.140625" style="1"/>
    <col min="9988" max="9988" width="7.28515625" style="1" customWidth="1"/>
    <col min="9989" max="9989" width="12" style="1" customWidth="1"/>
    <col min="9990" max="9990" width="11.85546875" style="1" customWidth="1"/>
    <col min="9991" max="9991" width="64.28515625" style="1" customWidth="1"/>
    <col min="9992" max="9992" width="16.85546875" style="1" customWidth="1"/>
    <col min="9993" max="9993" width="17.7109375" style="1" customWidth="1"/>
    <col min="9994" max="9994" width="12.85546875" style="1" customWidth="1"/>
    <col min="9995" max="9995" width="14.140625" style="1" customWidth="1"/>
    <col min="9996" max="9996" width="10.7109375" style="1" customWidth="1"/>
    <col min="9997" max="10243" width="9.140625" style="1"/>
    <col min="10244" max="10244" width="7.28515625" style="1" customWidth="1"/>
    <col min="10245" max="10245" width="12" style="1" customWidth="1"/>
    <col min="10246" max="10246" width="11.85546875" style="1" customWidth="1"/>
    <col min="10247" max="10247" width="64.28515625" style="1" customWidth="1"/>
    <col min="10248" max="10248" width="16.85546875" style="1" customWidth="1"/>
    <col min="10249" max="10249" width="17.7109375" style="1" customWidth="1"/>
    <col min="10250" max="10250" width="12.85546875" style="1" customWidth="1"/>
    <col min="10251" max="10251" width="14.140625" style="1" customWidth="1"/>
    <col min="10252" max="10252" width="10.7109375" style="1" customWidth="1"/>
    <col min="10253" max="10499" width="9.140625" style="1"/>
    <col min="10500" max="10500" width="7.28515625" style="1" customWidth="1"/>
    <col min="10501" max="10501" width="12" style="1" customWidth="1"/>
    <col min="10502" max="10502" width="11.85546875" style="1" customWidth="1"/>
    <col min="10503" max="10503" width="64.28515625" style="1" customWidth="1"/>
    <col min="10504" max="10504" width="16.85546875" style="1" customWidth="1"/>
    <col min="10505" max="10505" width="17.7109375" style="1" customWidth="1"/>
    <col min="10506" max="10506" width="12.85546875" style="1" customWidth="1"/>
    <col min="10507" max="10507" width="14.140625" style="1" customWidth="1"/>
    <col min="10508" max="10508" width="10.7109375" style="1" customWidth="1"/>
    <col min="10509" max="10755" width="9.140625" style="1"/>
    <col min="10756" max="10756" width="7.28515625" style="1" customWidth="1"/>
    <col min="10757" max="10757" width="12" style="1" customWidth="1"/>
    <col min="10758" max="10758" width="11.85546875" style="1" customWidth="1"/>
    <col min="10759" max="10759" width="64.28515625" style="1" customWidth="1"/>
    <col min="10760" max="10760" width="16.85546875" style="1" customWidth="1"/>
    <col min="10761" max="10761" width="17.7109375" style="1" customWidth="1"/>
    <col min="10762" max="10762" width="12.85546875" style="1" customWidth="1"/>
    <col min="10763" max="10763" width="14.140625" style="1" customWidth="1"/>
    <col min="10764" max="10764" width="10.7109375" style="1" customWidth="1"/>
    <col min="10765" max="11011" width="9.140625" style="1"/>
    <col min="11012" max="11012" width="7.28515625" style="1" customWidth="1"/>
    <col min="11013" max="11013" width="12" style="1" customWidth="1"/>
    <col min="11014" max="11014" width="11.85546875" style="1" customWidth="1"/>
    <col min="11015" max="11015" width="64.28515625" style="1" customWidth="1"/>
    <col min="11016" max="11016" width="16.85546875" style="1" customWidth="1"/>
    <col min="11017" max="11017" width="17.7109375" style="1" customWidth="1"/>
    <col min="11018" max="11018" width="12.85546875" style="1" customWidth="1"/>
    <col min="11019" max="11019" width="14.140625" style="1" customWidth="1"/>
    <col min="11020" max="11020" width="10.7109375" style="1" customWidth="1"/>
    <col min="11021" max="11267" width="9.140625" style="1"/>
    <col min="11268" max="11268" width="7.28515625" style="1" customWidth="1"/>
    <col min="11269" max="11269" width="12" style="1" customWidth="1"/>
    <col min="11270" max="11270" width="11.85546875" style="1" customWidth="1"/>
    <col min="11271" max="11271" width="64.28515625" style="1" customWidth="1"/>
    <col min="11272" max="11272" width="16.85546875" style="1" customWidth="1"/>
    <col min="11273" max="11273" width="17.7109375" style="1" customWidth="1"/>
    <col min="11274" max="11274" width="12.85546875" style="1" customWidth="1"/>
    <col min="11275" max="11275" width="14.140625" style="1" customWidth="1"/>
    <col min="11276" max="11276" width="10.7109375" style="1" customWidth="1"/>
    <col min="11277" max="11523" width="9.140625" style="1"/>
    <col min="11524" max="11524" width="7.28515625" style="1" customWidth="1"/>
    <col min="11525" max="11525" width="12" style="1" customWidth="1"/>
    <col min="11526" max="11526" width="11.85546875" style="1" customWidth="1"/>
    <col min="11527" max="11527" width="64.28515625" style="1" customWidth="1"/>
    <col min="11528" max="11528" width="16.85546875" style="1" customWidth="1"/>
    <col min="11529" max="11529" width="17.7109375" style="1" customWidth="1"/>
    <col min="11530" max="11530" width="12.85546875" style="1" customWidth="1"/>
    <col min="11531" max="11531" width="14.140625" style="1" customWidth="1"/>
    <col min="11532" max="11532" width="10.7109375" style="1" customWidth="1"/>
    <col min="11533" max="11779" width="9.140625" style="1"/>
    <col min="11780" max="11780" width="7.28515625" style="1" customWidth="1"/>
    <col min="11781" max="11781" width="12" style="1" customWidth="1"/>
    <col min="11782" max="11782" width="11.85546875" style="1" customWidth="1"/>
    <col min="11783" max="11783" width="64.28515625" style="1" customWidth="1"/>
    <col min="11784" max="11784" width="16.85546875" style="1" customWidth="1"/>
    <col min="11785" max="11785" width="17.7109375" style="1" customWidth="1"/>
    <col min="11786" max="11786" width="12.85546875" style="1" customWidth="1"/>
    <col min="11787" max="11787" width="14.140625" style="1" customWidth="1"/>
    <col min="11788" max="11788" width="10.7109375" style="1" customWidth="1"/>
    <col min="11789" max="12035" width="9.140625" style="1"/>
    <col min="12036" max="12036" width="7.28515625" style="1" customWidth="1"/>
    <col min="12037" max="12037" width="12" style="1" customWidth="1"/>
    <col min="12038" max="12038" width="11.85546875" style="1" customWidth="1"/>
    <col min="12039" max="12039" width="64.28515625" style="1" customWidth="1"/>
    <col min="12040" max="12040" width="16.85546875" style="1" customWidth="1"/>
    <col min="12041" max="12041" width="17.7109375" style="1" customWidth="1"/>
    <col min="12042" max="12042" width="12.85546875" style="1" customWidth="1"/>
    <col min="12043" max="12043" width="14.140625" style="1" customWidth="1"/>
    <col min="12044" max="12044" width="10.7109375" style="1" customWidth="1"/>
    <col min="12045" max="12291" width="9.140625" style="1"/>
    <col min="12292" max="12292" width="7.28515625" style="1" customWidth="1"/>
    <col min="12293" max="12293" width="12" style="1" customWidth="1"/>
    <col min="12294" max="12294" width="11.85546875" style="1" customWidth="1"/>
    <col min="12295" max="12295" width="64.28515625" style="1" customWidth="1"/>
    <col min="12296" max="12296" width="16.85546875" style="1" customWidth="1"/>
    <col min="12297" max="12297" width="17.7109375" style="1" customWidth="1"/>
    <col min="12298" max="12298" width="12.85546875" style="1" customWidth="1"/>
    <col min="12299" max="12299" width="14.140625" style="1" customWidth="1"/>
    <col min="12300" max="12300" width="10.7109375" style="1" customWidth="1"/>
    <col min="12301" max="12547" width="9.140625" style="1"/>
    <col min="12548" max="12548" width="7.28515625" style="1" customWidth="1"/>
    <col min="12549" max="12549" width="12" style="1" customWidth="1"/>
    <col min="12550" max="12550" width="11.85546875" style="1" customWidth="1"/>
    <col min="12551" max="12551" width="64.28515625" style="1" customWidth="1"/>
    <col min="12552" max="12552" width="16.85546875" style="1" customWidth="1"/>
    <col min="12553" max="12553" width="17.7109375" style="1" customWidth="1"/>
    <col min="12554" max="12554" width="12.85546875" style="1" customWidth="1"/>
    <col min="12555" max="12555" width="14.140625" style="1" customWidth="1"/>
    <col min="12556" max="12556" width="10.7109375" style="1" customWidth="1"/>
    <col min="12557" max="12803" width="9.140625" style="1"/>
    <col min="12804" max="12804" width="7.28515625" style="1" customWidth="1"/>
    <col min="12805" max="12805" width="12" style="1" customWidth="1"/>
    <col min="12806" max="12806" width="11.85546875" style="1" customWidth="1"/>
    <col min="12807" max="12807" width="64.28515625" style="1" customWidth="1"/>
    <col min="12808" max="12808" width="16.85546875" style="1" customWidth="1"/>
    <col min="12809" max="12809" width="17.7109375" style="1" customWidth="1"/>
    <col min="12810" max="12810" width="12.85546875" style="1" customWidth="1"/>
    <col min="12811" max="12811" width="14.140625" style="1" customWidth="1"/>
    <col min="12812" max="12812" width="10.7109375" style="1" customWidth="1"/>
    <col min="12813" max="13059" width="9.140625" style="1"/>
    <col min="13060" max="13060" width="7.28515625" style="1" customWidth="1"/>
    <col min="13061" max="13061" width="12" style="1" customWidth="1"/>
    <col min="13062" max="13062" width="11.85546875" style="1" customWidth="1"/>
    <col min="13063" max="13063" width="64.28515625" style="1" customWidth="1"/>
    <col min="13064" max="13064" width="16.85546875" style="1" customWidth="1"/>
    <col min="13065" max="13065" width="17.7109375" style="1" customWidth="1"/>
    <col min="13066" max="13066" width="12.85546875" style="1" customWidth="1"/>
    <col min="13067" max="13067" width="14.140625" style="1" customWidth="1"/>
    <col min="13068" max="13068" width="10.7109375" style="1" customWidth="1"/>
    <col min="13069" max="13315" width="9.140625" style="1"/>
    <col min="13316" max="13316" width="7.28515625" style="1" customWidth="1"/>
    <col min="13317" max="13317" width="12" style="1" customWidth="1"/>
    <col min="13318" max="13318" width="11.85546875" style="1" customWidth="1"/>
    <col min="13319" max="13319" width="64.28515625" style="1" customWidth="1"/>
    <col min="13320" max="13320" width="16.85546875" style="1" customWidth="1"/>
    <col min="13321" max="13321" width="17.7109375" style="1" customWidth="1"/>
    <col min="13322" max="13322" width="12.85546875" style="1" customWidth="1"/>
    <col min="13323" max="13323" width="14.140625" style="1" customWidth="1"/>
    <col min="13324" max="13324" width="10.7109375" style="1" customWidth="1"/>
    <col min="13325" max="13571" width="9.140625" style="1"/>
    <col min="13572" max="13572" width="7.28515625" style="1" customWidth="1"/>
    <col min="13573" max="13573" width="12" style="1" customWidth="1"/>
    <col min="13574" max="13574" width="11.85546875" style="1" customWidth="1"/>
    <col min="13575" max="13575" width="64.28515625" style="1" customWidth="1"/>
    <col min="13576" max="13576" width="16.85546875" style="1" customWidth="1"/>
    <col min="13577" max="13577" width="17.7109375" style="1" customWidth="1"/>
    <col min="13578" max="13578" width="12.85546875" style="1" customWidth="1"/>
    <col min="13579" max="13579" width="14.140625" style="1" customWidth="1"/>
    <col min="13580" max="13580" width="10.7109375" style="1" customWidth="1"/>
    <col min="13581" max="13827" width="9.140625" style="1"/>
    <col min="13828" max="13828" width="7.28515625" style="1" customWidth="1"/>
    <col min="13829" max="13829" width="12" style="1" customWidth="1"/>
    <col min="13830" max="13830" width="11.85546875" style="1" customWidth="1"/>
    <col min="13831" max="13831" width="64.28515625" style="1" customWidth="1"/>
    <col min="13832" max="13832" width="16.85546875" style="1" customWidth="1"/>
    <col min="13833" max="13833" width="17.7109375" style="1" customWidth="1"/>
    <col min="13834" max="13834" width="12.85546875" style="1" customWidth="1"/>
    <col min="13835" max="13835" width="14.140625" style="1" customWidth="1"/>
    <col min="13836" max="13836" width="10.7109375" style="1" customWidth="1"/>
    <col min="13837" max="14083" width="9.140625" style="1"/>
    <col min="14084" max="14084" width="7.28515625" style="1" customWidth="1"/>
    <col min="14085" max="14085" width="12" style="1" customWidth="1"/>
    <col min="14086" max="14086" width="11.85546875" style="1" customWidth="1"/>
    <col min="14087" max="14087" width="64.28515625" style="1" customWidth="1"/>
    <col min="14088" max="14088" width="16.85546875" style="1" customWidth="1"/>
    <col min="14089" max="14089" width="17.7109375" style="1" customWidth="1"/>
    <col min="14090" max="14090" width="12.85546875" style="1" customWidth="1"/>
    <col min="14091" max="14091" width="14.140625" style="1" customWidth="1"/>
    <col min="14092" max="14092" width="10.7109375" style="1" customWidth="1"/>
    <col min="14093" max="14339" width="9.140625" style="1"/>
    <col min="14340" max="14340" width="7.28515625" style="1" customWidth="1"/>
    <col min="14341" max="14341" width="12" style="1" customWidth="1"/>
    <col min="14342" max="14342" width="11.85546875" style="1" customWidth="1"/>
    <col min="14343" max="14343" width="64.28515625" style="1" customWidth="1"/>
    <col min="14344" max="14344" width="16.85546875" style="1" customWidth="1"/>
    <col min="14345" max="14345" width="17.7109375" style="1" customWidth="1"/>
    <col min="14346" max="14346" width="12.85546875" style="1" customWidth="1"/>
    <col min="14347" max="14347" width="14.140625" style="1" customWidth="1"/>
    <col min="14348" max="14348" width="10.7109375" style="1" customWidth="1"/>
    <col min="14349" max="14595" width="9.140625" style="1"/>
    <col min="14596" max="14596" width="7.28515625" style="1" customWidth="1"/>
    <col min="14597" max="14597" width="12" style="1" customWidth="1"/>
    <col min="14598" max="14598" width="11.85546875" style="1" customWidth="1"/>
    <col min="14599" max="14599" width="64.28515625" style="1" customWidth="1"/>
    <col min="14600" max="14600" width="16.85546875" style="1" customWidth="1"/>
    <col min="14601" max="14601" width="17.7109375" style="1" customWidth="1"/>
    <col min="14602" max="14602" width="12.85546875" style="1" customWidth="1"/>
    <col min="14603" max="14603" width="14.140625" style="1" customWidth="1"/>
    <col min="14604" max="14604" width="10.7109375" style="1" customWidth="1"/>
    <col min="14605" max="14851" width="9.140625" style="1"/>
    <col min="14852" max="14852" width="7.28515625" style="1" customWidth="1"/>
    <col min="14853" max="14853" width="12" style="1" customWidth="1"/>
    <col min="14854" max="14854" width="11.85546875" style="1" customWidth="1"/>
    <col min="14855" max="14855" width="64.28515625" style="1" customWidth="1"/>
    <col min="14856" max="14856" width="16.85546875" style="1" customWidth="1"/>
    <col min="14857" max="14857" width="17.7109375" style="1" customWidth="1"/>
    <col min="14858" max="14858" width="12.85546875" style="1" customWidth="1"/>
    <col min="14859" max="14859" width="14.140625" style="1" customWidth="1"/>
    <col min="14860" max="14860" width="10.7109375" style="1" customWidth="1"/>
    <col min="14861" max="15107" width="9.140625" style="1"/>
    <col min="15108" max="15108" width="7.28515625" style="1" customWidth="1"/>
    <col min="15109" max="15109" width="12" style="1" customWidth="1"/>
    <col min="15110" max="15110" width="11.85546875" style="1" customWidth="1"/>
    <col min="15111" max="15111" width="64.28515625" style="1" customWidth="1"/>
    <col min="15112" max="15112" width="16.85546875" style="1" customWidth="1"/>
    <col min="15113" max="15113" width="17.7109375" style="1" customWidth="1"/>
    <col min="15114" max="15114" width="12.85546875" style="1" customWidth="1"/>
    <col min="15115" max="15115" width="14.140625" style="1" customWidth="1"/>
    <col min="15116" max="15116" width="10.7109375" style="1" customWidth="1"/>
    <col min="15117" max="15363" width="9.140625" style="1"/>
    <col min="15364" max="15364" width="7.28515625" style="1" customWidth="1"/>
    <col min="15365" max="15365" width="12" style="1" customWidth="1"/>
    <col min="15366" max="15366" width="11.85546875" style="1" customWidth="1"/>
    <col min="15367" max="15367" width="64.28515625" style="1" customWidth="1"/>
    <col min="15368" max="15368" width="16.85546875" style="1" customWidth="1"/>
    <col min="15369" max="15369" width="17.7109375" style="1" customWidth="1"/>
    <col min="15370" max="15370" width="12.85546875" style="1" customWidth="1"/>
    <col min="15371" max="15371" width="14.140625" style="1" customWidth="1"/>
    <col min="15372" max="15372" width="10.7109375" style="1" customWidth="1"/>
    <col min="15373" max="15619" width="9.140625" style="1"/>
    <col min="15620" max="15620" width="7.28515625" style="1" customWidth="1"/>
    <col min="15621" max="15621" width="12" style="1" customWidth="1"/>
    <col min="15622" max="15622" width="11.85546875" style="1" customWidth="1"/>
    <col min="15623" max="15623" width="64.28515625" style="1" customWidth="1"/>
    <col min="15624" max="15624" width="16.85546875" style="1" customWidth="1"/>
    <col min="15625" max="15625" width="17.7109375" style="1" customWidth="1"/>
    <col min="15626" max="15626" width="12.85546875" style="1" customWidth="1"/>
    <col min="15627" max="15627" width="14.140625" style="1" customWidth="1"/>
    <col min="15628" max="15628" width="10.7109375" style="1" customWidth="1"/>
    <col min="15629" max="15875" width="9.140625" style="1"/>
    <col min="15876" max="15876" width="7.28515625" style="1" customWidth="1"/>
    <col min="15877" max="15877" width="12" style="1" customWidth="1"/>
    <col min="15878" max="15878" width="11.85546875" style="1" customWidth="1"/>
    <col min="15879" max="15879" width="64.28515625" style="1" customWidth="1"/>
    <col min="15880" max="15880" width="16.85546875" style="1" customWidth="1"/>
    <col min="15881" max="15881" width="17.7109375" style="1" customWidth="1"/>
    <col min="15882" max="15882" width="12.85546875" style="1" customWidth="1"/>
    <col min="15883" max="15883" width="14.140625" style="1" customWidth="1"/>
    <col min="15884" max="15884" width="10.7109375" style="1" customWidth="1"/>
    <col min="15885" max="16131" width="9.140625" style="1"/>
    <col min="16132" max="16132" width="7.28515625" style="1" customWidth="1"/>
    <col min="16133" max="16133" width="12" style="1" customWidth="1"/>
    <col min="16134" max="16134" width="11.85546875" style="1" customWidth="1"/>
    <col min="16135" max="16135" width="64.28515625" style="1" customWidth="1"/>
    <col min="16136" max="16136" width="16.85546875" style="1" customWidth="1"/>
    <col min="16137" max="16137" width="17.7109375" style="1" customWidth="1"/>
    <col min="16138" max="16138" width="12.85546875" style="1" customWidth="1"/>
    <col min="16139" max="16139" width="14.140625" style="1" customWidth="1"/>
    <col min="16140" max="16140" width="10.7109375" style="1" customWidth="1"/>
    <col min="16141" max="16384" width="9.140625" style="1"/>
  </cols>
  <sheetData>
    <row r="1" spans="1:9" x14ac:dyDescent="0.3">
      <c r="H1" s="312" t="s">
        <v>206</v>
      </c>
      <c r="I1" s="5"/>
    </row>
    <row r="2" spans="1:9" x14ac:dyDescent="0.3">
      <c r="H2" s="312" t="s">
        <v>111</v>
      </c>
    </row>
    <row r="3" spans="1:9" x14ac:dyDescent="0.3">
      <c r="H3" s="312" t="s">
        <v>63</v>
      </c>
    </row>
    <row r="5" spans="1:9" ht="39" customHeight="1" x14ac:dyDescent="0.3">
      <c r="A5" s="43"/>
      <c r="B5" s="435" t="s">
        <v>116</v>
      </c>
      <c r="C5" s="435"/>
      <c r="D5" s="435"/>
      <c r="E5" s="435"/>
      <c r="F5" s="435"/>
      <c r="G5" s="435"/>
      <c r="H5" s="435"/>
      <c r="I5" s="44"/>
    </row>
    <row r="7" spans="1:9" x14ac:dyDescent="0.3">
      <c r="G7" s="430" t="s">
        <v>33</v>
      </c>
      <c r="H7" s="430"/>
    </row>
    <row r="8" spans="1:9" s="4" customFormat="1" ht="45" customHeight="1" x14ac:dyDescent="0.2">
      <c r="B8" s="431" t="s">
        <v>0</v>
      </c>
      <c r="C8" s="432"/>
      <c r="D8" s="433" t="s">
        <v>65</v>
      </c>
      <c r="E8" s="436" t="s">
        <v>79</v>
      </c>
      <c r="F8" s="437"/>
      <c r="G8" s="437"/>
      <c r="H8" s="438"/>
    </row>
    <row r="9" spans="1:9" s="4" customFormat="1" ht="34.5" x14ac:dyDescent="0.2">
      <c r="B9" s="15" t="s">
        <v>3</v>
      </c>
      <c r="C9" s="15" t="s">
        <v>4</v>
      </c>
      <c r="D9" s="434"/>
      <c r="E9" s="313" t="s">
        <v>112</v>
      </c>
      <c r="F9" s="313" t="s">
        <v>30</v>
      </c>
      <c r="G9" s="313" t="s">
        <v>31</v>
      </c>
      <c r="H9" s="313" t="s">
        <v>32</v>
      </c>
    </row>
    <row r="10" spans="1:9" s="4" customFormat="1" ht="27" customHeight="1" x14ac:dyDescent="0.2">
      <c r="B10" s="45"/>
      <c r="C10" s="45"/>
      <c r="D10" s="46" t="s">
        <v>72</v>
      </c>
      <c r="E10" s="47">
        <f>E12</f>
        <v>-3756.8000000000175</v>
      </c>
      <c r="F10" s="47">
        <f t="shared" ref="F10" si="0">F12</f>
        <v>-21216.800000000025</v>
      </c>
      <c r="G10" s="47">
        <f t="shared" ref="G10:H10" si="1">G12</f>
        <v>-38647.500000000153</v>
      </c>
      <c r="H10" s="47">
        <f t="shared" si="1"/>
        <v>-41107.500000000153</v>
      </c>
    </row>
    <row r="11" spans="1:9" s="4" customFormat="1" x14ac:dyDescent="0.2">
      <c r="B11" s="48"/>
      <c r="C11" s="48"/>
      <c r="D11" s="49" t="s">
        <v>73</v>
      </c>
      <c r="E11" s="55"/>
      <c r="F11" s="55"/>
      <c r="G11" s="55"/>
      <c r="H11" s="55"/>
    </row>
    <row r="12" spans="1:9" s="50" customFormat="1" ht="34.5" x14ac:dyDescent="0.2">
      <c r="B12" s="51"/>
      <c r="C12" s="52"/>
      <c r="D12" s="53" t="s">
        <v>74</v>
      </c>
      <c r="E12" s="47">
        <f>E14</f>
        <v>-3756.8000000000175</v>
      </c>
      <c r="F12" s="47">
        <f>F14</f>
        <v>-21216.800000000025</v>
      </c>
      <c r="G12" s="47">
        <f t="shared" ref="G12:H12" si="2">G14</f>
        <v>-38647.500000000153</v>
      </c>
      <c r="H12" s="47">
        <f t="shared" si="2"/>
        <v>-41107.500000000153</v>
      </c>
    </row>
    <row r="13" spans="1:9" s="4" customFormat="1" x14ac:dyDescent="0.2">
      <c r="B13" s="54"/>
      <c r="C13" s="54"/>
      <c r="D13" s="49" t="s">
        <v>75</v>
      </c>
      <c r="E13" s="55"/>
      <c r="F13" s="55"/>
      <c r="G13" s="55"/>
      <c r="H13" s="55"/>
    </row>
    <row r="14" spans="1:9" s="50" customFormat="1" ht="34.5" x14ac:dyDescent="0.2">
      <c r="B14" s="15" t="s">
        <v>78</v>
      </c>
      <c r="C14" s="15" t="s">
        <v>53</v>
      </c>
      <c r="D14" s="11" t="s">
        <v>54</v>
      </c>
      <c r="E14" s="47">
        <f>E16+E20+E25+E29+E34+E31+E17</f>
        <v>-3756.8000000000175</v>
      </c>
      <c r="F14" s="47">
        <f t="shared" ref="F14:H14" si="3">F16+F20+F25+F29+F34+F31+F17</f>
        <v>-21216.800000000025</v>
      </c>
      <c r="G14" s="47">
        <f t="shared" si="3"/>
        <v>-38647.500000000153</v>
      </c>
      <c r="H14" s="47">
        <f t="shared" si="3"/>
        <v>-41107.500000000153</v>
      </c>
    </row>
    <row r="15" spans="1:9" s="4" customFormat="1" x14ac:dyDescent="0.2">
      <c r="B15" s="12"/>
      <c r="C15" s="12"/>
      <c r="D15" s="56" t="s">
        <v>10</v>
      </c>
      <c r="E15" s="57"/>
      <c r="F15" s="57"/>
      <c r="G15" s="57"/>
      <c r="H15" s="34"/>
    </row>
    <row r="16" spans="1:9" s="50" customFormat="1" ht="19.5" customHeight="1" x14ac:dyDescent="0.2">
      <c r="B16" s="15"/>
      <c r="C16" s="15"/>
      <c r="D16" s="65" t="s">
        <v>29</v>
      </c>
      <c r="E16" s="47">
        <f>'2'!G61</f>
        <v>-286963.7</v>
      </c>
      <c r="F16" s="47">
        <f>'2'!H61</f>
        <v>-970852.60000000009</v>
      </c>
      <c r="G16" s="47">
        <f>'2'!I61</f>
        <v>-1269852.6000000001</v>
      </c>
      <c r="H16" s="47">
        <f>'2'!J61</f>
        <v>-1302312.6000000001</v>
      </c>
    </row>
    <row r="17" spans="2:8" s="6" customFormat="1" x14ac:dyDescent="0.3">
      <c r="B17" s="41"/>
      <c r="C17" s="41"/>
      <c r="D17" s="11" t="s">
        <v>265</v>
      </c>
      <c r="E17" s="336">
        <f>E19</f>
        <v>1499</v>
      </c>
      <c r="F17" s="336">
        <f t="shared" ref="F17:H17" si="4">F19</f>
        <v>1499</v>
      </c>
      <c r="G17" s="336">
        <f t="shared" si="4"/>
        <v>1499</v>
      </c>
      <c r="H17" s="336">
        <f t="shared" si="4"/>
        <v>1499</v>
      </c>
    </row>
    <row r="18" spans="2:8" x14ac:dyDescent="0.3">
      <c r="B18" s="42"/>
      <c r="C18" s="42"/>
      <c r="D18" s="58" t="s">
        <v>80</v>
      </c>
      <c r="E18" s="314"/>
      <c r="F18" s="314"/>
      <c r="G18" s="314"/>
      <c r="H18" s="315"/>
    </row>
    <row r="19" spans="2:8" ht="114.75" customHeight="1" x14ac:dyDescent="0.3">
      <c r="B19" s="42"/>
      <c r="C19" s="42"/>
      <c r="D19" s="59" t="s">
        <v>262</v>
      </c>
      <c r="E19" s="335">
        <f>'2'!G74</f>
        <v>1499</v>
      </c>
      <c r="F19" s="335">
        <f>'2'!H74</f>
        <v>1499</v>
      </c>
      <c r="G19" s="335">
        <f>'2'!I74</f>
        <v>1499</v>
      </c>
      <c r="H19" s="335">
        <f>'2'!J74</f>
        <v>1499</v>
      </c>
    </row>
    <row r="20" spans="2:8" s="6" customFormat="1" x14ac:dyDescent="0.3">
      <c r="B20" s="41"/>
      <c r="C20" s="41"/>
      <c r="D20" s="11" t="s">
        <v>103</v>
      </c>
      <c r="E20" s="336">
        <f>E22</f>
        <v>0</v>
      </c>
      <c r="F20" s="336">
        <f>F22+F23+F24</f>
        <v>117939.90000000001</v>
      </c>
      <c r="G20" s="336">
        <f>G22+G23+G24</f>
        <v>157939.90000000002</v>
      </c>
      <c r="H20" s="336">
        <f>H22+H23+H24</f>
        <v>187939.90000000002</v>
      </c>
    </row>
    <row r="21" spans="2:8" x14ac:dyDescent="0.3">
      <c r="B21" s="42"/>
      <c r="C21" s="42"/>
      <c r="D21" s="58" t="s">
        <v>80</v>
      </c>
      <c r="E21" s="335"/>
      <c r="F21" s="335"/>
      <c r="G21" s="335"/>
      <c r="H21" s="337"/>
    </row>
    <row r="22" spans="2:8" ht="34.5" x14ac:dyDescent="0.3">
      <c r="B22" s="42"/>
      <c r="C22" s="42"/>
      <c r="D22" s="294" t="s">
        <v>135</v>
      </c>
      <c r="E22" s="335">
        <f>'2'!G81</f>
        <v>0</v>
      </c>
      <c r="F22" s="335">
        <v>50000</v>
      </c>
      <c r="G22" s="335">
        <v>90000</v>
      </c>
      <c r="H22" s="335">
        <f>'3'!F20</f>
        <v>120000</v>
      </c>
    </row>
    <row r="23" spans="2:8" ht="34.5" x14ac:dyDescent="0.3">
      <c r="B23" s="295"/>
      <c r="C23" s="295"/>
      <c r="D23" s="294" t="s">
        <v>263</v>
      </c>
      <c r="E23" s="338">
        <v>0</v>
      </c>
      <c r="F23" s="338">
        <v>21448.1</v>
      </c>
      <c r="G23" s="338">
        <f>F23</f>
        <v>21448.1</v>
      </c>
      <c r="H23" s="338">
        <f>'3'!E21</f>
        <v>21448.1</v>
      </c>
    </row>
    <row r="24" spans="2:8" ht="34.5" x14ac:dyDescent="0.3">
      <c r="B24" s="295"/>
      <c r="C24" s="295"/>
      <c r="D24" s="294" t="s">
        <v>264</v>
      </c>
      <c r="E24" s="338">
        <v>0</v>
      </c>
      <c r="F24" s="338">
        <v>46491.8</v>
      </c>
      <c r="G24" s="338">
        <f>F24</f>
        <v>46491.8</v>
      </c>
      <c r="H24" s="338">
        <f>'3'!E22</f>
        <v>46491.8</v>
      </c>
    </row>
    <row r="25" spans="2:8" s="6" customFormat="1" x14ac:dyDescent="0.3">
      <c r="B25" s="41"/>
      <c r="C25" s="41"/>
      <c r="D25" s="46" t="s">
        <v>106</v>
      </c>
      <c r="E25" s="333">
        <f>E28+E27</f>
        <v>117700</v>
      </c>
      <c r="F25" s="333">
        <f>F28+F27</f>
        <v>394069.7</v>
      </c>
      <c r="G25" s="333">
        <f t="shared" ref="G25:H25" si="5">G28+G27</f>
        <v>615639</v>
      </c>
      <c r="H25" s="333">
        <f t="shared" si="5"/>
        <v>615639</v>
      </c>
    </row>
    <row r="26" spans="2:8" x14ac:dyDescent="0.3">
      <c r="B26" s="42"/>
      <c r="C26" s="42"/>
      <c r="D26" s="58" t="s">
        <v>80</v>
      </c>
      <c r="E26" s="66"/>
      <c r="F26" s="66"/>
      <c r="G26" s="334"/>
      <c r="H26" s="67"/>
    </row>
    <row r="27" spans="2:8" ht="111" customHeight="1" x14ac:dyDescent="0.3">
      <c r="B27" s="42"/>
      <c r="C27" s="42"/>
      <c r="D27" s="58" t="s">
        <v>105</v>
      </c>
      <c r="E27" s="335">
        <f>'2'!G88</f>
        <v>100000</v>
      </c>
      <c r="F27" s="335">
        <f>'2'!H88</f>
        <v>376369.7</v>
      </c>
      <c r="G27" s="335">
        <f>'2'!I88</f>
        <v>597939</v>
      </c>
      <c r="H27" s="335">
        <f>'2'!J88</f>
        <v>597939</v>
      </c>
    </row>
    <row r="28" spans="2:8" ht="21" customHeight="1" x14ac:dyDescent="0.3">
      <c r="B28" s="42"/>
      <c r="C28" s="42"/>
      <c r="D28" s="58" t="s">
        <v>121</v>
      </c>
      <c r="E28" s="66">
        <f>'2'!G89</f>
        <v>17700</v>
      </c>
      <c r="F28" s="66">
        <f>'2'!H89</f>
        <v>17700</v>
      </c>
      <c r="G28" s="66">
        <f>'2'!I89</f>
        <v>17700</v>
      </c>
      <c r="H28" s="66">
        <f>'2'!J89</f>
        <v>17700</v>
      </c>
    </row>
    <row r="29" spans="2:8" s="6" customFormat="1" x14ac:dyDescent="0.3">
      <c r="B29" s="41"/>
      <c r="C29" s="41"/>
      <c r="D29" s="11" t="s">
        <v>129</v>
      </c>
      <c r="E29" s="333">
        <f>E30</f>
        <v>0</v>
      </c>
      <c r="F29" s="333">
        <f>F30</f>
        <v>49978.2</v>
      </c>
      <c r="G29" s="333">
        <f>G30</f>
        <v>49978.2</v>
      </c>
      <c r="H29" s="333">
        <f>H30</f>
        <v>49978.2</v>
      </c>
    </row>
    <row r="30" spans="2:8" ht="51.75" x14ac:dyDescent="0.3">
      <c r="B30" s="42"/>
      <c r="C30" s="42"/>
      <c r="D30" s="60" t="s">
        <v>123</v>
      </c>
      <c r="E30" s="335">
        <f>'2'!G96</f>
        <v>0</v>
      </c>
      <c r="F30" s="335">
        <f>'2'!H96</f>
        <v>49978.2</v>
      </c>
      <c r="G30" s="335">
        <f>'2'!I96</f>
        <v>49978.2</v>
      </c>
      <c r="H30" s="335">
        <f>'2'!J96</f>
        <v>49978.2</v>
      </c>
    </row>
    <row r="31" spans="2:8" s="6" customFormat="1" x14ac:dyDescent="0.3">
      <c r="B31" s="41"/>
      <c r="C31" s="41"/>
      <c r="D31" s="46" t="s">
        <v>236</v>
      </c>
      <c r="E31" s="333">
        <f>E33</f>
        <v>20000</v>
      </c>
      <c r="F31" s="333">
        <f t="shared" ref="F31:H31" si="6">F33</f>
        <v>26129.599999999999</v>
      </c>
      <c r="G31" s="333">
        <f t="shared" si="6"/>
        <v>46129.599999999999</v>
      </c>
      <c r="H31" s="333">
        <f t="shared" si="6"/>
        <v>46129.599999999999</v>
      </c>
    </row>
    <row r="32" spans="2:8" x14ac:dyDescent="0.3">
      <c r="B32" s="42"/>
      <c r="C32" s="42"/>
      <c r="D32" s="195" t="s">
        <v>80</v>
      </c>
      <c r="E32" s="386"/>
      <c r="F32" s="386"/>
      <c r="G32" s="387"/>
      <c r="H32" s="388"/>
    </row>
    <row r="33" spans="2:8" ht="39.75" customHeight="1" x14ac:dyDescent="0.3">
      <c r="B33" s="42"/>
      <c r="C33" s="42"/>
      <c r="D33" s="195" t="s">
        <v>238</v>
      </c>
      <c r="E33" s="386">
        <f>'2'!G103</f>
        <v>20000</v>
      </c>
      <c r="F33" s="386">
        <f>'2'!H103</f>
        <v>26129.599999999999</v>
      </c>
      <c r="G33" s="386">
        <f>'2'!I103</f>
        <v>46129.599999999999</v>
      </c>
      <c r="H33" s="386">
        <f>'2'!J103</f>
        <v>46129.599999999999</v>
      </c>
    </row>
    <row r="34" spans="2:8" s="6" customFormat="1" x14ac:dyDescent="0.3">
      <c r="B34" s="41"/>
      <c r="C34" s="41"/>
      <c r="D34" s="389" t="s">
        <v>130</v>
      </c>
      <c r="E34" s="390">
        <f>E37+E39+E40+E38+E36</f>
        <v>144007.9</v>
      </c>
      <c r="F34" s="390">
        <f t="shared" ref="F34:H34" si="7">F37+F39+F40+F38+F36</f>
        <v>360019.4</v>
      </c>
      <c r="G34" s="390">
        <f t="shared" si="7"/>
        <v>360019.4</v>
      </c>
      <c r="H34" s="390">
        <f t="shared" si="7"/>
        <v>360019.4</v>
      </c>
    </row>
    <row r="35" spans="2:8" x14ac:dyDescent="0.3">
      <c r="B35" s="42"/>
      <c r="C35" s="42"/>
      <c r="D35" s="195" t="s">
        <v>80</v>
      </c>
      <c r="E35" s="386"/>
      <c r="F35" s="386"/>
      <c r="G35" s="387"/>
      <c r="H35" s="388"/>
    </row>
    <row r="36" spans="2:8" ht="87" customHeight="1" x14ac:dyDescent="0.3">
      <c r="B36" s="10"/>
      <c r="C36" s="10"/>
      <c r="D36" s="124" t="s">
        <v>128</v>
      </c>
      <c r="E36" s="391">
        <f>'2'!G111</f>
        <v>88645.5</v>
      </c>
      <c r="F36" s="391">
        <f>'2'!H111</f>
        <v>221613.8</v>
      </c>
      <c r="G36" s="391">
        <f>'2'!I111</f>
        <v>221613.8</v>
      </c>
      <c r="H36" s="391">
        <f>'2'!J111</f>
        <v>221613.8</v>
      </c>
    </row>
    <row r="37" spans="2:8" ht="39.75" customHeight="1" x14ac:dyDescent="0.3">
      <c r="B37" s="42"/>
      <c r="C37" s="42"/>
      <c r="D37" s="195" t="s">
        <v>125</v>
      </c>
      <c r="E37" s="386">
        <v>17956.8</v>
      </c>
      <c r="F37" s="386">
        <v>44891.9</v>
      </c>
      <c r="G37" s="386">
        <v>44891.9</v>
      </c>
      <c r="H37" s="386">
        <v>44891.9</v>
      </c>
    </row>
    <row r="38" spans="2:8" ht="39.75" customHeight="1" x14ac:dyDescent="0.3">
      <c r="B38" s="42"/>
      <c r="C38" s="42"/>
      <c r="D38" s="195" t="s">
        <v>126</v>
      </c>
      <c r="E38" s="392">
        <v>24222.400000000001</v>
      </c>
      <c r="F38" s="392">
        <v>60555.9</v>
      </c>
      <c r="G38" s="392">
        <v>60555.9</v>
      </c>
      <c r="H38" s="392">
        <v>60555.9</v>
      </c>
    </row>
    <row r="39" spans="2:8" ht="34.5" x14ac:dyDescent="0.3">
      <c r="B39" s="42"/>
      <c r="C39" s="42"/>
      <c r="D39" s="195" t="s">
        <v>127</v>
      </c>
      <c r="E39" s="386">
        <v>13183.2</v>
      </c>
      <c r="F39" s="386">
        <v>32957.800000000003</v>
      </c>
      <c r="G39" s="386">
        <v>32957.800000000003</v>
      </c>
      <c r="H39" s="386">
        <v>32957.800000000003</v>
      </c>
    </row>
    <row r="40" spans="2:8" x14ac:dyDescent="0.3">
      <c r="B40" s="61"/>
      <c r="C40" s="61"/>
      <c r="D40" s="62"/>
      <c r="E40" s="316"/>
      <c r="F40" s="316"/>
      <c r="G40" s="317"/>
    </row>
    <row r="41" spans="2:8" x14ac:dyDescent="0.3">
      <c r="B41" s="61"/>
      <c r="C41" s="61"/>
      <c r="D41" s="62"/>
      <c r="E41" s="316"/>
      <c r="F41" s="316"/>
      <c r="G41" s="317"/>
    </row>
    <row r="42" spans="2:8" x14ac:dyDescent="0.3">
      <c r="B42" s="61"/>
      <c r="C42" s="61"/>
      <c r="D42" s="62"/>
      <c r="E42" s="316"/>
      <c r="F42" s="316"/>
      <c r="G42" s="317"/>
    </row>
    <row r="43" spans="2:8" x14ac:dyDescent="0.3">
      <c r="B43" s="61"/>
      <c r="C43" s="61"/>
      <c r="D43" s="62"/>
      <c r="E43" s="316"/>
      <c r="F43" s="316"/>
      <c r="G43" s="317"/>
    </row>
    <row r="44" spans="2:8" x14ac:dyDescent="0.3">
      <c r="B44" s="61"/>
      <c r="C44" s="61"/>
      <c r="D44" s="62"/>
      <c r="E44" s="316"/>
      <c r="F44" s="316"/>
      <c r="G44" s="317"/>
    </row>
    <row r="45" spans="2:8" x14ac:dyDescent="0.3">
      <c r="C45" s="13" t="s">
        <v>23</v>
      </c>
      <c r="D45" s="7"/>
      <c r="E45" s="189"/>
      <c r="F45" s="189"/>
      <c r="G45" s="189"/>
    </row>
    <row r="46" spans="2:8" x14ac:dyDescent="0.3">
      <c r="C46" s="13" t="s">
        <v>24</v>
      </c>
      <c r="D46" s="7"/>
      <c r="E46" s="189"/>
      <c r="F46" s="189"/>
      <c r="G46" s="189"/>
    </row>
    <row r="47" spans="2:8" x14ac:dyDescent="0.3">
      <c r="C47" s="14"/>
      <c r="D47" s="9" t="s">
        <v>77</v>
      </c>
      <c r="E47" s="189"/>
      <c r="F47" s="189"/>
      <c r="G47" s="189"/>
    </row>
    <row r="48" spans="2:8" x14ac:dyDescent="0.3">
      <c r="D48" s="1"/>
      <c r="E48" s="189"/>
      <c r="F48" s="189"/>
      <c r="G48" s="189"/>
    </row>
  </sheetData>
  <mergeCells count="5">
    <mergeCell ref="G7:H7"/>
    <mergeCell ref="B8:C8"/>
    <mergeCell ref="D8:D9"/>
    <mergeCell ref="B5:H5"/>
    <mergeCell ref="E8:H8"/>
  </mergeCells>
  <pageMargins left="0.7" right="0.7" top="0.75" bottom="0.75" header="0.3" footer="0.3"/>
  <pageSetup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31"/>
  <sheetViews>
    <sheetView topLeftCell="A4" zoomScaleNormal="100" workbookViewId="0">
      <selection activeCell="D21" sqref="D21"/>
    </sheetView>
  </sheetViews>
  <sheetFormatPr defaultRowHeight="17.25" x14ac:dyDescent="0.3"/>
  <cols>
    <col min="1" max="1" width="9.140625" style="1"/>
    <col min="2" max="2" width="11.28515625" style="1" customWidth="1"/>
    <col min="3" max="3" width="15.5703125" style="1" customWidth="1"/>
    <col min="4" max="4" width="76.140625" style="1" customWidth="1"/>
    <col min="5" max="5" width="15.5703125" style="1" customWidth="1"/>
    <col min="6" max="6" width="15.85546875" style="1" customWidth="1"/>
    <col min="7" max="7" width="13.140625" style="1" customWidth="1"/>
    <col min="8" max="8" width="16.140625" style="1" customWidth="1"/>
    <col min="9" max="9" width="17.140625" style="1" customWidth="1"/>
    <col min="10" max="10" width="13.7109375" style="1" customWidth="1"/>
    <col min="11" max="11" width="14.28515625" style="1" customWidth="1"/>
    <col min="12" max="16384" width="9.140625" style="1"/>
  </cols>
  <sheetData>
    <row r="1" spans="2:13" x14ac:dyDescent="0.3">
      <c r="H1" s="5" t="s">
        <v>205</v>
      </c>
    </row>
    <row r="2" spans="2:13" x14ac:dyDescent="0.3">
      <c r="F2" s="414" t="s">
        <v>111</v>
      </c>
      <c r="G2" s="414"/>
      <c r="H2" s="414"/>
    </row>
    <row r="3" spans="2:13" x14ac:dyDescent="0.3">
      <c r="F3" s="3"/>
      <c r="G3" s="3"/>
      <c r="H3" s="5" t="s">
        <v>137</v>
      </c>
    </row>
    <row r="4" spans="2:13" x14ac:dyDescent="0.3">
      <c r="H4" s="3"/>
      <c r="I4" s="3"/>
      <c r="J4" s="3"/>
      <c r="K4" s="5"/>
    </row>
    <row r="5" spans="2:13" ht="17.25" customHeight="1" x14ac:dyDescent="0.3">
      <c r="B5" s="439" t="s">
        <v>141</v>
      </c>
      <c r="C5" s="439"/>
      <c r="D5" s="439"/>
      <c r="E5" s="439"/>
      <c r="F5" s="439"/>
      <c r="G5" s="439"/>
      <c r="H5" s="439"/>
      <c r="I5" s="321"/>
      <c r="J5" s="321"/>
      <c r="K5" s="5"/>
    </row>
    <row r="6" spans="2:13" ht="19.5" customHeight="1" x14ac:dyDescent="0.3">
      <c r="B6" s="439"/>
      <c r="C6" s="439"/>
      <c r="D6" s="439"/>
      <c r="E6" s="439"/>
      <c r="F6" s="439"/>
      <c r="G6" s="439"/>
      <c r="H6" s="439"/>
      <c r="I6" s="321"/>
      <c r="J6" s="321"/>
      <c r="K6" s="5"/>
    </row>
    <row r="7" spans="2:13" ht="16.5" customHeight="1" x14ac:dyDescent="0.3">
      <c r="B7" s="439"/>
      <c r="C7" s="439"/>
      <c r="D7" s="439"/>
      <c r="E7" s="439"/>
      <c r="F7" s="439"/>
      <c r="G7" s="439"/>
      <c r="H7" s="439"/>
      <c r="I7" s="321"/>
      <c r="J7" s="321"/>
      <c r="K7" s="5"/>
    </row>
    <row r="8" spans="2:13" ht="18" customHeight="1" x14ac:dyDescent="0.3">
      <c r="C8" s="182"/>
      <c r="D8" s="182"/>
      <c r="E8" s="182"/>
      <c r="F8" s="182"/>
      <c r="G8" s="182"/>
      <c r="H8" s="182"/>
      <c r="I8" s="182"/>
      <c r="J8" s="182"/>
      <c r="K8" s="5"/>
    </row>
    <row r="9" spans="2:13" ht="17.25" customHeight="1" x14ac:dyDescent="0.3"/>
    <row r="10" spans="2:13" x14ac:dyDescent="0.3">
      <c r="G10" s="424" t="s">
        <v>33</v>
      </c>
      <c r="H10" s="424"/>
    </row>
    <row r="11" spans="2:13" ht="39.75" customHeight="1" x14ac:dyDescent="0.3">
      <c r="B11" s="442" t="s">
        <v>0</v>
      </c>
      <c r="C11" s="442"/>
      <c r="D11" s="443" t="s">
        <v>142</v>
      </c>
      <c r="E11" s="444" t="s">
        <v>109</v>
      </c>
      <c r="F11" s="445"/>
      <c r="G11" s="445"/>
      <c r="H11" s="446"/>
    </row>
    <row r="12" spans="2:13" ht="61.5" customHeight="1" x14ac:dyDescent="0.3">
      <c r="B12" s="280" t="s">
        <v>3</v>
      </c>
      <c r="C12" s="280" t="s">
        <v>4</v>
      </c>
      <c r="D12" s="443"/>
      <c r="E12" s="15" t="s">
        <v>143</v>
      </c>
      <c r="F12" s="15" t="s">
        <v>144</v>
      </c>
      <c r="G12" s="15" t="s">
        <v>145</v>
      </c>
      <c r="H12" s="15" t="s">
        <v>146</v>
      </c>
    </row>
    <row r="13" spans="2:13" ht="27" customHeight="1" x14ac:dyDescent="0.3">
      <c r="B13" s="280"/>
      <c r="C13" s="280"/>
      <c r="D13" s="15" t="s">
        <v>147</v>
      </c>
      <c r="E13" s="281">
        <f>E15</f>
        <v>0</v>
      </c>
      <c r="F13" s="282">
        <f t="shared" ref="F13:H13" si="0">F15</f>
        <v>15000</v>
      </c>
      <c r="G13" s="282">
        <f t="shared" si="0"/>
        <v>29970.7</v>
      </c>
      <c r="H13" s="282">
        <f t="shared" si="0"/>
        <v>29970.7</v>
      </c>
      <c r="J13" s="283"/>
      <c r="K13" s="283"/>
      <c r="L13" s="283"/>
      <c r="M13" s="283"/>
    </row>
    <row r="14" spans="2:13" s="284" customFormat="1" ht="17.25" customHeight="1" x14ac:dyDescent="0.3">
      <c r="B14" s="318"/>
      <c r="C14" s="318"/>
      <c r="D14" s="318" t="s">
        <v>8</v>
      </c>
      <c r="E14" s="318"/>
      <c r="F14" s="10"/>
      <c r="G14" s="10"/>
      <c r="H14" s="10"/>
    </row>
    <row r="15" spans="2:13" s="4" customFormat="1" ht="17.25" customHeight="1" x14ac:dyDescent="0.2">
      <c r="B15" s="441" t="s">
        <v>151</v>
      </c>
      <c r="C15" s="441"/>
      <c r="D15" s="441"/>
      <c r="E15" s="281">
        <f>E17</f>
        <v>0</v>
      </c>
      <c r="F15" s="281">
        <f t="shared" ref="F15:H15" si="1">F17</f>
        <v>15000</v>
      </c>
      <c r="G15" s="281">
        <f t="shared" si="1"/>
        <v>29970.7</v>
      </c>
      <c r="H15" s="281">
        <f t="shared" si="1"/>
        <v>29970.7</v>
      </c>
    </row>
    <row r="16" spans="2:13" s="4" customFormat="1" x14ac:dyDescent="0.2">
      <c r="B16" s="440" t="s">
        <v>8</v>
      </c>
      <c r="C16" s="440"/>
      <c r="D16" s="440"/>
      <c r="E16" s="10"/>
      <c r="F16" s="10"/>
      <c r="G16" s="10"/>
      <c r="H16" s="10"/>
    </row>
    <row r="17" spans="2:8" s="50" customFormat="1" ht="25.5" customHeight="1" x14ac:dyDescent="0.2">
      <c r="B17" s="441" t="s">
        <v>18</v>
      </c>
      <c r="C17" s="441"/>
      <c r="D17" s="441"/>
      <c r="E17" s="319">
        <f>E18</f>
        <v>0</v>
      </c>
      <c r="F17" s="319">
        <f t="shared" ref="F17:H17" si="2">F18</f>
        <v>15000</v>
      </c>
      <c r="G17" s="319">
        <f t="shared" si="2"/>
        <v>29970.7</v>
      </c>
      <c r="H17" s="319">
        <f t="shared" si="2"/>
        <v>29970.7</v>
      </c>
    </row>
    <row r="18" spans="2:8" s="50" customFormat="1" x14ac:dyDescent="0.2">
      <c r="B18" s="11" t="s">
        <v>78</v>
      </c>
      <c r="C18" s="11"/>
      <c r="D18" s="11" t="s">
        <v>148</v>
      </c>
      <c r="E18" s="320">
        <f>E20</f>
        <v>0</v>
      </c>
      <c r="F18" s="320">
        <f t="shared" ref="F18:H18" si="3">F20</f>
        <v>15000</v>
      </c>
      <c r="G18" s="320">
        <f t="shared" si="3"/>
        <v>29970.7</v>
      </c>
      <c r="H18" s="320">
        <f t="shared" si="3"/>
        <v>29970.7</v>
      </c>
    </row>
    <row r="19" spans="2:8" s="4" customFormat="1" x14ac:dyDescent="0.2">
      <c r="B19" s="10"/>
      <c r="C19" s="10"/>
      <c r="D19" s="10" t="s">
        <v>8</v>
      </c>
      <c r="E19" s="10"/>
      <c r="F19" s="10"/>
      <c r="G19" s="10"/>
      <c r="H19" s="10"/>
    </row>
    <row r="20" spans="2:8" s="50" customFormat="1" ht="34.5" x14ac:dyDescent="0.2">
      <c r="B20" s="11"/>
      <c r="C20" s="11">
        <v>12025</v>
      </c>
      <c r="D20" s="11" t="s">
        <v>220</v>
      </c>
      <c r="E20" s="320">
        <f>E22</f>
        <v>0</v>
      </c>
      <c r="F20" s="320">
        <f t="shared" ref="F20:H20" si="4">F22</f>
        <v>15000</v>
      </c>
      <c r="G20" s="320">
        <f t="shared" si="4"/>
        <v>29970.7</v>
      </c>
      <c r="H20" s="320">
        <f t="shared" si="4"/>
        <v>29970.7</v>
      </c>
    </row>
    <row r="21" spans="2:8" s="4" customFormat="1" x14ac:dyDescent="0.2">
      <c r="B21" s="10"/>
      <c r="C21" s="10"/>
      <c r="D21" s="10" t="s">
        <v>10</v>
      </c>
      <c r="E21" s="10"/>
      <c r="F21" s="10"/>
      <c r="G21" s="10"/>
      <c r="H21" s="10"/>
    </row>
    <row r="22" spans="2:8" s="4" customFormat="1" x14ac:dyDescent="0.2">
      <c r="B22" s="10"/>
      <c r="C22" s="10"/>
      <c r="D22" s="65" t="s">
        <v>149</v>
      </c>
      <c r="E22" s="286">
        <f>E24</f>
        <v>0</v>
      </c>
      <c r="F22" s="286">
        <f t="shared" ref="F22:H22" si="5">F24</f>
        <v>15000</v>
      </c>
      <c r="G22" s="286">
        <f t="shared" si="5"/>
        <v>29970.7</v>
      </c>
      <c r="H22" s="286">
        <f t="shared" si="5"/>
        <v>29970.7</v>
      </c>
    </row>
    <row r="23" spans="2:8" s="4" customFormat="1" x14ac:dyDescent="0.2">
      <c r="B23" s="10"/>
      <c r="C23" s="10"/>
      <c r="D23" s="42" t="s">
        <v>150</v>
      </c>
      <c r="E23" s="285"/>
      <c r="F23" s="285"/>
      <c r="G23" s="285"/>
      <c r="H23" s="285"/>
    </row>
    <row r="24" spans="2:8" s="4" customFormat="1" ht="34.5" x14ac:dyDescent="0.2">
      <c r="B24" s="10"/>
      <c r="C24" s="10"/>
      <c r="D24" s="397" t="s">
        <v>267</v>
      </c>
      <c r="E24" s="287">
        <f>'2'!G51</f>
        <v>0</v>
      </c>
      <c r="F24" s="287">
        <f>'2'!H51</f>
        <v>15000</v>
      </c>
      <c r="G24" s="287">
        <f>'2'!I51</f>
        <v>29970.7</v>
      </c>
      <c r="H24" s="287">
        <f>'2'!J51</f>
        <v>29970.7</v>
      </c>
    </row>
    <row r="27" spans="2:8" x14ac:dyDescent="0.3">
      <c r="B27" s="6"/>
      <c r="C27" s="13" t="s">
        <v>23</v>
      </c>
      <c r="D27" s="7"/>
      <c r="E27" s="8"/>
    </row>
    <row r="28" spans="2:8" x14ac:dyDescent="0.3">
      <c r="B28" s="6"/>
      <c r="C28" s="13" t="s">
        <v>24</v>
      </c>
      <c r="D28" s="7"/>
      <c r="E28" s="8"/>
    </row>
    <row r="29" spans="2:8" ht="16.5" customHeight="1" x14ac:dyDescent="0.3">
      <c r="B29" s="6"/>
      <c r="C29" s="14"/>
      <c r="D29" s="9" t="s">
        <v>22</v>
      </c>
      <c r="E29" s="8"/>
    </row>
    <row r="30" spans="2:8" ht="16.5" customHeight="1" x14ac:dyDescent="0.3">
      <c r="E30" s="3"/>
    </row>
    <row r="31" spans="2:8" ht="16.5" customHeight="1" x14ac:dyDescent="0.3"/>
  </sheetData>
  <mergeCells count="9">
    <mergeCell ref="F2:H2"/>
    <mergeCell ref="B5:H7"/>
    <mergeCell ref="B16:D16"/>
    <mergeCell ref="B17:D17"/>
    <mergeCell ref="G10:H10"/>
    <mergeCell ref="B11:C11"/>
    <mergeCell ref="D11:D12"/>
    <mergeCell ref="B15:D15"/>
    <mergeCell ref="E11:H11"/>
  </mergeCells>
  <pageMargins left="0.7" right="0.7" top="0.75" bottom="0.75" header="0.3" footer="0.3"/>
  <pageSetup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G44"/>
  <sheetViews>
    <sheetView topLeftCell="A37" zoomScaleNormal="100" workbookViewId="0">
      <selection activeCell="O17" sqref="O17"/>
    </sheetView>
  </sheetViews>
  <sheetFormatPr defaultRowHeight="17.25" x14ac:dyDescent="0.3"/>
  <cols>
    <col min="1" max="1" width="8.140625" style="216" customWidth="1"/>
    <col min="2" max="2" width="10.5703125" style="216" customWidth="1"/>
    <col min="3" max="3" width="11.85546875" style="216" customWidth="1"/>
    <col min="4" max="4" width="15.42578125" style="216" customWidth="1"/>
    <col min="5" max="5" width="12.42578125" style="216" customWidth="1"/>
    <col min="6" max="6" width="21.140625" style="216" customWidth="1"/>
    <col min="7" max="7" width="10.7109375" style="216" customWidth="1"/>
    <col min="8" max="8" width="23.140625" style="216" customWidth="1"/>
    <col min="9" max="9" width="33.28515625" style="216" customWidth="1"/>
    <col min="10" max="10" width="15.140625" style="216" customWidth="1"/>
    <col min="11" max="11" width="16" style="216" customWidth="1"/>
    <col min="12" max="12" width="16.7109375" style="216" customWidth="1"/>
    <col min="13" max="13" width="17" style="216" customWidth="1"/>
    <col min="14" max="14" width="12.28515625" style="216" bestFit="1" customWidth="1"/>
    <col min="15" max="15" width="13.42578125" style="216" bestFit="1" customWidth="1"/>
    <col min="16" max="16" width="16" style="216" customWidth="1"/>
    <col min="17" max="17" width="15.85546875" style="216" customWidth="1"/>
    <col min="18" max="18" width="16" style="216" customWidth="1"/>
    <col min="19" max="16384" width="9.140625" style="216"/>
  </cols>
  <sheetData>
    <row r="1" spans="1:85" x14ac:dyDescent="0.3">
      <c r="L1" s="447" t="s">
        <v>187</v>
      </c>
      <c r="M1" s="447"/>
    </row>
    <row r="2" spans="1:85" x14ac:dyDescent="0.3">
      <c r="K2" s="448" t="s">
        <v>111</v>
      </c>
      <c r="L2" s="448"/>
      <c r="M2" s="448"/>
    </row>
    <row r="3" spans="1:85" x14ac:dyDescent="0.3">
      <c r="C3" s="235"/>
      <c r="G3" s="227"/>
      <c r="H3" s="227"/>
      <c r="I3" s="227"/>
      <c r="J3" s="227"/>
      <c r="K3" s="449" t="s">
        <v>34</v>
      </c>
      <c r="L3" s="449"/>
      <c r="M3" s="449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  <c r="AV3" s="227"/>
      <c r="AW3" s="227"/>
      <c r="AX3" s="227"/>
      <c r="AY3" s="227"/>
      <c r="AZ3" s="227"/>
      <c r="BA3" s="227"/>
      <c r="BB3" s="227"/>
      <c r="BC3" s="227"/>
      <c r="BD3" s="227"/>
      <c r="BE3" s="227"/>
      <c r="BF3" s="227"/>
      <c r="BG3" s="227"/>
      <c r="BH3" s="227"/>
      <c r="BI3" s="227"/>
      <c r="BJ3" s="227"/>
      <c r="BK3" s="227"/>
      <c r="BL3" s="227"/>
      <c r="BM3" s="227"/>
      <c r="BN3" s="227"/>
      <c r="BO3" s="227"/>
      <c r="BP3" s="227"/>
      <c r="BQ3" s="227"/>
      <c r="BR3" s="227"/>
      <c r="BS3" s="227"/>
      <c r="BT3" s="227"/>
      <c r="BU3" s="227"/>
      <c r="BV3" s="227"/>
      <c r="BW3" s="227"/>
      <c r="BX3" s="227"/>
      <c r="BY3" s="227"/>
      <c r="BZ3" s="227"/>
      <c r="CA3" s="227"/>
      <c r="CB3" s="227"/>
      <c r="CC3" s="227"/>
      <c r="CD3" s="227"/>
      <c r="CE3" s="227"/>
      <c r="CF3" s="227"/>
      <c r="CG3" s="227"/>
    </row>
    <row r="5" spans="1:85" ht="33.75" customHeight="1" x14ac:dyDescent="0.3">
      <c r="A5" s="450" t="s">
        <v>283</v>
      </c>
      <c r="B5" s="450"/>
      <c r="C5" s="450"/>
      <c r="D5" s="450"/>
      <c r="E5" s="450"/>
      <c r="F5" s="450"/>
      <c r="G5" s="450"/>
      <c r="H5" s="450"/>
      <c r="I5" s="450"/>
      <c r="J5" s="450"/>
      <c r="K5" s="450"/>
      <c r="L5" s="450"/>
      <c r="M5" s="450"/>
    </row>
    <row r="7" spans="1:85" x14ac:dyDescent="0.3">
      <c r="A7" s="215"/>
      <c r="B7" s="215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29" t="s">
        <v>33</v>
      </c>
    </row>
    <row r="8" spans="1:85" s="240" customFormat="1" ht="78" customHeight="1" x14ac:dyDescent="0.3">
      <c r="A8" s="451" t="s">
        <v>188</v>
      </c>
      <c r="B8" s="451" t="s">
        <v>35</v>
      </c>
      <c r="C8" s="451"/>
      <c r="D8" s="451" t="s">
        <v>36</v>
      </c>
      <c r="E8" s="451"/>
      <c r="F8" s="451"/>
      <c r="G8" s="451"/>
      <c r="H8" s="451" t="s">
        <v>37</v>
      </c>
      <c r="I8" s="451" t="s">
        <v>38</v>
      </c>
      <c r="J8" s="452" t="s">
        <v>13</v>
      </c>
      <c r="K8" s="453"/>
      <c r="L8" s="453"/>
      <c r="M8" s="454"/>
    </row>
    <row r="9" spans="1:85" s="240" customFormat="1" ht="32.25" customHeight="1" x14ac:dyDescent="0.3">
      <c r="A9" s="451"/>
      <c r="B9" s="217" t="s">
        <v>39</v>
      </c>
      <c r="C9" s="217" t="s">
        <v>40</v>
      </c>
      <c r="D9" s="217" t="s">
        <v>41</v>
      </c>
      <c r="E9" s="217" t="s">
        <v>40</v>
      </c>
      <c r="F9" s="217" t="s">
        <v>42</v>
      </c>
      <c r="G9" s="217" t="s">
        <v>43</v>
      </c>
      <c r="H9" s="451"/>
      <c r="I9" s="451"/>
      <c r="J9" s="15" t="s">
        <v>113</v>
      </c>
      <c r="K9" s="217" t="s">
        <v>44</v>
      </c>
      <c r="L9" s="217" t="s">
        <v>45</v>
      </c>
      <c r="M9" s="217" t="s">
        <v>1</v>
      </c>
    </row>
    <row r="10" spans="1:85" s="240" customFormat="1" x14ac:dyDescent="0.3">
      <c r="A10" s="460" t="s">
        <v>46</v>
      </c>
      <c r="B10" s="461"/>
      <c r="C10" s="461"/>
      <c r="D10" s="461"/>
      <c r="E10" s="461"/>
      <c r="F10" s="461"/>
      <c r="G10" s="462"/>
      <c r="H10" s="222"/>
      <c r="I10" s="222"/>
      <c r="J10" s="179">
        <f>J11+J24+J30</f>
        <v>0</v>
      </c>
      <c r="K10" s="179">
        <f t="shared" ref="K10:M10" si="0">K11+K24+K30</f>
        <v>0</v>
      </c>
      <c r="L10" s="179">
        <f t="shared" si="0"/>
        <v>0</v>
      </c>
      <c r="M10" s="179">
        <f t="shared" si="0"/>
        <v>0</v>
      </c>
    </row>
    <row r="11" spans="1:85" s="240" customFormat="1" ht="22.5" customHeight="1" x14ac:dyDescent="0.3">
      <c r="A11" s="242" t="s">
        <v>166</v>
      </c>
      <c r="B11" s="233"/>
      <c r="C11" s="233"/>
      <c r="D11" s="234"/>
      <c r="E11" s="222"/>
      <c r="F11" s="222"/>
      <c r="G11" s="222"/>
      <c r="H11" s="222"/>
      <c r="I11" s="222"/>
      <c r="J11" s="223">
        <f>J12</f>
        <v>-1296.8</v>
      </c>
      <c r="K11" s="223">
        <f>K12</f>
        <v>-1296.8</v>
      </c>
      <c r="L11" s="223">
        <f t="shared" ref="L11:M11" si="1">L12</f>
        <v>-1296.8</v>
      </c>
      <c r="M11" s="223">
        <f t="shared" si="1"/>
        <v>-1296.8</v>
      </c>
    </row>
    <row r="12" spans="1:85" s="239" customFormat="1" ht="23.25" customHeight="1" x14ac:dyDescent="0.2">
      <c r="A12" s="238"/>
      <c r="B12" s="217" t="s">
        <v>47</v>
      </c>
      <c r="C12" s="456" t="s">
        <v>48</v>
      </c>
      <c r="D12" s="456"/>
      <c r="E12" s="456"/>
      <c r="F12" s="456"/>
      <c r="G12" s="456"/>
      <c r="H12" s="456"/>
      <c r="I12" s="456"/>
      <c r="J12" s="223">
        <v>-1296.8</v>
      </c>
      <c r="K12" s="223">
        <v>-1296.8</v>
      </c>
      <c r="L12" s="223">
        <v>-1296.8</v>
      </c>
      <c r="M12" s="223">
        <v>-1296.8</v>
      </c>
    </row>
    <row r="13" spans="1:85" ht="25.5" customHeight="1" x14ac:dyDescent="0.3">
      <c r="A13" s="226"/>
      <c r="B13" s="226"/>
      <c r="C13" s="226"/>
      <c r="D13" s="217" t="s">
        <v>218</v>
      </c>
      <c r="E13" s="455" t="s">
        <v>223</v>
      </c>
      <c r="F13" s="455"/>
      <c r="G13" s="455"/>
      <c r="H13" s="455"/>
      <c r="I13" s="455"/>
      <c r="J13" s="218">
        <f>'2'!G43</f>
        <v>2460</v>
      </c>
      <c r="K13" s="218">
        <f>'2'!H43</f>
        <v>19920</v>
      </c>
      <c r="L13" s="218">
        <f>'2'!I43</f>
        <v>37350.699999999997</v>
      </c>
      <c r="M13" s="218">
        <f>'2'!J43</f>
        <v>39810.699999999997</v>
      </c>
    </row>
    <row r="14" spans="1:85" ht="36.75" customHeight="1" x14ac:dyDescent="0.3">
      <c r="A14" s="226"/>
      <c r="B14" s="226"/>
      <c r="C14" s="226"/>
      <c r="D14" s="228"/>
      <c r="E14" s="228"/>
      <c r="F14" s="457" t="s">
        <v>224</v>
      </c>
      <c r="G14" s="458"/>
      <c r="H14" s="458"/>
      <c r="I14" s="458"/>
      <c r="J14" s="458"/>
      <c r="K14" s="458"/>
      <c r="L14" s="458"/>
      <c r="M14" s="459"/>
    </row>
    <row r="15" spans="1:85" ht="30.75" customHeight="1" x14ac:dyDescent="0.3">
      <c r="A15" s="226"/>
      <c r="B15" s="226"/>
      <c r="C15" s="226"/>
      <c r="D15" s="228"/>
      <c r="E15" s="228"/>
      <c r="F15" s="228"/>
      <c r="G15" s="455" t="s">
        <v>189</v>
      </c>
      <c r="H15" s="455"/>
      <c r="I15" s="455"/>
      <c r="J15" s="455"/>
      <c r="K15" s="455"/>
      <c r="L15" s="455"/>
      <c r="M15" s="455"/>
    </row>
    <row r="16" spans="1:85" ht="20.25" customHeight="1" x14ac:dyDescent="0.3">
      <c r="A16" s="226"/>
      <c r="B16" s="226"/>
      <c r="C16" s="226"/>
      <c r="D16" s="228"/>
      <c r="E16" s="228"/>
      <c r="F16" s="228"/>
      <c r="G16" s="228"/>
      <c r="H16" s="455" t="s">
        <v>225</v>
      </c>
      <c r="I16" s="455"/>
      <c r="J16" s="455"/>
      <c r="K16" s="455"/>
      <c r="L16" s="455"/>
      <c r="M16" s="455"/>
    </row>
    <row r="17" spans="1:13" ht="39.75" customHeight="1" x14ac:dyDescent="0.3">
      <c r="A17" s="226"/>
      <c r="B17" s="226"/>
      <c r="C17" s="226"/>
      <c r="D17" s="228"/>
      <c r="E17" s="228"/>
      <c r="F17" s="228"/>
      <c r="G17" s="228"/>
      <c r="H17" s="219"/>
      <c r="I17" s="219" t="s">
        <v>227</v>
      </c>
      <c r="J17" s="219"/>
      <c r="K17" s="217">
        <v>15</v>
      </c>
      <c r="L17" s="255"/>
      <c r="M17" s="217">
        <v>15</v>
      </c>
    </row>
    <row r="18" spans="1:13" ht="26.25" customHeight="1" x14ac:dyDescent="0.3">
      <c r="A18" s="226"/>
      <c r="B18" s="226"/>
      <c r="C18" s="226"/>
      <c r="D18" s="228"/>
      <c r="E18" s="228"/>
      <c r="F18" s="228"/>
      <c r="G18" s="228"/>
      <c r="H18" s="219"/>
      <c r="I18" s="219" t="s">
        <v>226</v>
      </c>
      <c r="J18" s="219"/>
      <c r="K18" s="217">
        <v>2</v>
      </c>
      <c r="L18" s="255"/>
      <c r="M18" s="217">
        <v>2</v>
      </c>
    </row>
    <row r="19" spans="1:13" ht="27.75" customHeight="1" x14ac:dyDescent="0.3">
      <c r="A19" s="226"/>
      <c r="B19" s="226"/>
      <c r="C19" s="226"/>
      <c r="D19" s="217" t="s">
        <v>232</v>
      </c>
      <c r="E19" s="455" t="s">
        <v>52</v>
      </c>
      <c r="F19" s="455"/>
      <c r="G19" s="455"/>
      <c r="H19" s="455"/>
      <c r="I19" s="455"/>
      <c r="J19" s="232">
        <f>'2'!G59</f>
        <v>-3756.8000000000175</v>
      </c>
      <c r="K19" s="232">
        <f>'2'!H59</f>
        <v>-21216.800000000025</v>
      </c>
      <c r="L19" s="232">
        <f>'2'!I59</f>
        <v>-38647.500000000153</v>
      </c>
      <c r="M19" s="232">
        <f>'2'!J59</f>
        <v>-41107.500000000153</v>
      </c>
    </row>
    <row r="20" spans="1:13" ht="40.5" customHeight="1" x14ac:dyDescent="0.3">
      <c r="A20" s="226"/>
      <c r="B20" s="226"/>
      <c r="C20" s="226"/>
      <c r="D20" s="228"/>
      <c r="E20" s="228"/>
      <c r="F20" s="457" t="s">
        <v>233</v>
      </c>
      <c r="G20" s="458"/>
      <c r="H20" s="458"/>
      <c r="I20" s="458"/>
      <c r="J20" s="458"/>
      <c r="K20" s="458"/>
      <c r="L20" s="458"/>
      <c r="M20" s="459"/>
    </row>
    <row r="21" spans="1:13" ht="27.75" customHeight="1" x14ac:dyDescent="0.3">
      <c r="A21" s="226"/>
      <c r="B21" s="226"/>
      <c r="C21" s="226"/>
      <c r="D21" s="228"/>
      <c r="E21" s="228"/>
      <c r="F21" s="228"/>
      <c r="G21" s="455" t="s">
        <v>234</v>
      </c>
      <c r="H21" s="455"/>
      <c r="I21" s="455"/>
      <c r="J21" s="455"/>
      <c r="K21" s="455"/>
      <c r="L21" s="455"/>
      <c r="M21" s="455"/>
    </row>
    <row r="22" spans="1:13" ht="20.25" customHeight="1" x14ac:dyDescent="0.3">
      <c r="A22" s="226"/>
      <c r="B22" s="226"/>
      <c r="C22" s="226"/>
      <c r="D22" s="228"/>
      <c r="E22" s="228"/>
      <c r="F22" s="228"/>
      <c r="G22" s="228"/>
      <c r="H22" s="455" t="s">
        <v>235</v>
      </c>
      <c r="I22" s="455"/>
      <c r="J22" s="455"/>
      <c r="K22" s="455"/>
      <c r="L22" s="455"/>
      <c r="M22" s="455"/>
    </row>
    <row r="23" spans="1:13" ht="23.25" customHeight="1" x14ac:dyDescent="0.3">
      <c r="A23" s="226"/>
      <c r="B23" s="226"/>
      <c r="C23" s="226"/>
      <c r="D23" s="228"/>
      <c r="E23" s="228"/>
      <c r="F23" s="228"/>
      <c r="G23" s="228"/>
      <c r="H23" s="219"/>
      <c r="I23" s="219" t="s">
        <v>226</v>
      </c>
      <c r="J23" s="219"/>
      <c r="K23" s="217">
        <v>12</v>
      </c>
      <c r="L23" s="217"/>
      <c r="M23" s="217">
        <v>12</v>
      </c>
    </row>
    <row r="24" spans="1:13" s="240" customFormat="1" ht="22.5" customHeight="1" x14ac:dyDescent="0.3">
      <c r="A24" s="242" t="s">
        <v>190</v>
      </c>
      <c r="B24" s="233"/>
      <c r="C24" s="233"/>
      <c r="D24" s="234"/>
      <c r="E24" s="222"/>
      <c r="F24" s="222"/>
      <c r="G24" s="222"/>
      <c r="H24" s="222"/>
      <c r="I24" s="222"/>
      <c r="J24" s="231">
        <f>J25</f>
        <v>1296.8</v>
      </c>
      <c r="K24" s="231">
        <f>K26+K41</f>
        <v>1296.8</v>
      </c>
      <c r="L24" s="231">
        <f>L26+L41</f>
        <v>1296.8</v>
      </c>
      <c r="M24" s="231">
        <f>M26+M41</f>
        <v>1296.8</v>
      </c>
    </row>
    <row r="25" spans="1:13" s="239" customFormat="1" ht="23.25" customHeight="1" x14ac:dyDescent="0.2">
      <c r="A25" s="238"/>
      <c r="B25" s="217">
        <v>1037</v>
      </c>
      <c r="C25" s="456" t="s">
        <v>202</v>
      </c>
      <c r="D25" s="456"/>
      <c r="E25" s="456"/>
      <c r="F25" s="456"/>
      <c r="G25" s="456"/>
      <c r="H25" s="456"/>
      <c r="I25" s="456"/>
      <c r="J25" s="231">
        <f>J26</f>
        <v>1296.8</v>
      </c>
      <c r="K25" s="288">
        <f>K26+K41</f>
        <v>1296.8</v>
      </c>
      <c r="L25" s="288">
        <f>L26+L41</f>
        <v>1296.8</v>
      </c>
      <c r="M25" s="288">
        <f>M26+M41</f>
        <v>1296.8</v>
      </c>
    </row>
    <row r="26" spans="1:13" x14ac:dyDescent="0.3">
      <c r="A26" s="226"/>
      <c r="B26" s="226"/>
      <c r="C26" s="226"/>
      <c r="D26" s="217" t="s">
        <v>192</v>
      </c>
      <c r="E26" s="455" t="s">
        <v>191</v>
      </c>
      <c r="F26" s="455"/>
      <c r="G26" s="455"/>
      <c r="H26" s="455"/>
      <c r="I26" s="455"/>
      <c r="J26" s="231">
        <f>'2'!G23</f>
        <v>1296.8</v>
      </c>
      <c r="K26" s="231">
        <f>'2'!H23</f>
        <v>1296.8</v>
      </c>
      <c r="L26" s="231">
        <f>'2'!I23</f>
        <v>1296.8</v>
      </c>
      <c r="M26" s="231">
        <f>'2'!J23</f>
        <v>1296.8</v>
      </c>
    </row>
    <row r="27" spans="1:13" ht="56.25" customHeight="1" x14ac:dyDescent="0.3">
      <c r="A27" s="226"/>
      <c r="B27" s="226"/>
      <c r="C27" s="226"/>
      <c r="D27" s="228"/>
      <c r="E27" s="228"/>
      <c r="F27" s="457" t="s">
        <v>193</v>
      </c>
      <c r="G27" s="458"/>
      <c r="H27" s="458"/>
      <c r="I27" s="458"/>
      <c r="J27" s="458"/>
      <c r="K27" s="458"/>
      <c r="L27" s="458"/>
      <c r="M27" s="459"/>
    </row>
    <row r="28" spans="1:13" ht="30.75" customHeight="1" x14ac:dyDescent="0.3">
      <c r="A28" s="226"/>
      <c r="B28" s="226"/>
      <c r="C28" s="226"/>
      <c r="D28" s="228"/>
      <c r="E28" s="228"/>
      <c r="F28" s="228"/>
      <c r="G28" s="455" t="s">
        <v>194</v>
      </c>
      <c r="H28" s="455"/>
      <c r="I28" s="455"/>
      <c r="J28" s="455"/>
      <c r="K28" s="455"/>
      <c r="L28" s="455"/>
      <c r="M28" s="455"/>
    </row>
    <row r="29" spans="1:13" ht="20.25" customHeight="1" x14ac:dyDescent="0.3">
      <c r="A29" s="226"/>
      <c r="B29" s="226"/>
      <c r="C29" s="226"/>
      <c r="D29" s="228"/>
      <c r="E29" s="228"/>
      <c r="F29" s="228"/>
      <c r="G29" s="228"/>
      <c r="H29" s="455" t="s">
        <v>195</v>
      </c>
      <c r="I29" s="455"/>
      <c r="J29" s="455"/>
      <c r="K29" s="455"/>
      <c r="L29" s="455"/>
      <c r="M29" s="455"/>
    </row>
    <row r="30" spans="1:13" s="240" customFormat="1" ht="22.5" customHeight="1" x14ac:dyDescent="0.3">
      <c r="A30" s="242" t="s">
        <v>196</v>
      </c>
      <c r="B30" s="233"/>
      <c r="C30" s="233"/>
      <c r="D30" s="234"/>
      <c r="E30" s="222"/>
      <c r="F30" s="222"/>
      <c r="G30" s="222"/>
      <c r="H30" s="222"/>
      <c r="I30" s="222"/>
      <c r="J30" s="230">
        <f>J31</f>
        <v>0</v>
      </c>
      <c r="K30" s="230">
        <f t="shared" ref="K30:M30" si="2">K31</f>
        <v>0</v>
      </c>
      <c r="L30" s="230">
        <f t="shared" si="2"/>
        <v>0</v>
      </c>
      <c r="M30" s="230">
        <f t="shared" si="2"/>
        <v>0</v>
      </c>
    </row>
    <row r="31" spans="1:13" s="239" customFormat="1" ht="23.25" customHeight="1" x14ac:dyDescent="0.2">
      <c r="A31" s="238"/>
      <c r="B31" s="217">
        <v>1139</v>
      </c>
      <c r="C31" s="456" t="s">
        <v>197</v>
      </c>
      <c r="D31" s="456"/>
      <c r="E31" s="456"/>
      <c r="F31" s="456"/>
      <c r="G31" s="456"/>
      <c r="H31" s="456"/>
      <c r="I31" s="456"/>
      <c r="J31" s="232">
        <f>J32+J36</f>
        <v>0</v>
      </c>
      <c r="K31" s="232">
        <f t="shared" ref="K31:M31" si="3">K32+K36</f>
        <v>0</v>
      </c>
      <c r="L31" s="232">
        <f t="shared" si="3"/>
        <v>0</v>
      </c>
      <c r="M31" s="232">
        <f t="shared" si="3"/>
        <v>0</v>
      </c>
    </row>
    <row r="32" spans="1:13" x14ac:dyDescent="0.3">
      <c r="A32" s="226"/>
      <c r="B32" s="226"/>
      <c r="C32" s="226"/>
      <c r="D32" s="217" t="s">
        <v>198</v>
      </c>
      <c r="E32" s="455" t="s">
        <v>157</v>
      </c>
      <c r="F32" s="455"/>
      <c r="G32" s="455"/>
      <c r="H32" s="455"/>
      <c r="I32" s="455"/>
      <c r="J32" s="232">
        <f>'2'!G124</f>
        <v>-2460</v>
      </c>
      <c r="K32" s="232">
        <f>'2'!H124</f>
        <v>-19920</v>
      </c>
      <c r="L32" s="232">
        <f>'2'!I124</f>
        <v>-37350.699999999997</v>
      </c>
      <c r="M32" s="232">
        <f>'2'!J124</f>
        <v>-39810.699999999997</v>
      </c>
    </row>
    <row r="33" spans="1:13" ht="36.75" customHeight="1" x14ac:dyDescent="0.3">
      <c r="A33" s="226"/>
      <c r="B33" s="226"/>
      <c r="C33" s="226"/>
      <c r="D33" s="228"/>
      <c r="E33" s="228"/>
      <c r="F33" s="457" t="s">
        <v>199</v>
      </c>
      <c r="G33" s="458"/>
      <c r="H33" s="458"/>
      <c r="I33" s="458"/>
      <c r="J33" s="458"/>
      <c r="K33" s="458"/>
      <c r="L33" s="458"/>
      <c r="M33" s="459"/>
    </row>
    <row r="34" spans="1:13" x14ac:dyDescent="0.3">
      <c r="A34" s="226"/>
      <c r="B34" s="226"/>
      <c r="C34" s="226"/>
      <c r="D34" s="228"/>
      <c r="E34" s="228"/>
      <c r="F34" s="228"/>
      <c r="G34" s="455" t="s">
        <v>200</v>
      </c>
      <c r="H34" s="455"/>
      <c r="I34" s="455"/>
      <c r="J34" s="455"/>
      <c r="K34" s="455"/>
      <c r="L34" s="455"/>
      <c r="M34" s="455"/>
    </row>
    <row r="35" spans="1:13" ht="20.25" customHeight="1" x14ac:dyDescent="0.3">
      <c r="A35" s="226"/>
      <c r="B35" s="226"/>
      <c r="C35" s="226"/>
      <c r="D35" s="228"/>
      <c r="E35" s="228"/>
      <c r="F35" s="228"/>
      <c r="G35" s="228"/>
      <c r="H35" s="455" t="s">
        <v>201</v>
      </c>
      <c r="I35" s="455"/>
      <c r="J35" s="455"/>
      <c r="K35" s="455"/>
      <c r="L35" s="455"/>
      <c r="M35" s="455"/>
    </row>
    <row r="36" spans="1:13" x14ac:dyDescent="0.3">
      <c r="A36" s="226"/>
      <c r="B36" s="226"/>
      <c r="C36" s="226"/>
      <c r="D36" s="217" t="s">
        <v>198</v>
      </c>
      <c r="E36" s="455" t="s">
        <v>157</v>
      </c>
      <c r="F36" s="455"/>
      <c r="G36" s="455"/>
      <c r="H36" s="455"/>
      <c r="I36" s="455"/>
      <c r="J36" s="232">
        <f>'2'!G132</f>
        <v>2460</v>
      </c>
      <c r="K36" s="232">
        <f>'2'!H132</f>
        <v>19920</v>
      </c>
      <c r="L36" s="232">
        <f>'2'!I132</f>
        <v>37350.699999999997</v>
      </c>
      <c r="M36" s="232">
        <f>'2'!J132</f>
        <v>39810.699999999997</v>
      </c>
    </row>
    <row r="37" spans="1:13" ht="36.75" customHeight="1" x14ac:dyDescent="0.3">
      <c r="A37" s="226"/>
      <c r="B37" s="226"/>
      <c r="C37" s="226"/>
      <c r="D37" s="228"/>
      <c r="E37" s="228"/>
      <c r="F37" s="457" t="s">
        <v>199</v>
      </c>
      <c r="G37" s="458"/>
      <c r="H37" s="458"/>
      <c r="I37" s="458"/>
      <c r="J37" s="458"/>
      <c r="K37" s="458"/>
      <c r="L37" s="458"/>
      <c r="M37" s="459"/>
    </row>
    <row r="38" spans="1:13" x14ac:dyDescent="0.3">
      <c r="A38" s="226"/>
      <c r="B38" s="226"/>
      <c r="C38" s="226"/>
      <c r="D38" s="228"/>
      <c r="E38" s="228"/>
      <c r="F38" s="228"/>
      <c r="G38" s="455" t="s">
        <v>200</v>
      </c>
      <c r="H38" s="455"/>
      <c r="I38" s="455"/>
      <c r="J38" s="455"/>
      <c r="K38" s="455"/>
      <c r="L38" s="455"/>
      <c r="M38" s="455"/>
    </row>
    <row r="39" spans="1:13" ht="20.25" customHeight="1" x14ac:dyDescent="0.3">
      <c r="A39" s="226"/>
      <c r="B39" s="226"/>
      <c r="C39" s="226"/>
      <c r="D39" s="228"/>
      <c r="E39" s="228"/>
      <c r="F39" s="228"/>
      <c r="G39" s="228"/>
      <c r="H39" s="455" t="s">
        <v>201</v>
      </c>
      <c r="I39" s="455"/>
      <c r="J39" s="455"/>
      <c r="K39" s="455"/>
      <c r="L39" s="455"/>
      <c r="M39" s="455"/>
    </row>
    <row r="41" spans="1:13" x14ac:dyDescent="0.3">
      <c r="C41" s="243" t="s">
        <v>23</v>
      </c>
      <c r="D41" s="237"/>
      <c r="E41" s="224"/>
    </row>
    <row r="42" spans="1:13" x14ac:dyDescent="0.3">
      <c r="C42" s="243" t="s">
        <v>24</v>
      </c>
      <c r="D42" s="237"/>
      <c r="E42" s="224"/>
    </row>
    <row r="43" spans="1:13" x14ac:dyDescent="0.3">
      <c r="C43" s="220"/>
      <c r="D43" s="225" t="s">
        <v>22</v>
      </c>
      <c r="E43" s="224"/>
    </row>
    <row r="44" spans="1:13" x14ac:dyDescent="0.3">
      <c r="E44" s="241"/>
    </row>
  </sheetData>
  <mergeCells count="34">
    <mergeCell ref="H29:M29"/>
    <mergeCell ref="F37:M37"/>
    <mergeCell ref="G38:M38"/>
    <mergeCell ref="H39:M39"/>
    <mergeCell ref="C31:I31"/>
    <mergeCell ref="E32:I32"/>
    <mergeCell ref="F33:M33"/>
    <mergeCell ref="G34:M34"/>
    <mergeCell ref="H35:M35"/>
    <mergeCell ref="E36:I36"/>
    <mergeCell ref="A10:G10"/>
    <mergeCell ref="C12:I12"/>
    <mergeCell ref="E13:I13"/>
    <mergeCell ref="F14:M14"/>
    <mergeCell ref="G15:M15"/>
    <mergeCell ref="H16:M16"/>
    <mergeCell ref="C25:I25"/>
    <mergeCell ref="E26:I26"/>
    <mergeCell ref="F27:M27"/>
    <mergeCell ref="G28:M28"/>
    <mergeCell ref="E19:I19"/>
    <mergeCell ref="F20:M20"/>
    <mergeCell ref="G21:M21"/>
    <mergeCell ref="H22:M22"/>
    <mergeCell ref="L1:M1"/>
    <mergeCell ref="K2:M2"/>
    <mergeCell ref="K3:M3"/>
    <mergeCell ref="A5:M5"/>
    <mergeCell ref="A8:A9"/>
    <mergeCell ref="B8:C8"/>
    <mergeCell ref="D8:G8"/>
    <mergeCell ref="H8:H9"/>
    <mergeCell ref="I8:I9"/>
    <mergeCell ref="J8:M8"/>
  </mergeCells>
  <pageMargins left="0.17" right="0.22" top="0.75" bottom="0.75" header="0.3" footer="0.3"/>
  <pageSetup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G92"/>
  <sheetViews>
    <sheetView zoomScaleNormal="100" workbookViewId="0">
      <selection activeCell="J11" sqref="J11"/>
    </sheetView>
  </sheetViews>
  <sheetFormatPr defaultRowHeight="17.25" x14ac:dyDescent="0.3"/>
  <cols>
    <col min="1" max="1" width="8.140625" style="1" customWidth="1"/>
    <col min="2" max="2" width="10.5703125" style="1" customWidth="1"/>
    <col min="3" max="3" width="13.140625" style="1" customWidth="1"/>
    <col min="4" max="4" width="15.42578125" style="1" customWidth="1"/>
    <col min="5" max="5" width="13.7109375" style="1" customWidth="1"/>
    <col min="6" max="6" width="21.140625" style="1" customWidth="1"/>
    <col min="7" max="7" width="10.7109375" style="1" customWidth="1"/>
    <col min="8" max="8" width="24.28515625" style="1" customWidth="1"/>
    <col min="9" max="9" width="31" style="1" customWidth="1"/>
    <col min="10" max="11" width="16" style="1" customWidth="1"/>
    <col min="12" max="12" width="16.7109375" style="1" customWidth="1"/>
    <col min="13" max="13" width="15.85546875" style="1" customWidth="1"/>
    <col min="14" max="14" width="9.140625" style="1"/>
    <col min="15" max="15" width="12.42578125" style="1" bestFit="1" customWidth="1"/>
    <col min="16" max="16384" width="9.140625" style="1"/>
  </cols>
  <sheetData>
    <row r="1" spans="1:85" x14ac:dyDescent="0.3">
      <c r="L1" s="473" t="s">
        <v>204</v>
      </c>
      <c r="M1" s="473"/>
    </row>
    <row r="2" spans="1:85" x14ac:dyDescent="0.3">
      <c r="K2" s="414" t="s">
        <v>111</v>
      </c>
      <c r="L2" s="414"/>
      <c r="M2" s="414"/>
    </row>
    <row r="3" spans="1:85" x14ac:dyDescent="0.3">
      <c r="C3" s="18"/>
      <c r="G3" s="2"/>
      <c r="H3" s="2"/>
      <c r="I3" s="2"/>
      <c r="J3" s="2"/>
      <c r="K3" s="474" t="s">
        <v>34</v>
      </c>
      <c r="L3" s="474"/>
      <c r="M3" s="47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5" spans="1:85" ht="39" customHeight="1" x14ac:dyDescent="0.3">
      <c r="A5" s="435" t="s">
        <v>215</v>
      </c>
      <c r="B5" s="435"/>
      <c r="C5" s="435"/>
      <c r="D5" s="435"/>
      <c r="E5" s="435"/>
      <c r="F5" s="435"/>
      <c r="G5" s="435"/>
      <c r="H5" s="435"/>
      <c r="I5" s="435"/>
      <c r="J5" s="435"/>
      <c r="K5" s="435"/>
      <c r="L5" s="435"/>
      <c r="M5" s="435"/>
    </row>
    <row r="7" spans="1:85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7" t="s">
        <v>33</v>
      </c>
    </row>
    <row r="8" spans="1:85" s="6" customFormat="1" ht="66.75" customHeight="1" x14ac:dyDescent="0.3">
      <c r="A8" s="443" t="s">
        <v>50</v>
      </c>
      <c r="B8" s="443" t="s">
        <v>35</v>
      </c>
      <c r="C8" s="443"/>
      <c r="D8" s="443" t="s">
        <v>36</v>
      </c>
      <c r="E8" s="443"/>
      <c r="F8" s="443"/>
      <c r="G8" s="443"/>
      <c r="H8" s="443" t="s">
        <v>37</v>
      </c>
      <c r="I8" s="443" t="s">
        <v>38</v>
      </c>
      <c r="J8" s="475" t="s">
        <v>13</v>
      </c>
      <c r="K8" s="476"/>
      <c r="L8" s="476"/>
      <c r="M8" s="477"/>
    </row>
    <row r="9" spans="1:85" s="6" customFormat="1" ht="41.25" customHeight="1" x14ac:dyDescent="0.3">
      <c r="A9" s="443"/>
      <c r="B9" s="15" t="s">
        <v>39</v>
      </c>
      <c r="C9" s="15" t="s">
        <v>40</v>
      </c>
      <c r="D9" s="15" t="s">
        <v>41</v>
      </c>
      <c r="E9" s="15" t="s">
        <v>40</v>
      </c>
      <c r="F9" s="15" t="s">
        <v>42</v>
      </c>
      <c r="G9" s="15" t="s">
        <v>43</v>
      </c>
      <c r="H9" s="443"/>
      <c r="I9" s="443"/>
      <c r="J9" s="15" t="s">
        <v>113</v>
      </c>
      <c r="K9" s="15" t="s">
        <v>44</v>
      </c>
      <c r="L9" s="15" t="s">
        <v>45</v>
      </c>
      <c r="M9" s="15" t="s">
        <v>1</v>
      </c>
    </row>
    <row r="10" spans="1:85" s="6" customFormat="1" x14ac:dyDescent="0.3">
      <c r="A10" s="469" t="s">
        <v>46</v>
      </c>
      <c r="B10" s="470"/>
      <c r="C10" s="470"/>
      <c r="D10" s="470"/>
      <c r="E10" s="470"/>
      <c r="F10" s="470"/>
      <c r="G10" s="471"/>
      <c r="H10" s="19"/>
      <c r="I10" s="19"/>
      <c r="J10" s="179">
        <f>J11+J18+J25+J32+J45+J57+J64+J71</f>
        <v>0</v>
      </c>
      <c r="K10" s="179">
        <f t="shared" ref="K10:M10" si="0">K11+K18+K25+K32+K45+K57+K64+K71</f>
        <v>0</v>
      </c>
      <c r="L10" s="179">
        <f t="shared" si="0"/>
        <v>0</v>
      </c>
      <c r="M10" s="179">
        <f t="shared" si="0"/>
        <v>0</v>
      </c>
    </row>
    <row r="11" spans="1:85" s="6" customFormat="1" x14ac:dyDescent="0.3">
      <c r="A11" s="20" t="s">
        <v>265</v>
      </c>
      <c r="B11" s="21"/>
      <c r="C11" s="21"/>
      <c r="D11" s="22"/>
      <c r="E11" s="19"/>
      <c r="F11" s="19"/>
      <c r="G11" s="19"/>
      <c r="H11" s="19"/>
      <c r="I11" s="19"/>
      <c r="J11" s="136">
        <f>J13</f>
        <v>1499</v>
      </c>
      <c r="K11" s="136">
        <f>K13</f>
        <v>1499</v>
      </c>
      <c r="L11" s="136">
        <f t="shared" ref="L11:M11" si="1">L13</f>
        <v>1499</v>
      </c>
      <c r="M11" s="136">
        <f t="shared" si="1"/>
        <v>1499</v>
      </c>
    </row>
    <row r="12" spans="1:85" s="6" customFormat="1" x14ac:dyDescent="0.3">
      <c r="A12" s="20"/>
      <c r="B12" s="15" t="s">
        <v>47</v>
      </c>
      <c r="C12" s="466" t="s">
        <v>48</v>
      </c>
      <c r="D12" s="466"/>
      <c r="E12" s="466"/>
      <c r="F12" s="466"/>
      <c r="G12" s="466"/>
      <c r="H12" s="466"/>
      <c r="I12" s="466"/>
      <c r="J12" s="177">
        <f>J13</f>
        <v>1499</v>
      </c>
      <c r="K12" s="177">
        <f>K13</f>
        <v>1499</v>
      </c>
      <c r="L12" s="177">
        <f t="shared" ref="L12:M12" si="2">L13</f>
        <v>1499</v>
      </c>
      <c r="M12" s="177">
        <f t="shared" si="2"/>
        <v>1499</v>
      </c>
    </row>
    <row r="13" spans="1:85" ht="23.25" customHeight="1" x14ac:dyDescent="0.3">
      <c r="A13" s="16"/>
      <c r="B13" s="16"/>
      <c r="C13" s="16"/>
      <c r="D13" s="137" t="s">
        <v>59</v>
      </c>
      <c r="E13" s="467" t="s">
        <v>52</v>
      </c>
      <c r="F13" s="467"/>
      <c r="G13" s="467"/>
      <c r="H13" s="467"/>
      <c r="I13" s="467"/>
      <c r="J13" s="178">
        <f>'2'!G68</f>
        <v>1499</v>
      </c>
      <c r="K13" s="178">
        <f>'2'!H68</f>
        <v>1499</v>
      </c>
      <c r="L13" s="178">
        <f>'2'!I68</f>
        <v>1499</v>
      </c>
      <c r="M13" s="178">
        <f>'2'!J68</f>
        <v>1499</v>
      </c>
    </row>
    <row r="14" spans="1:85" ht="33" customHeight="1" x14ac:dyDescent="0.3">
      <c r="A14" s="16"/>
      <c r="B14" s="16"/>
      <c r="C14" s="16"/>
      <c r="D14" s="138"/>
      <c r="E14" s="138"/>
      <c r="F14" s="468" t="s">
        <v>60</v>
      </c>
      <c r="G14" s="468"/>
      <c r="H14" s="468"/>
      <c r="I14" s="468"/>
      <c r="J14" s="468"/>
      <c r="K14" s="468"/>
      <c r="L14" s="468"/>
      <c r="M14" s="468"/>
    </row>
    <row r="15" spans="1:85" ht="23.25" customHeight="1" x14ac:dyDescent="0.3">
      <c r="A15" s="16"/>
      <c r="B15" s="16"/>
      <c r="C15" s="16"/>
      <c r="D15" s="138"/>
      <c r="E15" s="138"/>
      <c r="F15" s="138"/>
      <c r="G15" s="468" t="s">
        <v>61</v>
      </c>
      <c r="H15" s="468"/>
      <c r="I15" s="468"/>
      <c r="J15" s="468"/>
      <c r="K15" s="468"/>
      <c r="L15" s="468"/>
      <c r="M15" s="468"/>
    </row>
    <row r="16" spans="1:85" ht="23.25" customHeight="1" x14ac:dyDescent="0.3">
      <c r="A16" s="16"/>
      <c r="B16" s="16"/>
      <c r="C16" s="16"/>
      <c r="D16" s="138"/>
      <c r="E16" s="138"/>
      <c r="F16" s="138"/>
      <c r="G16" s="138"/>
      <c r="H16" s="468" t="s">
        <v>62</v>
      </c>
      <c r="I16" s="468"/>
      <c r="J16" s="468"/>
      <c r="K16" s="468"/>
      <c r="L16" s="468"/>
      <c r="M16" s="468"/>
    </row>
    <row r="17" spans="1:14" ht="23.25" customHeight="1" x14ac:dyDescent="0.3">
      <c r="A17" s="16"/>
      <c r="B17" s="16"/>
      <c r="C17" s="16"/>
      <c r="D17" s="10"/>
      <c r="E17" s="10"/>
      <c r="F17" s="10"/>
      <c r="G17" s="10"/>
      <c r="H17" s="11"/>
      <c r="I17" s="11" t="s">
        <v>51</v>
      </c>
      <c r="J17" s="15"/>
      <c r="K17" s="15">
        <v>1</v>
      </c>
      <c r="L17" s="15"/>
      <c r="M17" s="15">
        <v>1</v>
      </c>
    </row>
    <row r="18" spans="1:14" s="6" customFormat="1" x14ac:dyDescent="0.3">
      <c r="A18" s="20" t="s">
        <v>103</v>
      </c>
      <c r="B18" s="21"/>
      <c r="C18" s="21"/>
      <c r="D18" s="22"/>
      <c r="E18" s="19"/>
      <c r="F18" s="19"/>
      <c r="G18" s="19"/>
      <c r="H18" s="19"/>
      <c r="I18" s="19"/>
      <c r="J18" s="136">
        <f>J20</f>
        <v>0</v>
      </c>
      <c r="K18" s="136">
        <f>K20</f>
        <v>117939.90000000001</v>
      </c>
      <c r="L18" s="136">
        <f t="shared" ref="L18:M18" si="3">L20</f>
        <v>157939.90000000002</v>
      </c>
      <c r="M18" s="136">
        <f t="shared" si="3"/>
        <v>187939.90000000002</v>
      </c>
    </row>
    <row r="19" spans="1:14" s="6" customFormat="1" x14ac:dyDescent="0.3">
      <c r="A19" s="20"/>
      <c r="B19" s="15" t="s">
        <v>47</v>
      </c>
      <c r="C19" s="466" t="s">
        <v>48</v>
      </c>
      <c r="D19" s="466"/>
      <c r="E19" s="466"/>
      <c r="F19" s="466"/>
      <c r="G19" s="466"/>
      <c r="H19" s="466"/>
      <c r="I19" s="466"/>
      <c r="J19" s="177">
        <f>J20</f>
        <v>0</v>
      </c>
      <c r="K19" s="177">
        <f>K20</f>
        <v>117939.90000000001</v>
      </c>
      <c r="L19" s="177">
        <f t="shared" ref="L19:M19" si="4">L20</f>
        <v>157939.90000000002</v>
      </c>
      <c r="M19" s="177">
        <f t="shared" si="4"/>
        <v>187939.90000000002</v>
      </c>
    </row>
    <row r="20" spans="1:14" ht="23.25" customHeight="1" x14ac:dyDescent="0.3">
      <c r="A20" s="16"/>
      <c r="B20" s="16"/>
      <c r="C20" s="16"/>
      <c r="D20" s="137" t="s">
        <v>59</v>
      </c>
      <c r="E20" s="467" t="s">
        <v>52</v>
      </c>
      <c r="F20" s="467"/>
      <c r="G20" s="467"/>
      <c r="H20" s="467"/>
      <c r="I20" s="467"/>
      <c r="J20" s="178">
        <f>'2'!G75</f>
        <v>0</v>
      </c>
      <c r="K20" s="178">
        <f>'2'!H75</f>
        <v>117939.90000000001</v>
      </c>
      <c r="L20" s="178">
        <f>'2'!I75</f>
        <v>157939.90000000002</v>
      </c>
      <c r="M20" s="178">
        <f>'2'!J75</f>
        <v>187939.90000000002</v>
      </c>
    </row>
    <row r="21" spans="1:14" ht="33" customHeight="1" x14ac:dyDescent="0.3">
      <c r="A21" s="16"/>
      <c r="B21" s="16"/>
      <c r="C21" s="16"/>
      <c r="D21" s="138"/>
      <c r="E21" s="138"/>
      <c r="F21" s="468" t="s">
        <v>60</v>
      </c>
      <c r="G21" s="468"/>
      <c r="H21" s="468"/>
      <c r="I21" s="468"/>
      <c r="J21" s="468"/>
      <c r="K21" s="468"/>
      <c r="L21" s="468"/>
      <c r="M21" s="468"/>
    </row>
    <row r="22" spans="1:14" ht="23.25" customHeight="1" x14ac:dyDescent="0.3">
      <c r="A22" s="16"/>
      <c r="B22" s="16"/>
      <c r="C22" s="16"/>
      <c r="D22" s="138"/>
      <c r="E22" s="138"/>
      <c r="F22" s="138"/>
      <c r="G22" s="468" t="s">
        <v>61</v>
      </c>
      <c r="H22" s="468"/>
      <c r="I22" s="468"/>
      <c r="J22" s="468"/>
      <c r="K22" s="468"/>
      <c r="L22" s="468"/>
      <c r="M22" s="468"/>
    </row>
    <row r="23" spans="1:14" ht="23.25" customHeight="1" x14ac:dyDescent="0.3">
      <c r="A23" s="16"/>
      <c r="B23" s="16"/>
      <c r="C23" s="16"/>
      <c r="D23" s="138"/>
      <c r="E23" s="138"/>
      <c r="F23" s="138"/>
      <c r="G23" s="138"/>
      <c r="H23" s="468" t="s">
        <v>62</v>
      </c>
      <c r="I23" s="468"/>
      <c r="J23" s="468"/>
      <c r="K23" s="468"/>
      <c r="L23" s="468"/>
      <c r="M23" s="468"/>
    </row>
    <row r="24" spans="1:14" ht="21" customHeight="1" x14ac:dyDescent="0.3">
      <c r="A24" s="16"/>
      <c r="B24" s="16"/>
      <c r="C24" s="16"/>
      <c r="D24" s="10"/>
      <c r="E24" s="10"/>
      <c r="F24" s="10"/>
      <c r="G24" s="10"/>
      <c r="H24" s="11"/>
      <c r="I24" s="11" t="s">
        <v>51</v>
      </c>
      <c r="J24" s="15"/>
      <c r="K24" s="15">
        <v>3</v>
      </c>
      <c r="L24" s="15"/>
      <c r="M24" s="15">
        <v>3</v>
      </c>
    </row>
    <row r="25" spans="1:14" s="6" customFormat="1" x14ac:dyDescent="0.3">
      <c r="A25" s="20" t="s">
        <v>136</v>
      </c>
      <c r="B25" s="21"/>
      <c r="C25" s="21"/>
      <c r="D25" s="22"/>
      <c r="E25" s="19"/>
      <c r="F25" s="19"/>
      <c r="G25" s="19"/>
      <c r="H25" s="19"/>
      <c r="I25" s="19"/>
      <c r="J25" s="136">
        <f>J26</f>
        <v>0</v>
      </c>
      <c r="K25" s="136">
        <f>K26</f>
        <v>15000</v>
      </c>
      <c r="L25" s="136">
        <f t="shared" ref="L25:M26" si="5">L26</f>
        <v>29970.7</v>
      </c>
      <c r="M25" s="136">
        <f t="shared" si="5"/>
        <v>29970.7</v>
      </c>
    </row>
    <row r="26" spans="1:14" x14ac:dyDescent="0.3">
      <c r="A26" s="16"/>
      <c r="B26" s="15" t="s">
        <v>47</v>
      </c>
      <c r="C26" s="466" t="s">
        <v>48</v>
      </c>
      <c r="D26" s="466"/>
      <c r="E26" s="466"/>
      <c r="F26" s="466"/>
      <c r="G26" s="466"/>
      <c r="H26" s="466"/>
      <c r="I26" s="466"/>
      <c r="J26" s="177">
        <f>J27</f>
        <v>0</v>
      </c>
      <c r="K26" s="177">
        <f t="shared" ref="K26" si="6">K27</f>
        <v>15000</v>
      </c>
      <c r="L26" s="177">
        <f t="shared" si="5"/>
        <v>29970.7</v>
      </c>
      <c r="M26" s="177">
        <f t="shared" si="5"/>
        <v>29970.7</v>
      </c>
    </row>
    <row r="27" spans="1:14" ht="24" customHeight="1" x14ac:dyDescent="0.3">
      <c r="A27" s="10"/>
      <c r="B27" s="10"/>
      <c r="C27" s="10"/>
      <c r="D27" s="217" t="s">
        <v>218</v>
      </c>
      <c r="E27" s="455" t="s">
        <v>223</v>
      </c>
      <c r="F27" s="455"/>
      <c r="G27" s="455"/>
      <c r="H27" s="455"/>
      <c r="I27" s="455"/>
      <c r="J27" s="178">
        <f>'2'!G45</f>
        <v>0</v>
      </c>
      <c r="K27" s="178">
        <f>'2'!H45</f>
        <v>15000</v>
      </c>
      <c r="L27" s="178">
        <f>'2'!I45</f>
        <v>29970.7</v>
      </c>
      <c r="M27" s="178">
        <f>'2'!J45</f>
        <v>29970.7</v>
      </c>
      <c r="N27" s="105"/>
    </row>
    <row r="28" spans="1:14" ht="33.75" customHeight="1" x14ac:dyDescent="0.3">
      <c r="A28" s="10"/>
      <c r="B28" s="10"/>
      <c r="C28" s="10"/>
      <c r="D28" s="138"/>
      <c r="E28" s="138"/>
      <c r="F28" s="463" t="s">
        <v>224</v>
      </c>
      <c r="G28" s="464"/>
      <c r="H28" s="464"/>
      <c r="I28" s="464"/>
      <c r="J28" s="464"/>
      <c r="K28" s="464"/>
      <c r="L28" s="464"/>
      <c r="M28" s="465"/>
      <c r="N28" s="32"/>
    </row>
    <row r="29" spans="1:14" ht="21" customHeight="1" x14ac:dyDescent="0.3">
      <c r="A29" s="10"/>
      <c r="B29" s="10"/>
      <c r="C29" s="10"/>
      <c r="D29" s="138"/>
      <c r="E29" s="138"/>
      <c r="F29" s="138"/>
      <c r="G29" s="455" t="s">
        <v>189</v>
      </c>
      <c r="H29" s="455"/>
      <c r="I29" s="455"/>
      <c r="J29" s="455"/>
      <c r="K29" s="455"/>
      <c r="L29" s="455"/>
      <c r="M29" s="455"/>
      <c r="N29" s="32"/>
    </row>
    <row r="30" spans="1:14" ht="24" customHeight="1" x14ac:dyDescent="0.3">
      <c r="A30" s="10"/>
      <c r="B30" s="10"/>
      <c r="C30" s="10"/>
      <c r="D30" s="138"/>
      <c r="E30" s="138"/>
      <c r="F30" s="138"/>
      <c r="G30" s="138"/>
      <c r="H30" s="455" t="s">
        <v>225</v>
      </c>
      <c r="I30" s="455"/>
      <c r="J30" s="455"/>
      <c r="K30" s="455"/>
      <c r="L30" s="455"/>
      <c r="M30" s="455"/>
      <c r="N30" s="32"/>
    </row>
    <row r="31" spans="1:14" ht="23.25" customHeight="1" x14ac:dyDescent="0.3">
      <c r="A31" s="16"/>
      <c r="B31" s="16"/>
      <c r="C31" s="16"/>
      <c r="D31" s="10"/>
      <c r="E31" s="10"/>
      <c r="F31" s="10"/>
      <c r="G31" s="10"/>
      <c r="H31" s="11"/>
      <c r="I31" s="11" t="s">
        <v>51</v>
      </c>
      <c r="J31" s="15"/>
      <c r="K31" s="15">
        <v>1</v>
      </c>
      <c r="L31" s="15"/>
      <c r="M31" s="15">
        <v>1</v>
      </c>
    </row>
    <row r="32" spans="1:14" s="6" customFormat="1" x14ac:dyDescent="0.3">
      <c r="A32" s="20" t="s">
        <v>28</v>
      </c>
      <c r="B32" s="21"/>
      <c r="C32" s="21"/>
      <c r="D32" s="22"/>
      <c r="E32" s="19"/>
      <c r="F32" s="19"/>
      <c r="G32" s="19"/>
      <c r="H32" s="19"/>
      <c r="I32" s="19"/>
      <c r="J32" s="136">
        <f>J33</f>
        <v>120160</v>
      </c>
      <c r="K32" s="136">
        <f t="shared" ref="K32:M32" si="7">K33</f>
        <v>398989.7</v>
      </c>
      <c r="L32" s="136">
        <f t="shared" si="7"/>
        <v>623019</v>
      </c>
      <c r="M32" s="136">
        <f t="shared" si="7"/>
        <v>625479</v>
      </c>
    </row>
    <row r="33" spans="1:14" x14ac:dyDescent="0.3">
      <c r="A33" s="16"/>
      <c r="B33" s="15" t="s">
        <v>47</v>
      </c>
      <c r="C33" s="466" t="s">
        <v>48</v>
      </c>
      <c r="D33" s="466"/>
      <c r="E33" s="466"/>
      <c r="F33" s="466"/>
      <c r="G33" s="466"/>
      <c r="H33" s="466"/>
      <c r="I33" s="466"/>
      <c r="J33" s="136">
        <f>J40+J34</f>
        <v>120160</v>
      </c>
      <c r="K33" s="136">
        <f t="shared" ref="K33:M33" si="8">K40+K34</f>
        <v>398989.7</v>
      </c>
      <c r="L33" s="136">
        <f t="shared" si="8"/>
        <v>623019</v>
      </c>
      <c r="M33" s="136">
        <f t="shared" si="8"/>
        <v>625479</v>
      </c>
    </row>
    <row r="34" spans="1:14" ht="19.5" customHeight="1" x14ac:dyDescent="0.3">
      <c r="A34" s="10"/>
      <c r="B34" s="10"/>
      <c r="C34" s="10"/>
      <c r="D34" s="217" t="s">
        <v>218</v>
      </c>
      <c r="E34" s="455" t="s">
        <v>223</v>
      </c>
      <c r="F34" s="455"/>
      <c r="G34" s="455"/>
      <c r="H34" s="455"/>
      <c r="I34" s="455"/>
      <c r="J34" s="26">
        <f>'2'!G56</f>
        <v>2460</v>
      </c>
      <c r="K34" s="26">
        <f>'2'!H56</f>
        <v>4920</v>
      </c>
      <c r="L34" s="26">
        <f>'2'!I56</f>
        <v>7380</v>
      </c>
      <c r="M34" s="26">
        <f>'2'!J56</f>
        <v>9840</v>
      </c>
      <c r="N34" s="105"/>
    </row>
    <row r="35" spans="1:14" ht="40.5" customHeight="1" x14ac:dyDescent="0.3">
      <c r="A35" s="10"/>
      <c r="B35" s="10"/>
      <c r="C35" s="10"/>
      <c r="D35" s="138"/>
      <c r="E35" s="138"/>
      <c r="F35" s="463" t="s">
        <v>224</v>
      </c>
      <c r="G35" s="464"/>
      <c r="H35" s="464"/>
      <c r="I35" s="464"/>
      <c r="J35" s="464"/>
      <c r="K35" s="464"/>
      <c r="L35" s="464"/>
      <c r="M35" s="465"/>
      <c r="N35" s="32"/>
    </row>
    <row r="36" spans="1:14" ht="21" customHeight="1" x14ac:dyDescent="0.3">
      <c r="A36" s="10"/>
      <c r="B36" s="10"/>
      <c r="C36" s="10"/>
      <c r="D36" s="138"/>
      <c r="E36" s="138"/>
      <c r="F36" s="138"/>
      <c r="G36" s="455" t="s">
        <v>189</v>
      </c>
      <c r="H36" s="455"/>
      <c r="I36" s="455"/>
      <c r="J36" s="455"/>
      <c r="K36" s="455"/>
      <c r="L36" s="455"/>
      <c r="M36" s="455"/>
      <c r="N36" s="32"/>
    </row>
    <row r="37" spans="1:14" ht="24" customHeight="1" x14ac:dyDescent="0.3">
      <c r="A37" s="10"/>
      <c r="B37" s="10"/>
      <c r="C37" s="10"/>
      <c r="D37" s="138"/>
      <c r="E37" s="138"/>
      <c r="F37" s="138"/>
      <c r="G37" s="138"/>
      <c r="H37" s="455" t="s">
        <v>225</v>
      </c>
      <c r="I37" s="455"/>
      <c r="J37" s="455"/>
      <c r="K37" s="455"/>
      <c r="L37" s="455"/>
      <c r="M37" s="455"/>
      <c r="N37" s="32"/>
    </row>
    <row r="38" spans="1:14" s="216" customFormat="1" ht="34.5" customHeight="1" x14ac:dyDescent="0.3">
      <c r="A38" s="226"/>
      <c r="B38" s="226"/>
      <c r="C38" s="226"/>
      <c r="D38" s="228"/>
      <c r="E38" s="228"/>
      <c r="F38" s="228"/>
      <c r="G38" s="228"/>
      <c r="H38" s="219"/>
      <c r="I38" s="219" t="s">
        <v>227</v>
      </c>
      <c r="J38" s="219"/>
      <c r="K38" s="217">
        <v>15</v>
      </c>
      <c r="L38" s="255"/>
      <c r="M38" s="217">
        <v>15</v>
      </c>
    </row>
    <row r="39" spans="1:14" s="216" customFormat="1" ht="22.5" customHeight="1" x14ac:dyDescent="0.3">
      <c r="A39" s="226"/>
      <c r="B39" s="226"/>
      <c r="C39" s="226"/>
      <c r="D39" s="228"/>
      <c r="E39" s="228"/>
      <c r="F39" s="228"/>
      <c r="G39" s="228"/>
      <c r="H39" s="219"/>
      <c r="I39" s="219" t="s">
        <v>226</v>
      </c>
      <c r="J39" s="219"/>
      <c r="K39" s="217">
        <v>1</v>
      </c>
      <c r="L39" s="255"/>
      <c r="M39" s="217">
        <v>1</v>
      </c>
    </row>
    <row r="40" spans="1:14" ht="24" customHeight="1" x14ac:dyDescent="0.3">
      <c r="A40" s="10"/>
      <c r="B40" s="10"/>
      <c r="C40" s="10"/>
      <c r="D40" s="137" t="s">
        <v>59</v>
      </c>
      <c r="E40" s="467" t="s">
        <v>52</v>
      </c>
      <c r="F40" s="467"/>
      <c r="G40" s="467"/>
      <c r="H40" s="467"/>
      <c r="I40" s="467"/>
      <c r="J40" s="26">
        <f>'2'!G82</f>
        <v>117700</v>
      </c>
      <c r="K40" s="26">
        <f>'2'!H82</f>
        <v>394069.7</v>
      </c>
      <c r="L40" s="26">
        <f>'2'!I82</f>
        <v>615639</v>
      </c>
      <c r="M40" s="26">
        <f>'2'!J82</f>
        <v>615639</v>
      </c>
      <c r="N40" s="105"/>
    </row>
    <row r="41" spans="1:14" ht="19.5" customHeight="1" x14ac:dyDescent="0.3">
      <c r="A41" s="10"/>
      <c r="B41" s="10"/>
      <c r="C41" s="10"/>
      <c r="D41" s="138"/>
      <c r="E41" s="138"/>
      <c r="F41" s="468" t="s">
        <v>60</v>
      </c>
      <c r="G41" s="468"/>
      <c r="H41" s="468"/>
      <c r="I41" s="468"/>
      <c r="J41" s="468"/>
      <c r="K41" s="468"/>
      <c r="L41" s="468"/>
      <c r="M41" s="468"/>
      <c r="N41" s="32"/>
    </row>
    <row r="42" spans="1:14" ht="21" customHeight="1" x14ac:dyDescent="0.3">
      <c r="A42" s="10"/>
      <c r="B42" s="10"/>
      <c r="C42" s="10"/>
      <c r="D42" s="138"/>
      <c r="E42" s="138"/>
      <c r="F42" s="138"/>
      <c r="G42" s="468" t="s">
        <v>61</v>
      </c>
      <c r="H42" s="468"/>
      <c r="I42" s="468"/>
      <c r="J42" s="468"/>
      <c r="K42" s="468"/>
      <c r="L42" s="468"/>
      <c r="M42" s="468"/>
      <c r="N42" s="32"/>
    </row>
    <row r="43" spans="1:14" ht="24" customHeight="1" x14ac:dyDescent="0.3">
      <c r="A43" s="10"/>
      <c r="B43" s="10"/>
      <c r="C43" s="10"/>
      <c r="D43" s="138"/>
      <c r="E43" s="138"/>
      <c r="F43" s="138"/>
      <c r="G43" s="138"/>
      <c r="H43" s="468" t="s">
        <v>62</v>
      </c>
      <c r="I43" s="468"/>
      <c r="J43" s="468"/>
      <c r="K43" s="468"/>
      <c r="L43" s="468"/>
      <c r="M43" s="468"/>
      <c r="N43" s="32"/>
    </row>
    <row r="44" spans="1:14" ht="23.25" customHeight="1" x14ac:dyDescent="0.3">
      <c r="A44" s="16"/>
      <c r="B44" s="16"/>
      <c r="C44" s="16"/>
      <c r="D44" s="10"/>
      <c r="E44" s="10"/>
      <c r="F44" s="10"/>
      <c r="G44" s="10"/>
      <c r="H44" s="11"/>
      <c r="I44" s="11" t="s">
        <v>51</v>
      </c>
      <c r="J44" s="15"/>
      <c r="K44" s="15">
        <v>2</v>
      </c>
      <c r="L44" s="15"/>
      <c r="M44" s="15">
        <v>2</v>
      </c>
    </row>
    <row r="45" spans="1:14" s="6" customFormat="1" x14ac:dyDescent="0.3">
      <c r="A45" s="20" t="s">
        <v>131</v>
      </c>
      <c r="B45" s="21"/>
      <c r="C45" s="21"/>
      <c r="D45" s="22"/>
      <c r="E45" s="19"/>
      <c r="F45" s="19"/>
      <c r="G45" s="19"/>
      <c r="H45" s="19"/>
      <c r="I45" s="19"/>
      <c r="J45" s="136">
        <f>J51+J46</f>
        <v>1296.8</v>
      </c>
      <c r="K45" s="136">
        <f t="shared" ref="K45:M45" si="9">K51+K46</f>
        <v>51275</v>
      </c>
      <c r="L45" s="136">
        <f t="shared" si="9"/>
        <v>51275</v>
      </c>
      <c r="M45" s="136">
        <f t="shared" si="9"/>
        <v>51275</v>
      </c>
    </row>
    <row r="46" spans="1:14" s="239" customFormat="1" ht="23.25" customHeight="1" x14ac:dyDescent="0.2">
      <c r="A46" s="238"/>
      <c r="B46" s="217">
        <v>1037</v>
      </c>
      <c r="C46" s="456" t="s">
        <v>202</v>
      </c>
      <c r="D46" s="456"/>
      <c r="E46" s="456"/>
      <c r="F46" s="456"/>
      <c r="G46" s="456"/>
      <c r="H46" s="456"/>
      <c r="I46" s="456"/>
      <c r="J46" s="221">
        <f>J47</f>
        <v>1296.8</v>
      </c>
      <c r="K46" s="221">
        <f>K47</f>
        <v>1296.8</v>
      </c>
      <c r="L46" s="221">
        <f>L47</f>
        <v>1296.8</v>
      </c>
      <c r="M46" s="221">
        <f>M47</f>
        <v>1296.8</v>
      </c>
    </row>
    <row r="47" spans="1:14" s="216" customFormat="1" ht="31.5" customHeight="1" x14ac:dyDescent="0.3">
      <c r="A47" s="226"/>
      <c r="B47" s="226"/>
      <c r="C47" s="226"/>
      <c r="D47" s="217" t="s">
        <v>192</v>
      </c>
      <c r="E47" s="455" t="s">
        <v>191</v>
      </c>
      <c r="F47" s="455"/>
      <c r="G47" s="455"/>
      <c r="H47" s="455"/>
      <c r="I47" s="455"/>
      <c r="J47" s="218">
        <f>'2'!G21</f>
        <v>1296.8</v>
      </c>
      <c r="K47" s="218">
        <f>'2'!H21</f>
        <v>1296.8</v>
      </c>
      <c r="L47" s="218">
        <f>'2'!I21</f>
        <v>1296.8</v>
      </c>
      <c r="M47" s="218">
        <f>'2'!J21</f>
        <v>1296.8</v>
      </c>
    </row>
    <row r="48" spans="1:14" s="216" customFormat="1" ht="56.25" customHeight="1" x14ac:dyDescent="0.3">
      <c r="A48" s="226"/>
      <c r="B48" s="226"/>
      <c r="C48" s="226"/>
      <c r="D48" s="228"/>
      <c r="E48" s="228"/>
      <c r="F48" s="457" t="s">
        <v>193</v>
      </c>
      <c r="G48" s="458"/>
      <c r="H48" s="458"/>
      <c r="I48" s="458"/>
      <c r="J48" s="458"/>
      <c r="K48" s="458"/>
      <c r="L48" s="458"/>
      <c r="M48" s="459"/>
    </row>
    <row r="49" spans="1:14" s="216" customFormat="1" ht="30.75" customHeight="1" x14ac:dyDescent="0.3">
      <c r="A49" s="226"/>
      <c r="B49" s="226"/>
      <c r="C49" s="226"/>
      <c r="D49" s="228"/>
      <c r="E49" s="228"/>
      <c r="F49" s="228"/>
      <c r="G49" s="455" t="s">
        <v>194</v>
      </c>
      <c r="H49" s="455"/>
      <c r="I49" s="455"/>
      <c r="J49" s="455"/>
      <c r="K49" s="455"/>
      <c r="L49" s="455"/>
      <c r="M49" s="455"/>
    </row>
    <row r="50" spans="1:14" s="216" customFormat="1" ht="20.25" customHeight="1" x14ac:dyDescent="0.3">
      <c r="A50" s="226"/>
      <c r="B50" s="226"/>
      <c r="C50" s="226"/>
      <c r="D50" s="228"/>
      <c r="E50" s="228"/>
      <c r="F50" s="228"/>
      <c r="G50" s="228"/>
      <c r="H50" s="455" t="s">
        <v>195</v>
      </c>
      <c r="I50" s="455"/>
      <c r="J50" s="455"/>
      <c r="K50" s="455"/>
      <c r="L50" s="455"/>
      <c r="M50" s="455"/>
    </row>
    <row r="51" spans="1:14" x14ac:dyDescent="0.3">
      <c r="A51" s="16"/>
      <c r="B51" s="15" t="s">
        <v>47</v>
      </c>
      <c r="C51" s="466" t="s">
        <v>48</v>
      </c>
      <c r="D51" s="466"/>
      <c r="E51" s="466"/>
      <c r="F51" s="466"/>
      <c r="G51" s="466"/>
      <c r="H51" s="466"/>
      <c r="I51" s="466"/>
      <c r="J51" s="177">
        <f>J52</f>
        <v>0</v>
      </c>
      <c r="K51" s="136">
        <f t="shared" ref="K51" si="10">K52</f>
        <v>49978.2</v>
      </c>
      <c r="L51" s="136">
        <f t="shared" ref="L51:M51" si="11">L52</f>
        <v>49978.2</v>
      </c>
      <c r="M51" s="136">
        <f t="shared" si="11"/>
        <v>49978.2</v>
      </c>
    </row>
    <row r="52" spans="1:14" ht="24" customHeight="1" x14ac:dyDescent="0.3">
      <c r="A52" s="10"/>
      <c r="B52" s="10"/>
      <c r="C52" s="10"/>
      <c r="D52" s="137" t="s">
        <v>59</v>
      </c>
      <c r="E52" s="467" t="s">
        <v>52</v>
      </c>
      <c r="F52" s="467"/>
      <c r="G52" s="467"/>
      <c r="H52" s="467"/>
      <c r="I52" s="467"/>
      <c r="J52" s="178">
        <f>'2'!G90</f>
        <v>0</v>
      </c>
      <c r="K52" s="26">
        <f>'2'!H90</f>
        <v>49978.2</v>
      </c>
      <c r="L52" s="26">
        <f>'2'!I90</f>
        <v>49978.2</v>
      </c>
      <c r="M52" s="26">
        <f>'2'!J90</f>
        <v>49978.2</v>
      </c>
      <c r="N52" s="105"/>
    </row>
    <row r="53" spans="1:14" ht="19.5" customHeight="1" x14ac:dyDescent="0.3">
      <c r="A53" s="10"/>
      <c r="B53" s="10"/>
      <c r="C53" s="10"/>
      <c r="D53" s="138"/>
      <c r="E53" s="138"/>
      <c r="F53" s="468" t="s">
        <v>60</v>
      </c>
      <c r="G53" s="468"/>
      <c r="H53" s="468"/>
      <c r="I53" s="468"/>
      <c r="J53" s="468"/>
      <c r="K53" s="468"/>
      <c r="L53" s="468"/>
      <c r="M53" s="468"/>
      <c r="N53" s="32"/>
    </row>
    <row r="54" spans="1:14" ht="21" customHeight="1" x14ac:dyDescent="0.3">
      <c r="A54" s="10"/>
      <c r="B54" s="10"/>
      <c r="C54" s="10"/>
      <c r="D54" s="138"/>
      <c r="E54" s="138"/>
      <c r="F54" s="138"/>
      <c r="G54" s="468" t="s">
        <v>61</v>
      </c>
      <c r="H54" s="468"/>
      <c r="I54" s="468"/>
      <c r="J54" s="468"/>
      <c r="K54" s="468"/>
      <c r="L54" s="468"/>
      <c r="M54" s="468"/>
      <c r="N54" s="32"/>
    </row>
    <row r="55" spans="1:14" ht="24" customHeight="1" x14ac:dyDescent="0.3">
      <c r="A55" s="10"/>
      <c r="B55" s="10"/>
      <c r="C55" s="10"/>
      <c r="D55" s="138"/>
      <c r="E55" s="138"/>
      <c r="F55" s="138"/>
      <c r="G55" s="138"/>
      <c r="H55" s="468" t="s">
        <v>62</v>
      </c>
      <c r="I55" s="468"/>
      <c r="J55" s="468"/>
      <c r="K55" s="468"/>
      <c r="L55" s="468"/>
      <c r="M55" s="468"/>
      <c r="N55" s="32"/>
    </row>
    <row r="56" spans="1:14" ht="23.25" customHeight="1" x14ac:dyDescent="0.3">
      <c r="A56" s="16"/>
      <c r="B56" s="16"/>
      <c r="C56" s="16"/>
      <c r="D56" s="10"/>
      <c r="E56" s="10"/>
      <c r="F56" s="10"/>
      <c r="G56" s="10"/>
      <c r="H56" s="11"/>
      <c r="I56" s="11" t="s">
        <v>51</v>
      </c>
      <c r="J56" s="15"/>
      <c r="K56" s="15">
        <v>1</v>
      </c>
      <c r="L56" s="15"/>
      <c r="M56" s="15">
        <v>1</v>
      </c>
    </row>
    <row r="57" spans="1:14" s="6" customFormat="1" x14ac:dyDescent="0.3">
      <c r="A57" s="20" t="s">
        <v>281</v>
      </c>
      <c r="B57" s="21"/>
      <c r="C57" s="21"/>
      <c r="D57" s="22"/>
      <c r="E57" s="19"/>
      <c r="F57" s="19"/>
      <c r="G57" s="19"/>
      <c r="H57" s="19"/>
      <c r="I57" s="19"/>
      <c r="J57" s="136">
        <f>J58</f>
        <v>20000</v>
      </c>
      <c r="K57" s="136">
        <f>K58</f>
        <v>26129.599999999999</v>
      </c>
      <c r="L57" s="136">
        <f t="shared" ref="L57:M58" si="12">L58</f>
        <v>46129.599999999999</v>
      </c>
      <c r="M57" s="136">
        <f t="shared" si="12"/>
        <v>46129.599999999999</v>
      </c>
    </row>
    <row r="58" spans="1:14" x14ac:dyDescent="0.3">
      <c r="A58" s="16"/>
      <c r="B58" s="15" t="s">
        <v>47</v>
      </c>
      <c r="C58" s="466" t="s">
        <v>48</v>
      </c>
      <c r="D58" s="466"/>
      <c r="E58" s="466"/>
      <c r="F58" s="466"/>
      <c r="G58" s="466"/>
      <c r="H58" s="466"/>
      <c r="I58" s="466"/>
      <c r="J58" s="136">
        <f>J59</f>
        <v>20000</v>
      </c>
      <c r="K58" s="136">
        <f t="shared" ref="K58" si="13">K59</f>
        <v>26129.599999999999</v>
      </c>
      <c r="L58" s="136">
        <f t="shared" si="12"/>
        <v>46129.599999999999</v>
      </c>
      <c r="M58" s="136">
        <f t="shared" si="12"/>
        <v>46129.599999999999</v>
      </c>
    </row>
    <row r="59" spans="1:14" ht="24" customHeight="1" x14ac:dyDescent="0.3">
      <c r="A59" s="10"/>
      <c r="B59" s="10"/>
      <c r="C59" s="10"/>
      <c r="D59" s="137" t="s">
        <v>59</v>
      </c>
      <c r="E59" s="467" t="s">
        <v>52</v>
      </c>
      <c r="F59" s="467"/>
      <c r="G59" s="467"/>
      <c r="H59" s="467"/>
      <c r="I59" s="467"/>
      <c r="J59" s="26">
        <f>'2'!G103</f>
        <v>20000</v>
      </c>
      <c r="K59" s="26">
        <f>'2'!H103</f>
        <v>26129.599999999999</v>
      </c>
      <c r="L59" s="26">
        <f>'2'!I103</f>
        <v>46129.599999999999</v>
      </c>
      <c r="M59" s="26">
        <f>'2'!J103</f>
        <v>46129.599999999999</v>
      </c>
      <c r="N59" s="105"/>
    </row>
    <row r="60" spans="1:14" ht="19.5" customHeight="1" x14ac:dyDescent="0.3">
      <c r="A60" s="10"/>
      <c r="B60" s="10"/>
      <c r="C60" s="10"/>
      <c r="D60" s="138"/>
      <c r="E60" s="138"/>
      <c r="F60" s="468" t="s">
        <v>60</v>
      </c>
      <c r="G60" s="468"/>
      <c r="H60" s="468"/>
      <c r="I60" s="468"/>
      <c r="J60" s="468"/>
      <c r="K60" s="468"/>
      <c r="L60" s="468"/>
      <c r="M60" s="468"/>
      <c r="N60" s="32"/>
    </row>
    <row r="61" spans="1:14" ht="21" customHeight="1" x14ac:dyDescent="0.3">
      <c r="A61" s="10"/>
      <c r="B61" s="10"/>
      <c r="C61" s="10"/>
      <c r="D61" s="138"/>
      <c r="E61" s="138"/>
      <c r="F61" s="138"/>
      <c r="G61" s="468" t="s">
        <v>61</v>
      </c>
      <c r="H61" s="468"/>
      <c r="I61" s="468"/>
      <c r="J61" s="468"/>
      <c r="K61" s="468"/>
      <c r="L61" s="468"/>
      <c r="M61" s="468"/>
      <c r="N61" s="32"/>
    </row>
    <row r="62" spans="1:14" ht="24" customHeight="1" x14ac:dyDescent="0.3">
      <c r="A62" s="10"/>
      <c r="B62" s="10"/>
      <c r="C62" s="10"/>
      <c r="D62" s="138"/>
      <c r="E62" s="138"/>
      <c r="F62" s="138"/>
      <c r="G62" s="138"/>
      <c r="H62" s="468" t="s">
        <v>62</v>
      </c>
      <c r="I62" s="468"/>
      <c r="J62" s="468"/>
      <c r="K62" s="468"/>
      <c r="L62" s="468"/>
      <c r="M62" s="468"/>
      <c r="N62" s="32"/>
    </row>
    <row r="63" spans="1:14" ht="23.25" customHeight="1" x14ac:dyDescent="0.3">
      <c r="A63" s="16"/>
      <c r="B63" s="16"/>
      <c r="C63" s="16"/>
      <c r="D63" s="10"/>
      <c r="E63" s="10"/>
      <c r="F63" s="10"/>
      <c r="G63" s="10"/>
      <c r="H63" s="11"/>
      <c r="I63" s="11" t="s">
        <v>51</v>
      </c>
      <c r="J63" s="15"/>
      <c r="K63" s="15">
        <v>1</v>
      </c>
      <c r="L63" s="15"/>
      <c r="M63" s="15">
        <v>1</v>
      </c>
    </row>
    <row r="64" spans="1:14" x14ac:dyDescent="0.3">
      <c r="A64" s="20" t="s">
        <v>119</v>
      </c>
      <c r="B64" s="21"/>
      <c r="C64" s="21"/>
      <c r="D64" s="22"/>
      <c r="E64" s="19"/>
      <c r="F64" s="19"/>
      <c r="G64" s="19"/>
      <c r="H64" s="19"/>
      <c r="I64" s="19"/>
      <c r="J64" s="290">
        <f>J65</f>
        <v>144007.9</v>
      </c>
      <c r="K64" s="290">
        <f t="shared" ref="K64:M64" si="14">K65</f>
        <v>360019.4</v>
      </c>
      <c r="L64" s="290">
        <f t="shared" si="14"/>
        <v>360019.4</v>
      </c>
      <c r="M64" s="290">
        <f t="shared" si="14"/>
        <v>360019.4</v>
      </c>
    </row>
    <row r="65" spans="1:13" x14ac:dyDescent="0.3">
      <c r="A65" s="20"/>
      <c r="B65" s="15" t="s">
        <v>47</v>
      </c>
      <c r="C65" s="466" t="s">
        <v>48</v>
      </c>
      <c r="D65" s="466"/>
      <c r="E65" s="466"/>
      <c r="F65" s="466"/>
      <c r="G65" s="466"/>
      <c r="H65" s="466"/>
      <c r="I65" s="466"/>
      <c r="J65" s="290">
        <f>J66</f>
        <v>144007.9</v>
      </c>
      <c r="K65" s="290">
        <f>K66</f>
        <v>360019.4</v>
      </c>
      <c r="L65" s="290">
        <f t="shared" ref="L65:M65" si="15">L66</f>
        <v>360019.4</v>
      </c>
      <c r="M65" s="290">
        <f t="shared" si="15"/>
        <v>360019.4</v>
      </c>
    </row>
    <row r="66" spans="1:13" x14ac:dyDescent="0.3">
      <c r="A66" s="16"/>
      <c r="B66" s="16"/>
      <c r="C66" s="16"/>
      <c r="D66" s="137" t="s">
        <v>59</v>
      </c>
      <c r="E66" s="467" t="s">
        <v>52</v>
      </c>
      <c r="F66" s="467"/>
      <c r="G66" s="467"/>
      <c r="H66" s="467"/>
      <c r="I66" s="467"/>
      <c r="J66" s="175">
        <f>'2'!G104</f>
        <v>144007.9</v>
      </c>
      <c r="K66" s="175">
        <f>'2'!H104</f>
        <v>360019.4</v>
      </c>
      <c r="L66" s="175">
        <f>'2'!I104</f>
        <v>360019.4</v>
      </c>
      <c r="M66" s="175">
        <f>'2'!J104</f>
        <v>360019.4</v>
      </c>
    </row>
    <row r="67" spans="1:13" ht="35.25" customHeight="1" x14ac:dyDescent="0.3">
      <c r="A67" s="16"/>
      <c r="B67" s="16"/>
      <c r="C67" s="16"/>
      <c r="D67" s="138"/>
      <c r="E67" s="138"/>
      <c r="F67" s="468" t="s">
        <v>60</v>
      </c>
      <c r="G67" s="468"/>
      <c r="H67" s="468"/>
      <c r="I67" s="468"/>
      <c r="J67" s="468"/>
      <c r="K67" s="468"/>
      <c r="L67" s="468"/>
      <c r="M67" s="468"/>
    </row>
    <row r="68" spans="1:13" ht="20.25" customHeight="1" x14ac:dyDescent="0.3">
      <c r="A68" s="16"/>
      <c r="B68" s="16"/>
      <c r="C68" s="16"/>
      <c r="D68" s="138"/>
      <c r="E68" s="138"/>
      <c r="F68" s="138"/>
      <c r="G68" s="468" t="s">
        <v>61</v>
      </c>
      <c r="H68" s="468"/>
      <c r="I68" s="468"/>
      <c r="J68" s="468"/>
      <c r="K68" s="468"/>
      <c r="L68" s="468"/>
      <c r="M68" s="468"/>
    </row>
    <row r="69" spans="1:13" x14ac:dyDescent="0.3">
      <c r="A69" s="16"/>
      <c r="B69" s="16"/>
      <c r="C69" s="16"/>
      <c r="D69" s="138"/>
      <c r="E69" s="138"/>
      <c r="F69" s="138"/>
      <c r="G69" s="138"/>
      <c r="H69" s="468" t="s">
        <v>62</v>
      </c>
      <c r="I69" s="468"/>
      <c r="J69" s="468"/>
      <c r="K69" s="468"/>
      <c r="L69" s="468"/>
      <c r="M69" s="468"/>
    </row>
    <row r="70" spans="1:13" x14ac:dyDescent="0.3">
      <c r="A70" s="16"/>
      <c r="B70" s="16"/>
      <c r="C70" s="16"/>
      <c r="D70" s="10"/>
      <c r="E70" s="10"/>
      <c r="F70" s="10"/>
      <c r="G70" s="10"/>
      <c r="H70" s="11"/>
      <c r="I70" s="11" t="s">
        <v>51</v>
      </c>
      <c r="J70" s="15"/>
      <c r="K70" s="15">
        <v>4</v>
      </c>
      <c r="L70" s="15"/>
      <c r="M70" s="15">
        <v>4</v>
      </c>
    </row>
    <row r="71" spans="1:13" ht="19.5" customHeight="1" x14ac:dyDescent="0.3">
      <c r="A71" s="472" t="s">
        <v>49</v>
      </c>
      <c r="B71" s="472"/>
      <c r="C71" s="472"/>
      <c r="D71" s="472"/>
      <c r="E71" s="472"/>
      <c r="F71" s="472"/>
      <c r="G71" s="472"/>
      <c r="H71" s="472"/>
      <c r="I71" s="472"/>
      <c r="J71" s="26">
        <f>J81+J72</f>
        <v>-286963.7</v>
      </c>
      <c r="K71" s="26">
        <f>K81+K72</f>
        <v>-970852.60000000009</v>
      </c>
      <c r="L71" s="26">
        <f>L81+L72</f>
        <v>-1269852.6000000001</v>
      </c>
      <c r="M71" s="26">
        <f>M81+M72</f>
        <v>-1302312.6000000001</v>
      </c>
    </row>
    <row r="72" spans="1:13" s="239" customFormat="1" ht="23.25" customHeight="1" x14ac:dyDescent="0.2">
      <c r="A72" s="238"/>
      <c r="B72" s="217">
        <v>1139</v>
      </c>
      <c r="C72" s="456" t="s">
        <v>197</v>
      </c>
      <c r="D72" s="456"/>
      <c r="E72" s="456"/>
      <c r="F72" s="456"/>
      <c r="G72" s="456"/>
      <c r="H72" s="456"/>
      <c r="I72" s="456"/>
      <c r="J72" s="232">
        <f>J73+J77</f>
        <v>0</v>
      </c>
      <c r="K72" s="232">
        <f t="shared" ref="K72:M72" si="16">K73+K77</f>
        <v>0</v>
      </c>
      <c r="L72" s="232">
        <f t="shared" si="16"/>
        <v>0</v>
      </c>
      <c r="M72" s="232">
        <f t="shared" si="16"/>
        <v>0</v>
      </c>
    </row>
    <row r="73" spans="1:13" s="216" customFormat="1" ht="20.25" customHeight="1" x14ac:dyDescent="0.3">
      <c r="A73" s="226"/>
      <c r="B73" s="226"/>
      <c r="C73" s="226"/>
      <c r="D73" s="217" t="s">
        <v>198</v>
      </c>
      <c r="E73" s="455" t="s">
        <v>157</v>
      </c>
      <c r="F73" s="455"/>
      <c r="G73" s="455"/>
      <c r="H73" s="455"/>
      <c r="I73" s="455"/>
      <c r="J73" s="232">
        <f>'6'!J32</f>
        <v>-2460</v>
      </c>
      <c r="K73" s="232">
        <f>'6'!K32</f>
        <v>-19920</v>
      </c>
      <c r="L73" s="232">
        <f>'6'!L32</f>
        <v>-37350.699999999997</v>
      </c>
      <c r="M73" s="232">
        <f>'6'!M32</f>
        <v>-39810.699999999997</v>
      </c>
    </row>
    <row r="74" spans="1:13" s="216" customFormat="1" ht="36.75" customHeight="1" x14ac:dyDescent="0.3">
      <c r="A74" s="226"/>
      <c r="B74" s="226"/>
      <c r="C74" s="226"/>
      <c r="D74" s="228"/>
      <c r="E74" s="228"/>
      <c r="F74" s="457" t="s">
        <v>199</v>
      </c>
      <c r="G74" s="458"/>
      <c r="H74" s="458"/>
      <c r="I74" s="458"/>
      <c r="J74" s="458"/>
      <c r="K74" s="458"/>
      <c r="L74" s="458"/>
      <c r="M74" s="459"/>
    </row>
    <row r="75" spans="1:13" s="216" customFormat="1" x14ac:dyDescent="0.3">
      <c r="A75" s="226"/>
      <c r="B75" s="226"/>
      <c r="C75" s="226"/>
      <c r="D75" s="228"/>
      <c r="E75" s="228"/>
      <c r="F75" s="228"/>
      <c r="G75" s="455" t="s">
        <v>200</v>
      </c>
      <c r="H75" s="455"/>
      <c r="I75" s="455"/>
      <c r="J75" s="455"/>
      <c r="K75" s="455"/>
      <c r="L75" s="455"/>
      <c r="M75" s="455"/>
    </row>
    <row r="76" spans="1:13" s="216" customFormat="1" ht="20.25" customHeight="1" x14ac:dyDescent="0.3">
      <c r="A76" s="226"/>
      <c r="B76" s="226"/>
      <c r="C76" s="226"/>
      <c r="D76" s="228"/>
      <c r="E76" s="228"/>
      <c r="F76" s="228"/>
      <c r="G76" s="228"/>
      <c r="H76" s="455" t="s">
        <v>201</v>
      </c>
      <c r="I76" s="455"/>
      <c r="J76" s="455"/>
      <c r="K76" s="455"/>
      <c r="L76" s="455"/>
      <c r="M76" s="455"/>
    </row>
    <row r="77" spans="1:13" s="216" customFormat="1" ht="18.75" customHeight="1" x14ac:dyDescent="0.3">
      <c r="A77" s="289"/>
      <c r="B77" s="289"/>
      <c r="C77" s="289"/>
      <c r="D77" s="217" t="s">
        <v>198</v>
      </c>
      <c r="E77" s="455" t="s">
        <v>157</v>
      </c>
      <c r="F77" s="455"/>
      <c r="G77" s="455"/>
      <c r="H77" s="455"/>
      <c r="I77" s="455"/>
      <c r="J77" s="232">
        <f>'6'!J36</f>
        <v>2460</v>
      </c>
      <c r="K77" s="232">
        <f>'6'!K36</f>
        <v>19920</v>
      </c>
      <c r="L77" s="232">
        <f>'6'!L36</f>
        <v>37350.699999999997</v>
      </c>
      <c r="M77" s="232">
        <f>'6'!M36</f>
        <v>39810.699999999997</v>
      </c>
    </row>
    <row r="78" spans="1:13" s="216" customFormat="1" ht="39" customHeight="1" x14ac:dyDescent="0.3">
      <c r="A78" s="289"/>
      <c r="B78" s="289"/>
      <c r="C78" s="289"/>
      <c r="D78" s="228"/>
      <c r="E78" s="228"/>
      <c r="F78" s="478" t="s">
        <v>199</v>
      </c>
      <c r="G78" s="479"/>
      <c r="H78" s="479"/>
      <c r="I78" s="479"/>
      <c r="J78" s="479"/>
      <c r="K78" s="479"/>
      <c r="L78" s="479"/>
      <c r="M78" s="480"/>
    </row>
    <row r="79" spans="1:13" s="216" customFormat="1" ht="20.25" customHeight="1" x14ac:dyDescent="0.3">
      <c r="A79" s="289"/>
      <c r="B79" s="289"/>
      <c r="C79" s="289"/>
      <c r="D79" s="228"/>
      <c r="E79" s="228"/>
      <c r="F79" s="228"/>
      <c r="G79" s="455" t="s">
        <v>200</v>
      </c>
      <c r="H79" s="455"/>
      <c r="I79" s="455"/>
      <c r="J79" s="455"/>
      <c r="K79" s="455"/>
      <c r="L79" s="455"/>
      <c r="M79" s="455"/>
    </row>
    <row r="80" spans="1:13" s="216" customFormat="1" ht="20.25" customHeight="1" x14ac:dyDescent="0.3">
      <c r="A80" s="289"/>
      <c r="B80" s="289"/>
      <c r="C80" s="289"/>
      <c r="D80" s="228"/>
      <c r="E80" s="228"/>
      <c r="F80" s="228"/>
      <c r="G80" s="228"/>
      <c r="H80" s="455" t="s">
        <v>201</v>
      </c>
      <c r="I80" s="455"/>
      <c r="J80" s="455"/>
      <c r="K80" s="455"/>
      <c r="L80" s="455"/>
      <c r="M80" s="455"/>
    </row>
    <row r="81" spans="1:14" ht="25.5" customHeight="1" x14ac:dyDescent="0.3">
      <c r="A81" s="10"/>
      <c r="B81" s="15" t="s">
        <v>47</v>
      </c>
      <c r="C81" s="466" t="s">
        <v>48</v>
      </c>
      <c r="D81" s="466"/>
      <c r="E81" s="466"/>
      <c r="F81" s="466"/>
      <c r="G81" s="466"/>
      <c r="H81" s="466"/>
      <c r="I81" s="466"/>
      <c r="J81" s="26">
        <f t="shared" ref="J81:M81" si="17">J82</f>
        <v>-286963.7</v>
      </c>
      <c r="K81" s="26">
        <f t="shared" si="17"/>
        <v>-970852.60000000009</v>
      </c>
      <c r="L81" s="26">
        <f t="shared" si="17"/>
        <v>-1269852.6000000001</v>
      </c>
      <c r="M81" s="26">
        <f t="shared" si="17"/>
        <v>-1302312.6000000001</v>
      </c>
    </row>
    <row r="82" spans="1:14" ht="24" customHeight="1" x14ac:dyDescent="0.3">
      <c r="A82" s="10"/>
      <c r="B82" s="10"/>
      <c r="C82" s="10"/>
      <c r="D82" s="137" t="s">
        <v>59</v>
      </c>
      <c r="E82" s="467" t="s">
        <v>52</v>
      </c>
      <c r="F82" s="467"/>
      <c r="G82" s="467"/>
      <c r="H82" s="467"/>
      <c r="I82" s="467"/>
      <c r="J82" s="26">
        <f>'2'!G61</f>
        <v>-286963.7</v>
      </c>
      <c r="K82" s="26">
        <f>'2'!H61</f>
        <v>-970852.60000000009</v>
      </c>
      <c r="L82" s="26">
        <f>'2'!I61</f>
        <v>-1269852.6000000001</v>
      </c>
      <c r="M82" s="26">
        <f>'2'!J61</f>
        <v>-1302312.6000000001</v>
      </c>
      <c r="N82" s="105"/>
    </row>
    <row r="83" spans="1:14" ht="19.5" customHeight="1" x14ac:dyDescent="0.3">
      <c r="A83" s="10"/>
      <c r="B83" s="10"/>
      <c r="C83" s="10"/>
      <c r="D83" s="138"/>
      <c r="E83" s="138"/>
      <c r="F83" s="468" t="s">
        <v>60</v>
      </c>
      <c r="G83" s="468"/>
      <c r="H83" s="468"/>
      <c r="I83" s="468"/>
      <c r="J83" s="468"/>
      <c r="K83" s="468"/>
      <c r="L83" s="468"/>
      <c r="M83" s="468"/>
      <c r="N83" s="32"/>
    </row>
    <row r="84" spans="1:14" ht="21" customHeight="1" x14ac:dyDescent="0.3">
      <c r="A84" s="10"/>
      <c r="B84" s="10"/>
      <c r="C84" s="10"/>
      <c r="D84" s="138"/>
      <c r="E84" s="138"/>
      <c r="F84" s="138"/>
      <c r="G84" s="468" t="s">
        <v>61</v>
      </c>
      <c r="H84" s="468"/>
      <c r="I84" s="468"/>
      <c r="J84" s="468"/>
      <c r="K84" s="468"/>
      <c r="L84" s="468"/>
      <c r="M84" s="468"/>
      <c r="N84" s="32"/>
    </row>
    <row r="85" spans="1:14" ht="24" customHeight="1" x14ac:dyDescent="0.3">
      <c r="A85" s="10"/>
      <c r="B85" s="10"/>
      <c r="C85" s="10"/>
      <c r="D85" s="138"/>
      <c r="E85" s="138"/>
      <c r="F85" s="138"/>
      <c r="G85" s="138"/>
      <c r="H85" s="468" t="s">
        <v>62</v>
      </c>
      <c r="I85" s="468"/>
      <c r="J85" s="468"/>
      <c r="K85" s="468"/>
      <c r="L85" s="468"/>
      <c r="M85" s="468"/>
      <c r="N85" s="32"/>
    </row>
    <row r="89" spans="1:14" x14ac:dyDescent="0.3">
      <c r="C89" s="13" t="s">
        <v>23</v>
      </c>
      <c r="D89" s="7"/>
      <c r="E89" s="8"/>
    </row>
    <row r="90" spans="1:14" x14ac:dyDescent="0.3">
      <c r="C90" s="13" t="s">
        <v>24</v>
      </c>
      <c r="D90" s="7"/>
      <c r="E90" s="8"/>
    </row>
    <row r="91" spans="1:14" x14ac:dyDescent="0.3">
      <c r="C91" s="14"/>
      <c r="D91" s="9" t="s">
        <v>22</v>
      </c>
      <c r="E91" s="8"/>
    </row>
    <row r="92" spans="1:14" x14ac:dyDescent="0.3">
      <c r="E92" s="3"/>
    </row>
  </sheetData>
  <mergeCells count="70">
    <mergeCell ref="E77:I77"/>
    <mergeCell ref="F78:M78"/>
    <mergeCell ref="G79:M79"/>
    <mergeCell ref="H80:M80"/>
    <mergeCell ref="G61:M61"/>
    <mergeCell ref="H62:M62"/>
    <mergeCell ref="C72:I72"/>
    <mergeCell ref="E73:I73"/>
    <mergeCell ref="F74:M74"/>
    <mergeCell ref="G75:M75"/>
    <mergeCell ref="H76:M76"/>
    <mergeCell ref="F67:M67"/>
    <mergeCell ref="G68:M68"/>
    <mergeCell ref="H69:M69"/>
    <mergeCell ref="C33:I33"/>
    <mergeCell ref="C51:I51"/>
    <mergeCell ref="E52:I52"/>
    <mergeCell ref="E34:I34"/>
    <mergeCell ref="F35:M35"/>
    <mergeCell ref="G36:M36"/>
    <mergeCell ref="H37:M37"/>
    <mergeCell ref="C46:I46"/>
    <mergeCell ref="E47:I47"/>
    <mergeCell ref="F48:M48"/>
    <mergeCell ref="G49:M49"/>
    <mergeCell ref="H50:M50"/>
    <mergeCell ref="H55:M55"/>
    <mergeCell ref="C65:I65"/>
    <mergeCell ref="E66:I66"/>
    <mergeCell ref="C58:I58"/>
    <mergeCell ref="E59:I59"/>
    <mergeCell ref="F60:M60"/>
    <mergeCell ref="L1:M1"/>
    <mergeCell ref="K2:M2"/>
    <mergeCell ref="K3:M3"/>
    <mergeCell ref="A5:M5"/>
    <mergeCell ref="A8:A9"/>
    <mergeCell ref="B8:C8"/>
    <mergeCell ref="D8:G8"/>
    <mergeCell ref="H8:H9"/>
    <mergeCell ref="I8:I9"/>
    <mergeCell ref="J8:M8"/>
    <mergeCell ref="A10:G10"/>
    <mergeCell ref="C19:I19"/>
    <mergeCell ref="H85:M85"/>
    <mergeCell ref="C81:I81"/>
    <mergeCell ref="E82:I82"/>
    <mergeCell ref="F83:M83"/>
    <mergeCell ref="G84:M84"/>
    <mergeCell ref="A71:I71"/>
    <mergeCell ref="E40:I40"/>
    <mergeCell ref="F41:M41"/>
    <mergeCell ref="G42:M42"/>
    <mergeCell ref="H43:M43"/>
    <mergeCell ref="F53:M53"/>
    <mergeCell ref="G54:M54"/>
    <mergeCell ref="G22:M22"/>
    <mergeCell ref="H23:M23"/>
    <mergeCell ref="E27:I27"/>
    <mergeCell ref="F28:M28"/>
    <mergeCell ref="G29:M29"/>
    <mergeCell ref="H30:M30"/>
    <mergeCell ref="C12:I12"/>
    <mergeCell ref="E13:I13"/>
    <mergeCell ref="F14:M14"/>
    <mergeCell ref="G15:M15"/>
    <mergeCell ref="H16:M16"/>
    <mergeCell ref="E20:I20"/>
    <mergeCell ref="F21:M21"/>
    <mergeCell ref="C26:I26"/>
  </mergeCells>
  <pageMargins left="0.17" right="0.17" top="0.43" bottom="0.75" header="0.3" footer="0.3"/>
  <pageSetup paperSize="9" scale="65" orientation="landscape" r:id="rId1"/>
  <colBreaks count="1" manualBreakCount="1">
    <brk id="1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78"/>
  <sheetViews>
    <sheetView topLeftCell="A22" zoomScaleNormal="100" zoomScaleSheetLayoutView="100" workbookViewId="0">
      <selection activeCell="I65" sqref="I65"/>
    </sheetView>
  </sheetViews>
  <sheetFormatPr defaultColWidth="8.7109375" defaultRowHeight="17.25" x14ac:dyDescent="0.3"/>
  <cols>
    <col min="1" max="1" width="19.85546875" style="145" customWidth="1"/>
    <col min="2" max="2" width="17.85546875" style="145" customWidth="1"/>
    <col min="3" max="3" width="13.42578125" style="145" customWidth="1"/>
    <col min="4" max="4" width="31.42578125" style="145" customWidth="1"/>
    <col min="5" max="5" width="17.28515625" style="145" customWidth="1"/>
    <col min="6" max="6" width="14.140625" style="145" customWidth="1"/>
    <col min="7" max="7" width="22.42578125" style="145" customWidth="1"/>
    <col min="8" max="8" width="14.28515625" style="145" customWidth="1"/>
    <col min="9" max="9" width="25" style="145" customWidth="1"/>
    <col min="10" max="10" width="17" style="145" bestFit="1" customWidth="1"/>
    <col min="11" max="11" width="16.5703125" style="145" bestFit="1" customWidth="1"/>
    <col min="12" max="12" width="16.7109375" style="145" bestFit="1" customWidth="1"/>
    <col min="13" max="13" width="13.7109375" style="145" customWidth="1"/>
    <col min="14" max="14" width="8.7109375" style="145"/>
    <col min="15" max="15" width="16.140625" style="145" customWidth="1"/>
    <col min="16" max="16384" width="8.7109375" style="145"/>
  </cols>
  <sheetData>
    <row r="1" spans="1:10" s="140" customFormat="1" x14ac:dyDescent="0.2">
      <c r="A1" s="139"/>
      <c r="B1" s="139"/>
      <c r="C1" s="139"/>
      <c r="D1" s="504" t="s">
        <v>203</v>
      </c>
      <c r="E1" s="504"/>
      <c r="F1" s="504"/>
      <c r="G1" s="504"/>
      <c r="H1" s="504"/>
      <c r="I1" s="504"/>
    </row>
    <row r="2" spans="1:10" s="142" customFormat="1" x14ac:dyDescent="0.2">
      <c r="A2" s="505" t="s">
        <v>114</v>
      </c>
      <c r="B2" s="505"/>
      <c r="C2" s="505"/>
      <c r="D2" s="505"/>
      <c r="E2" s="505"/>
      <c r="F2" s="505"/>
      <c r="G2" s="505"/>
      <c r="H2" s="505"/>
      <c r="I2" s="505"/>
    </row>
    <row r="3" spans="1:10" s="142" customFormat="1" x14ac:dyDescent="0.2">
      <c r="A3" s="505" t="s">
        <v>63</v>
      </c>
      <c r="B3" s="505"/>
      <c r="C3" s="505"/>
      <c r="D3" s="505"/>
      <c r="E3" s="505"/>
      <c r="F3" s="505"/>
      <c r="G3" s="505"/>
      <c r="H3" s="505"/>
      <c r="I3" s="505"/>
    </row>
    <row r="4" spans="1:10" s="142" customFormat="1" x14ac:dyDescent="0.2">
      <c r="A4" s="141"/>
      <c r="B4" s="141"/>
      <c r="C4" s="141"/>
      <c r="D4" s="141"/>
      <c r="E4" s="141"/>
      <c r="F4" s="141"/>
      <c r="G4" s="141"/>
      <c r="H4" s="141"/>
      <c r="I4" s="141"/>
    </row>
    <row r="5" spans="1:10" s="140" customFormat="1" ht="40.5" customHeight="1" x14ac:dyDescent="0.2">
      <c r="A5" s="506" t="s">
        <v>115</v>
      </c>
      <c r="B5" s="506"/>
      <c r="C5" s="506"/>
      <c r="D5" s="506"/>
      <c r="E5" s="506"/>
      <c r="F5" s="506"/>
      <c r="G5" s="506"/>
      <c r="H5" s="506"/>
      <c r="I5" s="506"/>
    </row>
    <row r="6" spans="1:10" s="140" customFormat="1" x14ac:dyDescent="0.3">
      <c r="A6" s="143"/>
      <c r="B6" s="143"/>
      <c r="C6" s="143"/>
      <c r="D6" s="143"/>
      <c r="E6" s="143"/>
      <c r="F6" s="143"/>
      <c r="G6" s="143"/>
      <c r="H6" s="143"/>
      <c r="I6" s="144"/>
    </row>
    <row r="7" spans="1:10" ht="52.5" customHeight="1" x14ac:dyDescent="0.3">
      <c r="A7" s="507" t="s">
        <v>82</v>
      </c>
      <c r="B7" s="509" t="s">
        <v>83</v>
      </c>
      <c r="C7" s="510"/>
      <c r="D7" s="511"/>
      <c r="E7" s="507" t="s">
        <v>84</v>
      </c>
      <c r="F7" s="507" t="s">
        <v>97</v>
      </c>
      <c r="G7" s="507" t="s">
        <v>85</v>
      </c>
      <c r="H7" s="515" t="s">
        <v>109</v>
      </c>
      <c r="I7" s="516"/>
    </row>
    <row r="8" spans="1:10" ht="34.5" x14ac:dyDescent="0.3">
      <c r="A8" s="508"/>
      <c r="B8" s="512"/>
      <c r="C8" s="513"/>
      <c r="D8" s="514"/>
      <c r="E8" s="508"/>
      <c r="F8" s="508"/>
      <c r="G8" s="508"/>
      <c r="H8" s="146" t="s">
        <v>86</v>
      </c>
      <c r="I8" s="146" t="s">
        <v>98</v>
      </c>
    </row>
    <row r="9" spans="1:10" x14ac:dyDescent="0.3">
      <c r="A9" s="147">
        <v>1</v>
      </c>
      <c r="B9" s="517">
        <v>2</v>
      </c>
      <c r="C9" s="518"/>
      <c r="D9" s="519"/>
      <c r="E9" s="148">
        <v>3</v>
      </c>
      <c r="F9" s="148">
        <v>4</v>
      </c>
      <c r="G9" s="148">
        <v>5</v>
      </c>
      <c r="H9" s="148">
        <v>6</v>
      </c>
      <c r="I9" s="147">
        <v>7</v>
      </c>
    </row>
    <row r="10" spans="1:10" s="149" customFormat="1" x14ac:dyDescent="0.3">
      <c r="A10" s="520" t="s">
        <v>5</v>
      </c>
      <c r="B10" s="521"/>
      <c r="C10" s="521"/>
      <c r="D10" s="521"/>
      <c r="E10" s="521"/>
      <c r="F10" s="521"/>
      <c r="G10" s="521"/>
      <c r="H10" s="522"/>
      <c r="I10" s="362">
        <f>I17+I31+I40+I11+I48+I56</f>
        <v>1261205.102</v>
      </c>
      <c r="J10" s="14"/>
    </row>
    <row r="11" spans="1:10" ht="17.25" customHeight="1" x14ac:dyDescent="0.3">
      <c r="A11" s="491" t="s">
        <v>260</v>
      </c>
      <c r="B11" s="491"/>
      <c r="C11" s="491"/>
      <c r="D11" s="491"/>
      <c r="E11" s="491"/>
      <c r="F11" s="491"/>
      <c r="G11" s="491"/>
      <c r="H11" s="491"/>
      <c r="I11" s="363">
        <f>I12</f>
        <v>1499</v>
      </c>
      <c r="J11" s="364"/>
    </row>
    <row r="12" spans="1:10" ht="40.5" customHeight="1" x14ac:dyDescent="0.3">
      <c r="A12" s="354" t="s">
        <v>87</v>
      </c>
      <c r="B12" s="280" t="s">
        <v>88</v>
      </c>
      <c r="C12" s="280" t="s">
        <v>89</v>
      </c>
      <c r="D12" s="488" t="s">
        <v>90</v>
      </c>
      <c r="E12" s="488"/>
      <c r="F12" s="488"/>
      <c r="G12" s="488"/>
      <c r="H12" s="488"/>
      <c r="I12" s="363">
        <f>I13</f>
        <v>1499</v>
      </c>
      <c r="J12" s="364"/>
    </row>
    <row r="13" spans="1:10" ht="25.5" customHeight="1" x14ac:dyDescent="0.3">
      <c r="A13" s="355" t="s">
        <v>91</v>
      </c>
      <c r="B13" s="488" t="s">
        <v>92</v>
      </c>
      <c r="C13" s="488"/>
      <c r="D13" s="488"/>
      <c r="E13" s="488"/>
      <c r="F13" s="488"/>
      <c r="G13" s="488"/>
      <c r="H13" s="488"/>
      <c r="I13" s="363">
        <f>I14</f>
        <v>1499</v>
      </c>
      <c r="J13" s="364"/>
    </row>
    <row r="14" spans="1:10" s="149" customFormat="1" ht="17.25" customHeight="1" x14ac:dyDescent="0.3">
      <c r="A14" s="356"/>
      <c r="B14" s="501" t="s">
        <v>95</v>
      </c>
      <c r="C14" s="502"/>
      <c r="D14" s="502"/>
      <c r="E14" s="503"/>
      <c r="F14" s="357"/>
      <c r="G14" s="357"/>
      <c r="H14" s="358"/>
      <c r="I14" s="365">
        <f>I15+I16</f>
        <v>1499</v>
      </c>
      <c r="J14" s="14"/>
    </row>
    <row r="15" spans="1:10" ht="22.5" customHeight="1" x14ac:dyDescent="0.3">
      <c r="A15" s="260" t="s">
        <v>295</v>
      </c>
      <c r="B15" s="524" t="s">
        <v>278</v>
      </c>
      <c r="C15" s="524"/>
      <c r="D15" s="524"/>
      <c r="E15" s="359" t="s">
        <v>268</v>
      </c>
      <c r="F15" s="359" t="s">
        <v>94</v>
      </c>
      <c r="G15" s="398">
        <f>I15*1000</f>
        <v>1369000</v>
      </c>
      <c r="H15" s="280">
        <v>1</v>
      </c>
      <c r="I15" s="366">
        <v>1369</v>
      </c>
      <c r="J15" s="364"/>
    </row>
    <row r="16" spans="1:10" ht="24" customHeight="1" x14ac:dyDescent="0.3">
      <c r="A16" s="260" t="s">
        <v>296</v>
      </c>
      <c r="B16" s="493" t="s">
        <v>266</v>
      </c>
      <c r="C16" s="494"/>
      <c r="D16" s="495"/>
      <c r="E16" s="359" t="s">
        <v>268</v>
      </c>
      <c r="F16" s="359" t="s">
        <v>94</v>
      </c>
      <c r="G16" s="398">
        <f>I16*1000</f>
        <v>130000</v>
      </c>
      <c r="H16" s="280">
        <v>1</v>
      </c>
      <c r="I16" s="363">
        <v>130</v>
      </c>
      <c r="J16" s="364"/>
    </row>
    <row r="17" spans="1:10" ht="17.25" customHeight="1" x14ac:dyDescent="0.3">
      <c r="A17" s="491" t="s">
        <v>107</v>
      </c>
      <c r="B17" s="491"/>
      <c r="C17" s="491"/>
      <c r="D17" s="491"/>
      <c r="E17" s="491"/>
      <c r="F17" s="491"/>
      <c r="G17" s="491"/>
      <c r="H17" s="491"/>
      <c r="I17" s="363">
        <f>I18</f>
        <v>187939.9</v>
      </c>
      <c r="J17" s="364"/>
    </row>
    <row r="18" spans="1:10" ht="40.5" customHeight="1" x14ac:dyDescent="0.3">
      <c r="A18" s="354" t="s">
        <v>87</v>
      </c>
      <c r="B18" s="280" t="s">
        <v>88</v>
      </c>
      <c r="C18" s="280" t="s">
        <v>89</v>
      </c>
      <c r="D18" s="488" t="s">
        <v>90</v>
      </c>
      <c r="E18" s="488"/>
      <c r="F18" s="488"/>
      <c r="G18" s="488"/>
      <c r="H18" s="488"/>
      <c r="I18" s="363">
        <f>I19</f>
        <v>187939.9</v>
      </c>
      <c r="J18" s="364"/>
    </row>
    <row r="19" spans="1:10" ht="25.5" customHeight="1" x14ac:dyDescent="0.3">
      <c r="A19" s="355" t="s">
        <v>91</v>
      </c>
      <c r="B19" s="488" t="s">
        <v>92</v>
      </c>
      <c r="C19" s="488"/>
      <c r="D19" s="488"/>
      <c r="E19" s="488"/>
      <c r="F19" s="488"/>
      <c r="G19" s="488"/>
      <c r="H19" s="488"/>
      <c r="I19" s="363">
        <f>I20+I24</f>
        <v>187939.9</v>
      </c>
      <c r="J19" s="364"/>
    </row>
    <row r="20" spans="1:10" s="149" customFormat="1" ht="17.25" customHeight="1" x14ac:dyDescent="0.3">
      <c r="A20" s="356"/>
      <c r="B20" s="489" t="s">
        <v>93</v>
      </c>
      <c r="C20" s="490"/>
      <c r="D20" s="490"/>
      <c r="E20" s="490"/>
      <c r="F20" s="357"/>
      <c r="G20" s="357"/>
      <c r="H20" s="358"/>
      <c r="I20" s="365">
        <f>I21+I22+I23</f>
        <v>184630.8</v>
      </c>
      <c r="J20" s="14"/>
    </row>
    <row r="21" spans="1:10" ht="24" customHeight="1" x14ac:dyDescent="0.3">
      <c r="A21" s="361" t="s">
        <v>271</v>
      </c>
      <c r="B21" s="524" t="s">
        <v>252</v>
      </c>
      <c r="C21" s="524"/>
      <c r="D21" s="524"/>
      <c r="E21" s="367" t="s">
        <v>247</v>
      </c>
      <c r="F21" s="359" t="s">
        <v>94</v>
      </c>
      <c r="G21" s="398">
        <f>I21*1000</f>
        <v>117822000</v>
      </c>
      <c r="H21" s="280">
        <v>1</v>
      </c>
      <c r="I21" s="368">
        <v>117822</v>
      </c>
      <c r="J21" s="364"/>
    </row>
    <row r="22" spans="1:10" ht="39" customHeight="1" x14ac:dyDescent="0.3">
      <c r="A22" s="361" t="s">
        <v>270</v>
      </c>
      <c r="B22" s="524" t="s">
        <v>272</v>
      </c>
      <c r="C22" s="524"/>
      <c r="D22" s="524"/>
      <c r="E22" s="367" t="s">
        <v>246</v>
      </c>
      <c r="F22" s="359" t="s">
        <v>94</v>
      </c>
      <c r="G22" s="398">
        <f>I22*1000</f>
        <v>21000000</v>
      </c>
      <c r="H22" s="280">
        <v>1</v>
      </c>
      <c r="I22" s="368">
        <v>21000</v>
      </c>
      <c r="J22" s="364"/>
    </row>
    <row r="23" spans="1:10" ht="38.25" customHeight="1" x14ac:dyDescent="0.3">
      <c r="A23" s="361" t="s">
        <v>273</v>
      </c>
      <c r="B23" s="524" t="s">
        <v>274</v>
      </c>
      <c r="C23" s="524"/>
      <c r="D23" s="524"/>
      <c r="E23" s="367" t="s">
        <v>246</v>
      </c>
      <c r="F23" s="359" t="s">
        <v>94</v>
      </c>
      <c r="G23" s="398">
        <f>I23*1000</f>
        <v>45808800</v>
      </c>
      <c r="H23" s="280">
        <v>1</v>
      </c>
      <c r="I23" s="368">
        <v>45808.800000000003</v>
      </c>
      <c r="J23" s="364"/>
    </row>
    <row r="24" spans="1:10" ht="18.75" customHeight="1" x14ac:dyDescent="0.3">
      <c r="A24" s="369"/>
      <c r="B24" s="501" t="s">
        <v>95</v>
      </c>
      <c r="C24" s="502"/>
      <c r="D24" s="502"/>
      <c r="E24" s="503"/>
      <c r="F24" s="370"/>
      <c r="G24" s="360"/>
      <c r="H24" s="280"/>
      <c r="I24" s="363">
        <f>I25+I28+I27+I29+I26+I30</f>
        <v>3309.1</v>
      </c>
      <c r="J24" s="364"/>
    </row>
    <row r="25" spans="1:10" ht="27" customHeight="1" x14ac:dyDescent="0.3">
      <c r="A25" s="371" t="s">
        <v>250</v>
      </c>
      <c r="B25" s="525" t="s">
        <v>96</v>
      </c>
      <c r="C25" s="526"/>
      <c r="D25" s="527"/>
      <c r="E25" s="372" t="s">
        <v>247</v>
      </c>
      <c r="F25" s="359" t="s">
        <v>94</v>
      </c>
      <c r="G25" s="398">
        <f t="shared" ref="G25:G30" si="0">I25*1000</f>
        <v>1490000</v>
      </c>
      <c r="H25" s="280">
        <v>1</v>
      </c>
      <c r="I25" s="373">
        <v>1490</v>
      </c>
      <c r="J25" s="364"/>
    </row>
    <row r="26" spans="1:10" ht="31.5" customHeight="1" x14ac:dyDescent="0.3">
      <c r="A26" s="371" t="s">
        <v>276</v>
      </c>
      <c r="B26" s="525" t="s">
        <v>96</v>
      </c>
      <c r="C26" s="526"/>
      <c r="D26" s="527"/>
      <c r="E26" s="372" t="s">
        <v>246</v>
      </c>
      <c r="F26" s="359" t="s">
        <v>94</v>
      </c>
      <c r="G26" s="398">
        <f>I26*1000</f>
        <v>500000</v>
      </c>
      <c r="H26" s="280">
        <v>1</v>
      </c>
      <c r="I26" s="373">
        <v>500</v>
      </c>
      <c r="J26" s="364"/>
    </row>
    <row r="27" spans="1:10" ht="26.25" customHeight="1" x14ac:dyDescent="0.3">
      <c r="A27" s="371" t="s">
        <v>275</v>
      </c>
      <c r="B27" s="525" t="s">
        <v>96</v>
      </c>
      <c r="C27" s="526"/>
      <c r="D27" s="527"/>
      <c r="E27" s="372" t="s">
        <v>246</v>
      </c>
      <c r="F27" s="359" t="s">
        <v>94</v>
      </c>
      <c r="G27" s="398">
        <f>I27*1000</f>
        <v>280000</v>
      </c>
      <c r="H27" s="280">
        <v>1</v>
      </c>
      <c r="I27" s="373">
        <v>280</v>
      </c>
      <c r="J27" s="374"/>
    </row>
    <row r="28" spans="1:10" x14ac:dyDescent="0.3">
      <c r="A28" s="371" t="s">
        <v>277</v>
      </c>
      <c r="B28" s="523" t="s">
        <v>101</v>
      </c>
      <c r="C28" s="523"/>
      <c r="D28" s="523"/>
      <c r="E28" s="372" t="s">
        <v>249</v>
      </c>
      <c r="F28" s="359" t="s">
        <v>94</v>
      </c>
      <c r="G28" s="398">
        <f t="shared" si="0"/>
        <v>688000</v>
      </c>
      <c r="H28" s="280">
        <v>1</v>
      </c>
      <c r="I28" s="373">
        <v>688</v>
      </c>
      <c r="J28" s="364"/>
    </row>
    <row r="29" spans="1:10" x14ac:dyDescent="0.3">
      <c r="A29" s="371" t="s">
        <v>277</v>
      </c>
      <c r="B29" s="523" t="s">
        <v>101</v>
      </c>
      <c r="C29" s="523"/>
      <c r="D29" s="523"/>
      <c r="E29" s="372" t="s">
        <v>249</v>
      </c>
      <c r="F29" s="359" t="s">
        <v>94</v>
      </c>
      <c r="G29" s="398">
        <f t="shared" si="0"/>
        <v>168100</v>
      </c>
      <c r="H29" s="280">
        <v>1</v>
      </c>
      <c r="I29" s="373">
        <v>168.1</v>
      </c>
      <c r="J29" s="364"/>
    </row>
    <row r="30" spans="1:10" x14ac:dyDescent="0.3">
      <c r="A30" s="371" t="s">
        <v>277</v>
      </c>
      <c r="B30" s="523" t="s">
        <v>101</v>
      </c>
      <c r="C30" s="523"/>
      <c r="D30" s="523"/>
      <c r="E30" s="372" t="s">
        <v>249</v>
      </c>
      <c r="F30" s="359" t="s">
        <v>94</v>
      </c>
      <c r="G30" s="398">
        <f t="shared" si="0"/>
        <v>183000</v>
      </c>
      <c r="H30" s="280">
        <v>1</v>
      </c>
      <c r="I30" s="373">
        <v>183</v>
      </c>
      <c r="J30" s="364"/>
    </row>
    <row r="31" spans="1:10" ht="17.25" customHeight="1" x14ac:dyDescent="0.3">
      <c r="A31" s="485" t="s">
        <v>81</v>
      </c>
      <c r="B31" s="486"/>
      <c r="C31" s="486"/>
      <c r="D31" s="486"/>
      <c r="E31" s="486"/>
      <c r="F31" s="486"/>
      <c r="G31" s="486"/>
      <c r="H31" s="487"/>
      <c r="I31" s="363">
        <f>I32</f>
        <v>615639</v>
      </c>
      <c r="J31" s="364"/>
    </row>
    <row r="32" spans="1:10" ht="40.5" customHeight="1" x14ac:dyDescent="0.3">
      <c r="A32" s="354" t="s">
        <v>87</v>
      </c>
      <c r="B32" s="280" t="s">
        <v>88</v>
      </c>
      <c r="C32" s="280" t="s">
        <v>89</v>
      </c>
      <c r="D32" s="488" t="s">
        <v>90</v>
      </c>
      <c r="E32" s="488"/>
      <c r="F32" s="488"/>
      <c r="G32" s="488"/>
      <c r="H32" s="488"/>
      <c r="I32" s="363">
        <f>I33</f>
        <v>615639</v>
      </c>
      <c r="J32" s="364"/>
    </row>
    <row r="33" spans="1:11" ht="30" customHeight="1" x14ac:dyDescent="0.3">
      <c r="A33" s="355" t="s">
        <v>91</v>
      </c>
      <c r="B33" s="488" t="s">
        <v>92</v>
      </c>
      <c r="C33" s="488"/>
      <c r="D33" s="488"/>
      <c r="E33" s="488"/>
      <c r="F33" s="488"/>
      <c r="G33" s="488"/>
      <c r="H33" s="488"/>
      <c r="I33" s="363">
        <f>I34+I37</f>
        <v>615639</v>
      </c>
      <c r="J33" s="364"/>
    </row>
    <row r="34" spans="1:11" ht="21.75" customHeight="1" x14ac:dyDescent="0.3">
      <c r="A34" s="356"/>
      <c r="B34" s="489" t="s">
        <v>93</v>
      </c>
      <c r="C34" s="490"/>
      <c r="D34" s="490"/>
      <c r="E34" s="490"/>
      <c r="F34" s="357"/>
      <c r="G34" s="357"/>
      <c r="H34" s="358"/>
      <c r="I34" s="363">
        <f>I35+I36</f>
        <v>609162</v>
      </c>
      <c r="J34" s="364"/>
      <c r="K34" s="149"/>
    </row>
    <row r="35" spans="1:11" ht="17.25" customHeight="1" x14ac:dyDescent="0.3">
      <c r="A35" s="347" t="s">
        <v>239</v>
      </c>
      <c r="B35" s="483" t="s">
        <v>242</v>
      </c>
      <c r="C35" s="484"/>
      <c r="D35" s="484"/>
      <c r="E35" s="347" t="s">
        <v>248</v>
      </c>
      <c r="F35" s="260" t="s">
        <v>94</v>
      </c>
      <c r="G35" s="348">
        <f>I35*1000</f>
        <v>17700000</v>
      </c>
      <c r="H35" s="280">
        <v>1</v>
      </c>
      <c r="I35" s="363">
        <v>17700</v>
      </c>
      <c r="J35" s="364"/>
    </row>
    <row r="36" spans="1:11" s="149" customFormat="1" ht="46.5" customHeight="1" x14ac:dyDescent="0.3">
      <c r="A36" s="347" t="s">
        <v>287</v>
      </c>
      <c r="B36" s="492" t="s">
        <v>279</v>
      </c>
      <c r="C36" s="492"/>
      <c r="D36" s="483"/>
      <c r="E36" s="347" t="s">
        <v>247</v>
      </c>
      <c r="F36" s="260" t="s">
        <v>94</v>
      </c>
      <c r="G36" s="348">
        <f>I36*1000</f>
        <v>591462000</v>
      </c>
      <c r="H36" s="280">
        <v>1</v>
      </c>
      <c r="I36" s="375">
        <v>591462</v>
      </c>
      <c r="J36" s="14"/>
    </row>
    <row r="37" spans="1:11" x14ac:dyDescent="0.3">
      <c r="A37" s="349"/>
      <c r="B37" s="491" t="s">
        <v>95</v>
      </c>
      <c r="C37" s="491"/>
      <c r="D37" s="491"/>
      <c r="E37" s="491"/>
      <c r="F37" s="350"/>
      <c r="G37" s="350"/>
      <c r="H37" s="280"/>
      <c r="I37" s="376">
        <f>I38+I39</f>
        <v>6477</v>
      </c>
      <c r="J37" s="364"/>
    </row>
    <row r="38" spans="1:11" ht="17.25" customHeight="1" x14ac:dyDescent="0.3">
      <c r="A38" s="265" t="s">
        <v>244</v>
      </c>
      <c r="B38" s="493" t="s">
        <v>96</v>
      </c>
      <c r="C38" s="494"/>
      <c r="D38" s="495"/>
      <c r="E38" s="347" t="s">
        <v>248</v>
      </c>
      <c r="F38" s="351" t="s">
        <v>94</v>
      </c>
      <c r="G38" s="352">
        <f t="shared" ref="G38:G39" si="1">I38*1000</f>
        <v>1995000</v>
      </c>
      <c r="H38" s="280">
        <v>1</v>
      </c>
      <c r="I38" s="377">
        <v>1995</v>
      </c>
      <c r="J38" s="364"/>
    </row>
    <row r="39" spans="1:11" ht="17.25" customHeight="1" x14ac:dyDescent="0.3">
      <c r="A39" s="265" t="s">
        <v>245</v>
      </c>
      <c r="B39" s="493" t="s">
        <v>101</v>
      </c>
      <c r="C39" s="494"/>
      <c r="D39" s="495"/>
      <c r="E39" s="347" t="s">
        <v>249</v>
      </c>
      <c r="F39" s="351" t="s">
        <v>94</v>
      </c>
      <c r="G39" s="353">
        <f t="shared" si="1"/>
        <v>4482000</v>
      </c>
      <c r="H39" s="280">
        <v>1</v>
      </c>
      <c r="I39" s="377">
        <v>4482</v>
      </c>
      <c r="J39" s="364"/>
    </row>
    <row r="40" spans="1:11" ht="21" customHeight="1" x14ac:dyDescent="0.3">
      <c r="A40" s="491" t="s">
        <v>129</v>
      </c>
      <c r="B40" s="491"/>
      <c r="C40" s="491"/>
      <c r="D40" s="491"/>
      <c r="E40" s="491"/>
      <c r="F40" s="491"/>
      <c r="G40" s="491"/>
      <c r="H40" s="491"/>
      <c r="I40" s="363">
        <f>I41</f>
        <v>49978.2</v>
      </c>
      <c r="J40" s="364"/>
    </row>
    <row r="41" spans="1:11" ht="33.75" customHeight="1" x14ac:dyDescent="0.3">
      <c r="A41" s="354" t="s">
        <v>87</v>
      </c>
      <c r="B41" s="280" t="s">
        <v>88</v>
      </c>
      <c r="C41" s="280" t="s">
        <v>89</v>
      </c>
      <c r="D41" s="488" t="s">
        <v>90</v>
      </c>
      <c r="E41" s="488"/>
      <c r="F41" s="488"/>
      <c r="G41" s="488"/>
      <c r="H41" s="488"/>
      <c r="I41" s="363">
        <f>I42</f>
        <v>49978.2</v>
      </c>
      <c r="J41" s="364"/>
    </row>
    <row r="42" spans="1:11" ht="33.75" customHeight="1" x14ac:dyDescent="0.3">
      <c r="A42" s="355" t="s">
        <v>91</v>
      </c>
      <c r="B42" s="488" t="s">
        <v>92</v>
      </c>
      <c r="C42" s="488"/>
      <c r="D42" s="488"/>
      <c r="E42" s="488"/>
      <c r="F42" s="488"/>
      <c r="G42" s="488"/>
      <c r="H42" s="488"/>
      <c r="I42" s="150">
        <f>I43+I45</f>
        <v>49978.2</v>
      </c>
    </row>
    <row r="43" spans="1:11" ht="21" customHeight="1" x14ac:dyDescent="0.3">
      <c r="A43" s="356"/>
      <c r="B43" s="489" t="s">
        <v>93</v>
      </c>
      <c r="C43" s="490"/>
      <c r="D43" s="490"/>
      <c r="E43" s="490"/>
      <c r="F43" s="357"/>
      <c r="G43" s="357"/>
      <c r="H43" s="358"/>
      <c r="I43" s="150">
        <f>I44</f>
        <v>48388</v>
      </c>
    </row>
    <row r="44" spans="1:11" ht="39" customHeight="1" x14ac:dyDescent="0.3">
      <c r="A44" s="265" t="s">
        <v>294</v>
      </c>
      <c r="B44" s="497" t="s">
        <v>280</v>
      </c>
      <c r="C44" s="497"/>
      <c r="D44" s="497"/>
      <c r="E44" s="347" t="s">
        <v>246</v>
      </c>
      <c r="F44" s="359" t="s">
        <v>94</v>
      </c>
      <c r="G44" s="398">
        <f>I44*1000</f>
        <v>48388000</v>
      </c>
      <c r="H44" s="280">
        <v>1</v>
      </c>
      <c r="I44" s="395">
        <v>48388</v>
      </c>
    </row>
    <row r="45" spans="1:11" ht="19.5" customHeight="1" x14ac:dyDescent="0.3">
      <c r="A45" s="267"/>
      <c r="B45" s="441" t="s">
        <v>95</v>
      </c>
      <c r="C45" s="441"/>
      <c r="D45" s="441"/>
      <c r="E45" s="441"/>
      <c r="F45" s="158"/>
      <c r="G45" s="396"/>
      <c r="H45" s="152"/>
      <c r="I45" s="343">
        <f>I46+I47</f>
        <v>1590.2</v>
      </c>
    </row>
    <row r="46" spans="1:11" ht="33.75" customHeight="1" x14ac:dyDescent="0.3">
      <c r="A46" s="265">
        <v>71351540</v>
      </c>
      <c r="B46" s="498" t="s">
        <v>96</v>
      </c>
      <c r="C46" s="499"/>
      <c r="D46" s="500"/>
      <c r="E46" s="264" t="s">
        <v>248</v>
      </c>
      <c r="F46" s="157" t="s">
        <v>94</v>
      </c>
      <c r="G46" s="396">
        <f>I46*1000</f>
        <v>980200</v>
      </c>
      <c r="H46" s="152">
        <v>1</v>
      </c>
      <c r="I46" s="343">
        <v>980.2</v>
      </c>
    </row>
    <row r="47" spans="1:11" ht="33.75" customHeight="1" x14ac:dyDescent="0.3">
      <c r="A47" s="265">
        <v>98111140</v>
      </c>
      <c r="B47" s="496" t="s">
        <v>101</v>
      </c>
      <c r="C47" s="496"/>
      <c r="D47" s="496"/>
      <c r="E47" s="264" t="s">
        <v>249</v>
      </c>
      <c r="F47" s="157" t="s">
        <v>94</v>
      </c>
      <c r="G47" s="396">
        <f>I47*1000</f>
        <v>610000</v>
      </c>
      <c r="H47" s="152">
        <v>1</v>
      </c>
      <c r="I47" s="343">
        <v>610</v>
      </c>
    </row>
    <row r="48" spans="1:11" x14ac:dyDescent="0.3">
      <c r="A48" s="441" t="s">
        <v>236</v>
      </c>
      <c r="B48" s="441"/>
      <c r="C48" s="441"/>
      <c r="D48" s="441"/>
      <c r="E48" s="441"/>
      <c r="F48" s="441"/>
      <c r="G48" s="441"/>
      <c r="H48" s="441"/>
      <c r="I48" s="150">
        <f>I49</f>
        <v>46129.601999999999</v>
      </c>
    </row>
    <row r="49" spans="1:9" ht="40.5" customHeight="1" x14ac:dyDescent="0.3">
      <c r="A49" s="151" t="s">
        <v>87</v>
      </c>
      <c r="B49" s="152" t="s">
        <v>88</v>
      </c>
      <c r="C49" s="152" t="s">
        <v>89</v>
      </c>
      <c r="D49" s="528" t="s">
        <v>90</v>
      </c>
      <c r="E49" s="528"/>
      <c r="F49" s="528"/>
      <c r="G49" s="528"/>
      <c r="H49" s="528"/>
      <c r="I49" s="150">
        <f>I50</f>
        <v>46129.601999999999</v>
      </c>
    </row>
    <row r="50" spans="1:9" ht="30" customHeight="1" x14ac:dyDescent="0.3">
      <c r="A50" s="153" t="s">
        <v>91</v>
      </c>
      <c r="B50" s="528" t="s">
        <v>92</v>
      </c>
      <c r="C50" s="528"/>
      <c r="D50" s="528"/>
      <c r="E50" s="528"/>
      <c r="F50" s="528"/>
      <c r="G50" s="528"/>
      <c r="H50" s="528"/>
      <c r="I50" s="150">
        <f>I51+I53</f>
        <v>46129.601999999999</v>
      </c>
    </row>
    <row r="51" spans="1:9" ht="21.75" customHeight="1" x14ac:dyDescent="0.3">
      <c r="A51" s="154"/>
      <c r="B51" s="515" t="s">
        <v>93</v>
      </c>
      <c r="C51" s="529"/>
      <c r="D51" s="529"/>
      <c r="E51" s="529"/>
      <c r="F51" s="155"/>
      <c r="G51" s="155"/>
      <c r="H51" s="156"/>
      <c r="I51" s="150">
        <f>I52</f>
        <v>45000</v>
      </c>
    </row>
    <row r="52" spans="1:9" x14ac:dyDescent="0.3">
      <c r="A52" s="12" t="s">
        <v>239</v>
      </c>
      <c r="B52" s="537" t="s">
        <v>132</v>
      </c>
      <c r="C52" s="538"/>
      <c r="D52" s="538"/>
      <c r="E52" s="157" t="s">
        <v>248</v>
      </c>
      <c r="F52" s="257" t="s">
        <v>94</v>
      </c>
      <c r="G52" s="258">
        <f>I52*1000</f>
        <v>45000000</v>
      </c>
      <c r="H52" s="15">
        <v>1</v>
      </c>
      <c r="I52" s="343">
        <v>45000</v>
      </c>
    </row>
    <row r="53" spans="1:9" x14ac:dyDescent="0.3">
      <c r="A53" s="259"/>
      <c r="B53" s="539" t="s">
        <v>95</v>
      </c>
      <c r="C53" s="539"/>
      <c r="D53" s="539"/>
      <c r="E53" s="539"/>
      <c r="F53" s="16"/>
      <c r="G53" s="16"/>
      <c r="H53" s="15"/>
      <c r="I53" s="344">
        <f>I54+I55</f>
        <v>1129.6019999999999</v>
      </c>
    </row>
    <row r="54" spans="1:9" x14ac:dyDescent="0.3">
      <c r="A54" s="260" t="s">
        <v>240</v>
      </c>
      <c r="B54" s="540" t="s">
        <v>96</v>
      </c>
      <c r="C54" s="541"/>
      <c r="D54" s="542"/>
      <c r="E54" s="157" t="s">
        <v>249</v>
      </c>
      <c r="F54" s="261" t="s">
        <v>94</v>
      </c>
      <c r="G54" s="262">
        <f t="shared" ref="G54:G55" si="2">I54*1000</f>
        <v>850000</v>
      </c>
      <c r="H54" s="15">
        <v>1</v>
      </c>
      <c r="I54" s="345">
        <v>850</v>
      </c>
    </row>
    <row r="55" spans="1:9" x14ac:dyDescent="0.3">
      <c r="A55" s="257" t="s">
        <v>241</v>
      </c>
      <c r="B55" s="534" t="s">
        <v>101</v>
      </c>
      <c r="C55" s="535"/>
      <c r="D55" s="536"/>
      <c r="E55" s="157" t="s">
        <v>249</v>
      </c>
      <c r="F55" s="261" t="s">
        <v>94</v>
      </c>
      <c r="G55" s="263">
        <f t="shared" si="2"/>
        <v>279602</v>
      </c>
      <c r="H55" s="15">
        <v>1</v>
      </c>
      <c r="I55" s="345">
        <v>279.60199999999998</v>
      </c>
    </row>
    <row r="56" spans="1:9" ht="17.25" customHeight="1" x14ac:dyDescent="0.3">
      <c r="A56" s="441" t="s">
        <v>130</v>
      </c>
      <c r="B56" s="441"/>
      <c r="C56" s="441"/>
      <c r="D56" s="441"/>
      <c r="E56" s="441"/>
      <c r="F56" s="441"/>
      <c r="G56" s="441"/>
      <c r="H56" s="441"/>
      <c r="I56" s="150">
        <f>I57</f>
        <v>360019.4</v>
      </c>
    </row>
    <row r="57" spans="1:9" ht="40.5" customHeight="1" x14ac:dyDescent="0.3">
      <c r="A57" s="151" t="s">
        <v>87</v>
      </c>
      <c r="B57" s="152" t="s">
        <v>88</v>
      </c>
      <c r="C57" s="152" t="s">
        <v>89</v>
      </c>
      <c r="D57" s="528" t="s">
        <v>90</v>
      </c>
      <c r="E57" s="528"/>
      <c r="F57" s="528"/>
      <c r="G57" s="528"/>
      <c r="H57" s="528"/>
      <c r="I57" s="150">
        <f>I58</f>
        <v>360019.4</v>
      </c>
    </row>
    <row r="58" spans="1:9" ht="25.5" customHeight="1" x14ac:dyDescent="0.3">
      <c r="A58" s="153" t="s">
        <v>91</v>
      </c>
      <c r="B58" s="528" t="s">
        <v>92</v>
      </c>
      <c r="C58" s="528"/>
      <c r="D58" s="528"/>
      <c r="E58" s="528"/>
      <c r="F58" s="528"/>
      <c r="G58" s="528"/>
      <c r="H58" s="528"/>
      <c r="I58" s="150">
        <f>I59+I64</f>
        <v>360019.4</v>
      </c>
    </row>
    <row r="59" spans="1:9" s="149" customFormat="1" ht="17.25" customHeight="1" x14ac:dyDescent="0.3">
      <c r="A59" s="154"/>
      <c r="B59" s="515" t="s">
        <v>93</v>
      </c>
      <c r="C59" s="529"/>
      <c r="D59" s="529"/>
      <c r="E59" s="529"/>
      <c r="F59" s="155"/>
      <c r="G59" s="155"/>
      <c r="H59" s="156"/>
      <c r="I59" s="341">
        <f>I63+I62+I61+I60</f>
        <v>355018.5</v>
      </c>
    </row>
    <row r="60" spans="1:9" x14ac:dyDescent="0.3">
      <c r="A60" s="265" t="s">
        <v>251</v>
      </c>
      <c r="B60" s="530" t="s">
        <v>133</v>
      </c>
      <c r="C60" s="530"/>
      <c r="D60" s="530"/>
      <c r="E60" s="264" t="s">
        <v>246</v>
      </c>
      <c r="F60" s="157" t="s">
        <v>94</v>
      </c>
      <c r="G60" s="396">
        <f>I60*1000</f>
        <v>219298500</v>
      </c>
      <c r="H60" s="157">
        <v>1</v>
      </c>
      <c r="I60" s="342">
        <v>219298.5</v>
      </c>
    </row>
    <row r="61" spans="1:9" x14ac:dyDescent="0.3">
      <c r="A61" s="265" t="s">
        <v>243</v>
      </c>
      <c r="B61" s="530" t="s">
        <v>252</v>
      </c>
      <c r="C61" s="530"/>
      <c r="D61" s="530"/>
      <c r="E61" s="264" t="s">
        <v>247</v>
      </c>
      <c r="F61" s="157" t="s">
        <v>94</v>
      </c>
      <c r="G61" s="396">
        <f>I61*1000</f>
        <v>59400000</v>
      </c>
      <c r="H61" s="157">
        <v>1</v>
      </c>
      <c r="I61" s="342">
        <v>59400</v>
      </c>
    </row>
    <row r="62" spans="1:9" x14ac:dyDescent="0.3">
      <c r="A62" s="265" t="s">
        <v>253</v>
      </c>
      <c r="B62" s="530" t="s">
        <v>252</v>
      </c>
      <c r="C62" s="530"/>
      <c r="D62" s="530"/>
      <c r="E62" s="264" t="s">
        <v>247</v>
      </c>
      <c r="F62" s="157" t="s">
        <v>94</v>
      </c>
      <c r="G62" s="396">
        <f>I62*1000</f>
        <v>32310000</v>
      </c>
      <c r="H62" s="157">
        <v>1</v>
      </c>
      <c r="I62" s="342">
        <v>32310</v>
      </c>
    </row>
    <row r="63" spans="1:9" x14ac:dyDescent="0.3">
      <c r="A63" s="265" t="s">
        <v>254</v>
      </c>
      <c r="B63" s="530" t="s">
        <v>252</v>
      </c>
      <c r="C63" s="530"/>
      <c r="D63" s="530"/>
      <c r="E63" s="264" t="s">
        <v>247</v>
      </c>
      <c r="F63" s="157" t="s">
        <v>94</v>
      </c>
      <c r="G63" s="396">
        <f>I63*1000</f>
        <v>44010000</v>
      </c>
      <c r="H63" s="157">
        <v>1</v>
      </c>
      <c r="I63" s="342">
        <v>44010</v>
      </c>
    </row>
    <row r="64" spans="1:9" ht="18.75" customHeight="1" x14ac:dyDescent="0.3">
      <c r="A64" s="148"/>
      <c r="B64" s="531" t="s">
        <v>95</v>
      </c>
      <c r="C64" s="532"/>
      <c r="D64" s="532"/>
      <c r="E64" s="533"/>
      <c r="F64" s="158"/>
      <c r="G64" s="396"/>
      <c r="H64" s="157"/>
      <c r="I64" s="150">
        <f>I71+I72+I70+I69+I68+I67+I66+I65</f>
        <v>5000.9000000000005</v>
      </c>
    </row>
    <row r="65" spans="1:10" ht="17.25" customHeight="1" x14ac:dyDescent="0.3">
      <c r="A65" s="266" t="s">
        <v>250</v>
      </c>
      <c r="B65" s="498" t="s">
        <v>96</v>
      </c>
      <c r="C65" s="499"/>
      <c r="D65" s="500"/>
      <c r="E65" s="12" t="s">
        <v>247</v>
      </c>
      <c r="F65" s="157" t="s">
        <v>94</v>
      </c>
      <c r="G65" s="396">
        <f t="shared" ref="G65:G66" si="3">I65*1000</f>
        <v>820000</v>
      </c>
      <c r="H65" s="157">
        <v>1</v>
      </c>
      <c r="I65" s="346">
        <v>820</v>
      </c>
    </row>
    <row r="66" spans="1:10" ht="17.25" customHeight="1" x14ac:dyDescent="0.3">
      <c r="A66" s="266" t="s">
        <v>245</v>
      </c>
      <c r="B66" s="496" t="s">
        <v>101</v>
      </c>
      <c r="C66" s="496"/>
      <c r="D66" s="496"/>
      <c r="E66" s="12" t="s">
        <v>249</v>
      </c>
      <c r="F66" s="157" t="s">
        <v>94</v>
      </c>
      <c r="G66" s="396">
        <f t="shared" si="3"/>
        <v>1495300</v>
      </c>
      <c r="H66" s="157">
        <v>1</v>
      </c>
      <c r="I66" s="346">
        <v>1495.3</v>
      </c>
      <c r="J66" s="273"/>
    </row>
    <row r="67" spans="1:10" ht="17.25" customHeight="1" x14ac:dyDescent="0.3">
      <c r="A67" s="266" t="s">
        <v>244</v>
      </c>
      <c r="B67" s="498" t="s">
        <v>96</v>
      </c>
      <c r="C67" s="499"/>
      <c r="D67" s="500"/>
      <c r="E67" s="12" t="s">
        <v>248</v>
      </c>
      <c r="F67" s="157" t="s">
        <v>94</v>
      </c>
      <c r="G67" s="396">
        <f t="shared" ref="G67:G72" si="4">I67*1000</f>
        <v>629700</v>
      </c>
      <c r="H67" s="157">
        <v>1</v>
      </c>
      <c r="I67" s="346">
        <v>629.70000000000005</v>
      </c>
    </row>
    <row r="68" spans="1:10" ht="17.25" customHeight="1" x14ac:dyDescent="0.3">
      <c r="A68" s="266" t="s">
        <v>255</v>
      </c>
      <c r="B68" s="496" t="s">
        <v>101</v>
      </c>
      <c r="C68" s="496"/>
      <c r="D68" s="496"/>
      <c r="E68" s="12" t="s">
        <v>249</v>
      </c>
      <c r="F68" s="157" t="s">
        <v>94</v>
      </c>
      <c r="G68" s="396">
        <f t="shared" si="4"/>
        <v>526200</v>
      </c>
      <c r="H68" s="157">
        <v>1</v>
      </c>
      <c r="I68" s="346">
        <v>526.20000000000005</v>
      </c>
    </row>
    <row r="69" spans="1:10" ht="17.25" customHeight="1" x14ac:dyDescent="0.3">
      <c r="A69" s="266" t="s">
        <v>256</v>
      </c>
      <c r="B69" s="498" t="s">
        <v>96</v>
      </c>
      <c r="C69" s="499"/>
      <c r="D69" s="500"/>
      <c r="E69" s="12" t="s">
        <v>248</v>
      </c>
      <c r="F69" s="157" t="s">
        <v>94</v>
      </c>
      <c r="G69" s="396">
        <f t="shared" si="4"/>
        <v>359700</v>
      </c>
      <c r="H69" s="157">
        <v>1</v>
      </c>
      <c r="I69" s="346">
        <v>359.7</v>
      </c>
    </row>
    <row r="70" spans="1:10" ht="17.25" customHeight="1" x14ac:dyDescent="0.3">
      <c r="A70" s="266" t="s">
        <v>257</v>
      </c>
      <c r="B70" s="496" t="s">
        <v>101</v>
      </c>
      <c r="C70" s="496"/>
      <c r="D70" s="496"/>
      <c r="E70" s="12" t="s">
        <v>249</v>
      </c>
      <c r="F70" s="157" t="s">
        <v>94</v>
      </c>
      <c r="G70" s="396">
        <f t="shared" si="4"/>
        <v>288100</v>
      </c>
      <c r="H70" s="157">
        <v>1</v>
      </c>
      <c r="I70" s="346">
        <v>288.10000000000002</v>
      </c>
    </row>
    <row r="71" spans="1:10" ht="17.25" customHeight="1" x14ac:dyDescent="0.3">
      <c r="A71" s="266" t="s">
        <v>258</v>
      </c>
      <c r="B71" s="498" t="s">
        <v>96</v>
      </c>
      <c r="C71" s="499"/>
      <c r="D71" s="500"/>
      <c r="E71" s="12" t="s">
        <v>248</v>
      </c>
      <c r="F71" s="157" t="s">
        <v>94</v>
      </c>
      <c r="G71" s="396">
        <f t="shared" si="4"/>
        <v>479700</v>
      </c>
      <c r="H71" s="157">
        <v>1</v>
      </c>
      <c r="I71" s="346">
        <v>479.7</v>
      </c>
    </row>
    <row r="72" spans="1:10" ht="17.25" customHeight="1" x14ac:dyDescent="0.3">
      <c r="A72" s="266" t="s">
        <v>259</v>
      </c>
      <c r="B72" s="496" t="s">
        <v>101</v>
      </c>
      <c r="C72" s="496"/>
      <c r="D72" s="496"/>
      <c r="E72" s="12" t="s">
        <v>249</v>
      </c>
      <c r="F72" s="157" t="s">
        <v>94</v>
      </c>
      <c r="G72" s="396">
        <f t="shared" si="4"/>
        <v>402200</v>
      </c>
      <c r="H72" s="157">
        <v>1</v>
      </c>
      <c r="I72" s="346">
        <v>402.2</v>
      </c>
    </row>
    <row r="77" spans="1:10" ht="72" customHeight="1" x14ac:dyDescent="0.3">
      <c r="B77" s="482" t="s">
        <v>99</v>
      </c>
      <c r="C77" s="482"/>
      <c r="D77" s="482"/>
      <c r="E77" s="482"/>
      <c r="F77" s="149"/>
      <c r="G77" s="481" t="s">
        <v>100</v>
      </c>
      <c r="H77" s="481"/>
    </row>
    <row r="78" spans="1:10" x14ac:dyDescent="0.3">
      <c r="B78" s="149"/>
      <c r="C78" s="149"/>
      <c r="D78" s="149"/>
      <c r="E78" s="149"/>
      <c r="F78" s="149"/>
      <c r="G78" s="149"/>
      <c r="H78" s="149"/>
    </row>
  </sheetData>
  <mergeCells count="76">
    <mergeCell ref="B27:D27"/>
    <mergeCell ref="B29:D29"/>
    <mergeCell ref="B26:D26"/>
    <mergeCell ref="B53:E53"/>
    <mergeCell ref="B54:D54"/>
    <mergeCell ref="B55:D55"/>
    <mergeCell ref="A48:H48"/>
    <mergeCell ref="D49:H49"/>
    <mergeCell ref="B50:H50"/>
    <mergeCell ref="B51:E51"/>
    <mergeCell ref="B52:D52"/>
    <mergeCell ref="B65:D65"/>
    <mergeCell ref="B66:D66"/>
    <mergeCell ref="B72:D72"/>
    <mergeCell ref="B62:D62"/>
    <mergeCell ref="B69:D69"/>
    <mergeCell ref="B70:D70"/>
    <mergeCell ref="B67:D67"/>
    <mergeCell ref="B68:D68"/>
    <mergeCell ref="B71:D71"/>
    <mergeCell ref="B63:D63"/>
    <mergeCell ref="B64:E64"/>
    <mergeCell ref="A56:H56"/>
    <mergeCell ref="D57:H57"/>
    <mergeCell ref="B58:H58"/>
    <mergeCell ref="B59:E59"/>
    <mergeCell ref="B61:D61"/>
    <mergeCell ref="B60:D60"/>
    <mergeCell ref="A10:H10"/>
    <mergeCell ref="D18:H18"/>
    <mergeCell ref="A40:H40"/>
    <mergeCell ref="D41:H41"/>
    <mergeCell ref="B28:D28"/>
    <mergeCell ref="B21:D21"/>
    <mergeCell ref="B25:D25"/>
    <mergeCell ref="B30:D30"/>
    <mergeCell ref="B16:D16"/>
    <mergeCell ref="A11:H11"/>
    <mergeCell ref="D12:H12"/>
    <mergeCell ref="B13:H13"/>
    <mergeCell ref="B14:E14"/>
    <mergeCell ref="B15:D15"/>
    <mergeCell ref="B22:D22"/>
    <mergeCell ref="B23:D23"/>
    <mergeCell ref="A17:H17"/>
    <mergeCell ref="B24:E24"/>
    <mergeCell ref="B38:D38"/>
    <mergeCell ref="D1:I1"/>
    <mergeCell ref="A2:I2"/>
    <mergeCell ref="A3:I3"/>
    <mergeCell ref="A5:I5"/>
    <mergeCell ref="A7:A8"/>
    <mergeCell ref="B7:D8"/>
    <mergeCell ref="E7:E8"/>
    <mergeCell ref="F7:F8"/>
    <mergeCell ref="G7:G8"/>
    <mergeCell ref="H7:I7"/>
    <mergeCell ref="B19:H19"/>
    <mergeCell ref="B20:E20"/>
    <mergeCell ref="B9:D9"/>
    <mergeCell ref="G77:H77"/>
    <mergeCell ref="B77:E77"/>
    <mergeCell ref="B35:D35"/>
    <mergeCell ref="A31:H31"/>
    <mergeCell ref="D32:H32"/>
    <mergeCell ref="B33:H33"/>
    <mergeCell ref="B34:E34"/>
    <mergeCell ref="B37:E37"/>
    <mergeCell ref="B36:D36"/>
    <mergeCell ref="B39:D39"/>
    <mergeCell ref="B47:D47"/>
    <mergeCell ref="B42:H42"/>
    <mergeCell ref="B43:E43"/>
    <mergeCell ref="B44:D44"/>
    <mergeCell ref="B45:E45"/>
    <mergeCell ref="B46:D46"/>
  </mergeCells>
  <pageMargins left="0.7" right="0.7" top="0.75" bottom="0.75" header="0.3" footer="0.3"/>
  <pageSetup paperSize="9" scale="65" orientation="landscape" horizontalDpi="300" verticalDpi="300" r:id="rId1"/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N67"/>
  <sheetViews>
    <sheetView workbookViewId="0">
      <selection activeCell="K46" sqref="K46"/>
    </sheetView>
  </sheetViews>
  <sheetFormatPr defaultColWidth="9.140625" defaultRowHeight="17.25" x14ac:dyDescent="0.3"/>
  <cols>
    <col min="1" max="1" width="8" style="1" customWidth="1"/>
    <col min="2" max="2" width="7" style="1" customWidth="1"/>
    <col min="3" max="3" width="6.85546875" style="1" customWidth="1"/>
    <col min="4" max="4" width="10" style="1" customWidth="1"/>
    <col min="5" max="5" width="14.85546875" style="1" customWidth="1"/>
    <col min="6" max="6" width="79.28515625" style="1" customWidth="1"/>
    <col min="7" max="7" width="15.85546875" style="5" customWidth="1"/>
    <col min="8" max="8" width="17.42578125" style="160" customWidth="1"/>
    <col min="9" max="9" width="15.5703125" style="5" customWidth="1"/>
    <col min="10" max="10" width="14.5703125" style="5" customWidth="1"/>
    <col min="11" max="11" width="29.28515625" style="1" customWidth="1"/>
    <col min="12" max="12" width="19" style="1" bestFit="1" customWidth="1"/>
    <col min="13" max="13" width="24.85546875" style="1" customWidth="1"/>
    <col min="14" max="14" width="23" style="1" customWidth="1"/>
    <col min="15" max="16384" width="9.140625" style="1"/>
  </cols>
  <sheetData>
    <row r="1" spans="1:248" x14ac:dyDescent="0.3">
      <c r="J1" s="5" t="s">
        <v>213</v>
      </c>
      <c r="K1" s="109"/>
      <c r="L1" s="109"/>
      <c r="M1" s="109"/>
      <c r="N1" s="109"/>
      <c r="O1" s="109"/>
      <c r="P1" s="44"/>
      <c r="Q1" s="109"/>
      <c r="R1" s="109"/>
      <c r="S1" s="109"/>
      <c r="T1" s="109"/>
      <c r="U1" s="109"/>
      <c r="V1" s="109"/>
      <c r="W1" s="109"/>
      <c r="X1" s="44"/>
      <c r="Y1" s="109"/>
      <c r="Z1" s="109"/>
      <c r="AA1" s="109"/>
      <c r="AB1" s="109"/>
      <c r="AC1" s="109"/>
      <c r="AD1" s="109"/>
      <c r="AE1" s="109"/>
      <c r="AF1" s="44"/>
      <c r="AG1" s="109"/>
      <c r="AH1" s="109"/>
      <c r="AI1" s="109"/>
      <c r="AJ1" s="109"/>
      <c r="AK1" s="109"/>
      <c r="AL1" s="109"/>
      <c r="AM1" s="109"/>
      <c r="AN1" s="44"/>
      <c r="AO1" s="109"/>
      <c r="AP1" s="109"/>
      <c r="AQ1" s="109"/>
      <c r="AR1" s="109"/>
      <c r="AS1" s="109"/>
      <c r="AT1" s="109"/>
      <c r="AU1" s="109"/>
      <c r="AV1" s="44"/>
      <c r="AW1" s="109"/>
      <c r="AX1" s="109"/>
      <c r="AY1" s="109"/>
      <c r="AZ1" s="109"/>
      <c r="BA1" s="109"/>
      <c r="BB1" s="109"/>
      <c r="BC1" s="109"/>
      <c r="BD1" s="44"/>
      <c r="BE1" s="109"/>
      <c r="BF1" s="109"/>
      <c r="BG1" s="109"/>
      <c r="BH1" s="109"/>
      <c r="BI1" s="109"/>
      <c r="BJ1" s="109"/>
      <c r="BK1" s="109"/>
      <c r="BL1" s="44"/>
      <c r="BM1" s="109"/>
      <c r="BN1" s="109"/>
      <c r="BO1" s="109"/>
      <c r="BP1" s="109"/>
      <c r="BQ1" s="109"/>
      <c r="BR1" s="109"/>
      <c r="BS1" s="109"/>
      <c r="BT1" s="44"/>
      <c r="BU1" s="109"/>
      <c r="BV1" s="109"/>
      <c r="BW1" s="109"/>
      <c r="BX1" s="109"/>
      <c r="BY1" s="109"/>
      <c r="BZ1" s="109"/>
      <c r="CA1" s="109"/>
      <c r="CB1" s="44"/>
      <c r="CC1" s="109"/>
      <c r="CD1" s="109"/>
      <c r="CE1" s="109"/>
      <c r="CF1" s="109"/>
      <c r="CG1" s="109"/>
      <c r="CH1" s="109"/>
      <c r="CI1" s="109"/>
      <c r="CJ1" s="44"/>
      <c r="CK1" s="109"/>
      <c r="CL1" s="109"/>
      <c r="CM1" s="109"/>
      <c r="CN1" s="109"/>
      <c r="CO1" s="109"/>
      <c r="CP1" s="109"/>
      <c r="CQ1" s="109"/>
      <c r="CR1" s="44"/>
      <c r="CS1" s="109"/>
      <c r="CT1" s="109"/>
      <c r="CU1" s="109"/>
      <c r="CV1" s="109"/>
      <c r="CW1" s="109"/>
      <c r="CX1" s="109"/>
      <c r="CY1" s="109"/>
      <c r="CZ1" s="44"/>
      <c r="DA1" s="109"/>
      <c r="DB1" s="109"/>
      <c r="DC1" s="109"/>
      <c r="DD1" s="109"/>
      <c r="DE1" s="109"/>
      <c r="DF1" s="109"/>
      <c r="DG1" s="109"/>
      <c r="DH1" s="44"/>
      <c r="DI1" s="109"/>
      <c r="DJ1" s="109"/>
      <c r="DK1" s="109"/>
      <c r="DL1" s="109"/>
      <c r="DM1" s="109"/>
      <c r="DN1" s="109"/>
      <c r="DO1" s="109"/>
      <c r="DP1" s="44"/>
      <c r="DQ1" s="109"/>
      <c r="DR1" s="109"/>
      <c r="DS1" s="109"/>
      <c r="DT1" s="109"/>
      <c r="DU1" s="109"/>
      <c r="DV1" s="109"/>
      <c r="DW1" s="109"/>
      <c r="DX1" s="44"/>
      <c r="DY1" s="109"/>
      <c r="DZ1" s="109"/>
      <c r="EA1" s="109"/>
      <c r="EB1" s="109"/>
      <c r="EC1" s="109"/>
      <c r="ED1" s="109"/>
      <c r="EE1" s="109"/>
      <c r="EF1" s="44"/>
      <c r="EG1" s="109"/>
      <c r="EH1" s="109"/>
      <c r="EI1" s="109"/>
      <c r="EJ1" s="109"/>
      <c r="EK1" s="109"/>
      <c r="EL1" s="109"/>
      <c r="EM1" s="109"/>
      <c r="EN1" s="44"/>
      <c r="EO1" s="109"/>
      <c r="EP1" s="109"/>
      <c r="EQ1" s="109"/>
      <c r="ER1" s="109"/>
      <c r="ES1" s="109"/>
      <c r="ET1" s="109"/>
      <c r="EU1" s="109"/>
      <c r="EV1" s="44"/>
      <c r="EW1" s="109"/>
      <c r="EX1" s="109"/>
      <c r="EY1" s="109"/>
      <c r="EZ1" s="109"/>
      <c r="FA1" s="109"/>
      <c r="FB1" s="109"/>
      <c r="FC1" s="109"/>
      <c r="FD1" s="44"/>
      <c r="FE1" s="109"/>
      <c r="FF1" s="109"/>
      <c r="FG1" s="109"/>
      <c r="FH1" s="109"/>
      <c r="FI1" s="109"/>
      <c r="FJ1" s="109"/>
      <c r="FK1" s="109"/>
      <c r="FL1" s="44"/>
      <c r="FM1" s="109"/>
      <c r="FN1" s="109"/>
      <c r="FO1" s="109"/>
      <c r="FP1" s="109"/>
      <c r="FQ1" s="109"/>
      <c r="FR1" s="109"/>
      <c r="FS1" s="109"/>
      <c r="FT1" s="44"/>
      <c r="FU1" s="109"/>
      <c r="FV1" s="109"/>
      <c r="FW1" s="109"/>
      <c r="FX1" s="109"/>
      <c r="FY1" s="109"/>
      <c r="FZ1" s="109"/>
      <c r="GA1" s="109"/>
      <c r="GB1" s="44"/>
      <c r="GC1" s="109"/>
      <c r="GD1" s="109"/>
      <c r="GE1" s="109"/>
      <c r="GF1" s="109"/>
      <c r="GG1" s="109"/>
      <c r="GH1" s="109"/>
      <c r="GI1" s="109"/>
      <c r="GJ1" s="44"/>
      <c r="GK1" s="109"/>
      <c r="GL1" s="109"/>
      <c r="GM1" s="109"/>
      <c r="GN1" s="109"/>
      <c r="GO1" s="109"/>
      <c r="GP1" s="109"/>
      <c r="GQ1" s="109"/>
      <c r="GR1" s="44"/>
      <c r="GS1" s="109"/>
      <c r="GT1" s="109"/>
      <c r="GU1" s="109"/>
      <c r="GV1" s="109"/>
      <c r="GW1" s="109"/>
      <c r="GX1" s="109"/>
      <c r="GY1" s="109"/>
      <c r="GZ1" s="44"/>
      <c r="HA1" s="109"/>
      <c r="HB1" s="109"/>
      <c r="HC1" s="109"/>
      <c r="HD1" s="109"/>
      <c r="HE1" s="109"/>
      <c r="HF1" s="109"/>
      <c r="HG1" s="109"/>
      <c r="HH1" s="44"/>
      <c r="HI1" s="109"/>
      <c r="HJ1" s="109"/>
      <c r="HK1" s="109"/>
      <c r="HL1" s="109"/>
      <c r="HM1" s="109"/>
      <c r="HN1" s="109"/>
      <c r="HO1" s="109"/>
      <c r="HP1" s="44"/>
      <c r="HQ1" s="109"/>
      <c r="HR1" s="109"/>
      <c r="HS1" s="109"/>
      <c r="HT1" s="109"/>
      <c r="HU1" s="109"/>
      <c r="HV1" s="109"/>
      <c r="HW1" s="109"/>
      <c r="HX1" s="44"/>
      <c r="HY1" s="109"/>
      <c r="HZ1" s="109"/>
      <c r="IA1" s="109"/>
      <c r="IB1" s="109"/>
      <c r="IC1" s="109"/>
      <c r="ID1" s="109"/>
      <c r="IE1" s="109"/>
      <c r="IF1" s="44"/>
      <c r="IG1" s="109"/>
      <c r="IH1" s="109"/>
      <c r="II1" s="109"/>
      <c r="IJ1" s="109"/>
      <c r="IK1" s="109"/>
      <c r="IL1" s="109"/>
      <c r="IM1" s="109"/>
      <c r="IN1" s="44"/>
    </row>
    <row r="2" spans="1:248" x14ac:dyDescent="0.3">
      <c r="F2" s="414" t="s">
        <v>111</v>
      </c>
      <c r="G2" s="414"/>
      <c r="H2" s="414"/>
      <c r="I2" s="414"/>
      <c r="J2" s="414"/>
      <c r="K2" s="109"/>
      <c r="L2" s="109"/>
      <c r="M2" s="109"/>
      <c r="N2" s="109"/>
      <c r="O2" s="109"/>
      <c r="P2" s="44"/>
      <c r="Q2" s="109"/>
      <c r="R2" s="109"/>
      <c r="S2" s="109"/>
      <c r="T2" s="109"/>
      <c r="U2" s="109"/>
      <c r="V2" s="109"/>
      <c r="W2" s="109"/>
      <c r="X2" s="44"/>
      <c r="Y2" s="109"/>
      <c r="Z2" s="109"/>
      <c r="AA2" s="109"/>
      <c r="AB2" s="109"/>
      <c r="AC2" s="109"/>
      <c r="AD2" s="109"/>
      <c r="AE2" s="109"/>
      <c r="AF2" s="44"/>
      <c r="AG2" s="109"/>
      <c r="AH2" s="109"/>
      <c r="AI2" s="109"/>
      <c r="AJ2" s="109"/>
      <c r="AK2" s="109"/>
      <c r="AL2" s="109"/>
      <c r="AM2" s="109"/>
      <c r="AN2" s="44"/>
      <c r="AO2" s="109"/>
      <c r="AP2" s="109"/>
      <c r="AQ2" s="109"/>
      <c r="AR2" s="109"/>
      <c r="AS2" s="109"/>
      <c r="AT2" s="109"/>
      <c r="AU2" s="109"/>
      <c r="AV2" s="44"/>
      <c r="AW2" s="109"/>
      <c r="AX2" s="109"/>
      <c r="AY2" s="109"/>
      <c r="AZ2" s="109"/>
      <c r="BA2" s="109"/>
      <c r="BB2" s="109"/>
      <c r="BC2" s="109"/>
      <c r="BD2" s="44"/>
      <c r="BE2" s="109"/>
      <c r="BF2" s="109"/>
      <c r="BG2" s="109"/>
      <c r="BH2" s="109"/>
      <c r="BI2" s="109"/>
      <c r="BJ2" s="109"/>
      <c r="BK2" s="109"/>
      <c r="BL2" s="44"/>
      <c r="BM2" s="109"/>
      <c r="BN2" s="109"/>
      <c r="BO2" s="109"/>
      <c r="BP2" s="109"/>
      <c r="BQ2" s="109"/>
      <c r="BR2" s="109"/>
      <c r="BS2" s="109"/>
      <c r="BT2" s="44"/>
      <c r="BU2" s="109"/>
      <c r="BV2" s="109"/>
      <c r="BW2" s="109"/>
      <c r="BX2" s="109"/>
      <c r="BY2" s="109"/>
      <c r="BZ2" s="109"/>
      <c r="CA2" s="109"/>
      <c r="CB2" s="44"/>
      <c r="CC2" s="109"/>
      <c r="CD2" s="109"/>
      <c r="CE2" s="109"/>
      <c r="CF2" s="109"/>
      <c r="CG2" s="109"/>
      <c r="CH2" s="109"/>
      <c r="CI2" s="109"/>
      <c r="CJ2" s="44"/>
      <c r="CK2" s="109"/>
      <c r="CL2" s="109"/>
      <c r="CM2" s="109"/>
      <c r="CN2" s="109"/>
      <c r="CO2" s="109"/>
      <c r="CP2" s="109"/>
      <c r="CQ2" s="109"/>
      <c r="CR2" s="44"/>
      <c r="CS2" s="109"/>
      <c r="CT2" s="109"/>
      <c r="CU2" s="109"/>
      <c r="CV2" s="109"/>
      <c r="CW2" s="109"/>
      <c r="CX2" s="109"/>
      <c r="CY2" s="109"/>
      <c r="CZ2" s="44"/>
      <c r="DA2" s="109"/>
      <c r="DB2" s="109"/>
      <c r="DC2" s="109"/>
      <c r="DD2" s="109"/>
      <c r="DE2" s="109"/>
      <c r="DF2" s="109"/>
      <c r="DG2" s="109"/>
      <c r="DH2" s="44"/>
      <c r="DI2" s="109"/>
      <c r="DJ2" s="109"/>
      <c r="DK2" s="109"/>
      <c r="DL2" s="109"/>
      <c r="DM2" s="109"/>
      <c r="DN2" s="109"/>
      <c r="DO2" s="109"/>
      <c r="DP2" s="44"/>
      <c r="DQ2" s="109"/>
      <c r="DR2" s="109"/>
      <c r="DS2" s="109"/>
      <c r="DT2" s="109"/>
      <c r="DU2" s="109"/>
      <c r="DV2" s="109"/>
      <c r="DW2" s="109"/>
      <c r="DX2" s="44"/>
      <c r="DY2" s="109"/>
      <c r="DZ2" s="109"/>
      <c r="EA2" s="109"/>
      <c r="EB2" s="109"/>
      <c r="EC2" s="109"/>
      <c r="ED2" s="109"/>
      <c r="EE2" s="109"/>
      <c r="EF2" s="44"/>
      <c r="EG2" s="109"/>
      <c r="EH2" s="109"/>
      <c r="EI2" s="109"/>
      <c r="EJ2" s="109"/>
      <c r="EK2" s="109"/>
      <c r="EL2" s="109"/>
      <c r="EM2" s="109"/>
      <c r="EN2" s="44"/>
      <c r="EO2" s="109"/>
      <c r="EP2" s="109"/>
      <c r="EQ2" s="109"/>
      <c r="ER2" s="109"/>
      <c r="ES2" s="109"/>
      <c r="ET2" s="109"/>
      <c r="EU2" s="109"/>
      <c r="EV2" s="44"/>
      <c r="EW2" s="109"/>
      <c r="EX2" s="109"/>
      <c r="EY2" s="109"/>
      <c r="EZ2" s="109"/>
      <c r="FA2" s="109"/>
      <c r="FB2" s="109"/>
      <c r="FC2" s="109"/>
      <c r="FD2" s="44"/>
      <c r="FE2" s="109"/>
      <c r="FF2" s="109"/>
      <c r="FG2" s="109"/>
      <c r="FH2" s="109"/>
      <c r="FI2" s="109"/>
      <c r="FJ2" s="109"/>
      <c r="FK2" s="109"/>
      <c r="FL2" s="44"/>
      <c r="FM2" s="109"/>
      <c r="FN2" s="109"/>
      <c r="FO2" s="109"/>
      <c r="FP2" s="109"/>
      <c r="FQ2" s="109"/>
      <c r="FR2" s="109"/>
      <c r="FS2" s="109"/>
      <c r="FT2" s="44"/>
      <c r="FU2" s="109"/>
      <c r="FV2" s="109"/>
      <c r="FW2" s="109"/>
      <c r="FX2" s="109"/>
      <c r="FY2" s="109"/>
      <c r="FZ2" s="109"/>
      <c r="GA2" s="109"/>
      <c r="GB2" s="44"/>
      <c r="GC2" s="109"/>
      <c r="GD2" s="109"/>
      <c r="GE2" s="109"/>
      <c r="GF2" s="109"/>
      <c r="GG2" s="109"/>
      <c r="GH2" s="109"/>
      <c r="GI2" s="109"/>
      <c r="GJ2" s="44"/>
      <c r="GK2" s="109"/>
      <c r="GL2" s="109"/>
      <c r="GM2" s="109"/>
      <c r="GN2" s="109"/>
      <c r="GO2" s="109"/>
      <c r="GP2" s="109"/>
      <c r="GQ2" s="109"/>
      <c r="GR2" s="44"/>
      <c r="GS2" s="109"/>
      <c r="GT2" s="109"/>
      <c r="GU2" s="109"/>
      <c r="GV2" s="109"/>
      <c r="GW2" s="109"/>
      <c r="GX2" s="109"/>
      <c r="GY2" s="109"/>
      <c r="GZ2" s="44"/>
      <c r="HA2" s="109"/>
      <c r="HB2" s="109"/>
      <c r="HC2" s="109"/>
      <c r="HD2" s="109"/>
      <c r="HE2" s="109"/>
      <c r="HF2" s="109"/>
      <c r="HG2" s="109"/>
      <c r="HH2" s="44"/>
      <c r="HI2" s="109"/>
      <c r="HJ2" s="109"/>
      <c r="HK2" s="109"/>
      <c r="HL2" s="109"/>
      <c r="HM2" s="109"/>
      <c r="HN2" s="109"/>
      <c r="HO2" s="109"/>
      <c r="HP2" s="44"/>
      <c r="HQ2" s="109"/>
      <c r="HR2" s="109"/>
      <c r="HS2" s="109"/>
      <c r="HT2" s="109"/>
      <c r="HU2" s="109"/>
      <c r="HV2" s="109"/>
      <c r="HW2" s="109"/>
      <c r="HX2" s="44"/>
      <c r="HY2" s="109"/>
      <c r="HZ2" s="109"/>
      <c r="IA2" s="109"/>
      <c r="IB2" s="109"/>
      <c r="IC2" s="109"/>
      <c r="ID2" s="109"/>
      <c r="IE2" s="109"/>
      <c r="IF2" s="44"/>
      <c r="IG2" s="109"/>
      <c r="IH2" s="109"/>
      <c r="II2" s="109"/>
      <c r="IJ2" s="109"/>
      <c r="IK2" s="109"/>
      <c r="IL2" s="109"/>
      <c r="IM2" s="109"/>
      <c r="IN2" s="44"/>
    </row>
    <row r="3" spans="1:248" x14ac:dyDescent="0.3">
      <c r="E3" s="2"/>
      <c r="F3" s="2"/>
      <c r="J3" s="5" t="s">
        <v>21</v>
      </c>
      <c r="K3" s="109"/>
      <c r="L3" s="109"/>
      <c r="M3" s="109"/>
      <c r="N3" s="109"/>
      <c r="O3" s="109"/>
      <c r="P3" s="44"/>
      <c r="Q3" s="109"/>
      <c r="R3" s="109"/>
      <c r="S3" s="109"/>
      <c r="T3" s="109"/>
      <c r="U3" s="109"/>
      <c r="V3" s="109"/>
      <c r="W3" s="109"/>
      <c r="X3" s="44"/>
      <c r="Y3" s="109"/>
      <c r="Z3" s="109"/>
      <c r="AA3" s="109"/>
      <c r="AB3" s="109"/>
      <c r="AC3" s="109"/>
      <c r="AD3" s="109"/>
      <c r="AE3" s="109"/>
      <c r="AF3" s="44"/>
      <c r="AG3" s="109"/>
      <c r="AH3" s="109"/>
      <c r="AI3" s="109"/>
      <c r="AJ3" s="109"/>
      <c r="AK3" s="109"/>
      <c r="AL3" s="109"/>
      <c r="AM3" s="109"/>
      <c r="AN3" s="44"/>
      <c r="AO3" s="109"/>
      <c r="AP3" s="109"/>
      <c r="AQ3" s="109"/>
      <c r="AR3" s="109"/>
      <c r="AS3" s="109"/>
      <c r="AT3" s="109"/>
      <c r="AU3" s="109"/>
      <c r="AV3" s="44"/>
      <c r="AW3" s="109"/>
      <c r="AX3" s="109"/>
      <c r="AY3" s="109"/>
      <c r="AZ3" s="109"/>
      <c r="BA3" s="109"/>
      <c r="BB3" s="109"/>
      <c r="BC3" s="109"/>
      <c r="BD3" s="44"/>
      <c r="BE3" s="109"/>
      <c r="BF3" s="109"/>
      <c r="BG3" s="109"/>
      <c r="BH3" s="109"/>
      <c r="BI3" s="109"/>
      <c r="BJ3" s="109"/>
      <c r="BK3" s="109"/>
      <c r="BL3" s="44"/>
      <c r="BM3" s="109"/>
      <c r="BN3" s="109"/>
      <c r="BO3" s="109"/>
      <c r="BP3" s="109"/>
      <c r="BQ3" s="109"/>
      <c r="BR3" s="109"/>
      <c r="BS3" s="109"/>
      <c r="BT3" s="44"/>
      <c r="BU3" s="109"/>
      <c r="BV3" s="109"/>
      <c r="BW3" s="109"/>
      <c r="BX3" s="109"/>
      <c r="BY3" s="109"/>
      <c r="BZ3" s="109"/>
      <c r="CA3" s="109"/>
      <c r="CB3" s="44"/>
      <c r="CC3" s="109"/>
      <c r="CD3" s="109"/>
      <c r="CE3" s="109"/>
      <c r="CF3" s="109"/>
      <c r="CG3" s="109"/>
      <c r="CH3" s="109"/>
      <c r="CI3" s="109"/>
      <c r="CJ3" s="44"/>
      <c r="CK3" s="109"/>
      <c r="CL3" s="109"/>
      <c r="CM3" s="109"/>
      <c r="CN3" s="109"/>
      <c r="CO3" s="109"/>
      <c r="CP3" s="109"/>
      <c r="CQ3" s="109"/>
      <c r="CR3" s="44"/>
      <c r="CS3" s="109"/>
      <c r="CT3" s="109"/>
      <c r="CU3" s="109"/>
      <c r="CV3" s="109"/>
      <c r="CW3" s="109"/>
      <c r="CX3" s="109"/>
      <c r="CY3" s="109"/>
      <c r="CZ3" s="44"/>
      <c r="DA3" s="109"/>
      <c r="DB3" s="109"/>
      <c r="DC3" s="109"/>
      <c r="DD3" s="109"/>
      <c r="DE3" s="109"/>
      <c r="DF3" s="109"/>
      <c r="DG3" s="109"/>
      <c r="DH3" s="44"/>
      <c r="DI3" s="109"/>
      <c r="DJ3" s="109"/>
      <c r="DK3" s="109"/>
      <c r="DL3" s="109"/>
      <c r="DM3" s="109"/>
      <c r="DN3" s="109"/>
      <c r="DO3" s="109"/>
      <c r="DP3" s="44"/>
      <c r="DQ3" s="109"/>
      <c r="DR3" s="109"/>
      <c r="DS3" s="109"/>
      <c r="DT3" s="109"/>
      <c r="DU3" s="109"/>
      <c r="DV3" s="109"/>
      <c r="DW3" s="109"/>
      <c r="DX3" s="44"/>
      <c r="DY3" s="109"/>
      <c r="DZ3" s="109"/>
      <c r="EA3" s="109"/>
      <c r="EB3" s="109"/>
      <c r="EC3" s="109"/>
      <c r="ED3" s="109"/>
      <c r="EE3" s="109"/>
      <c r="EF3" s="44"/>
      <c r="EG3" s="109"/>
      <c r="EH3" s="109"/>
      <c r="EI3" s="109"/>
      <c r="EJ3" s="109"/>
      <c r="EK3" s="109"/>
      <c r="EL3" s="109"/>
      <c r="EM3" s="109"/>
      <c r="EN3" s="44"/>
      <c r="EO3" s="109"/>
      <c r="EP3" s="109"/>
      <c r="EQ3" s="109"/>
      <c r="ER3" s="109"/>
      <c r="ES3" s="109"/>
      <c r="ET3" s="109"/>
      <c r="EU3" s="109"/>
      <c r="EV3" s="44"/>
      <c r="EW3" s="109"/>
      <c r="EX3" s="109"/>
      <c r="EY3" s="109"/>
      <c r="EZ3" s="109"/>
      <c r="FA3" s="109"/>
      <c r="FB3" s="109"/>
      <c r="FC3" s="109"/>
      <c r="FD3" s="44"/>
      <c r="FE3" s="109"/>
      <c r="FF3" s="109"/>
      <c r="FG3" s="109"/>
      <c r="FH3" s="109"/>
      <c r="FI3" s="109"/>
      <c r="FJ3" s="109"/>
      <c r="FK3" s="109"/>
      <c r="FL3" s="44"/>
      <c r="FM3" s="109"/>
      <c r="FN3" s="109"/>
      <c r="FO3" s="109"/>
      <c r="FP3" s="109"/>
      <c r="FQ3" s="109"/>
      <c r="FR3" s="109"/>
      <c r="FS3" s="109"/>
      <c r="FT3" s="44"/>
      <c r="FU3" s="109"/>
      <c r="FV3" s="109"/>
      <c r="FW3" s="109"/>
      <c r="FX3" s="109"/>
      <c r="FY3" s="109"/>
      <c r="FZ3" s="109"/>
      <c r="GA3" s="109"/>
      <c r="GB3" s="44"/>
      <c r="GC3" s="109"/>
      <c r="GD3" s="109"/>
      <c r="GE3" s="109"/>
      <c r="GF3" s="109"/>
      <c r="GG3" s="109"/>
      <c r="GH3" s="109"/>
      <c r="GI3" s="109"/>
      <c r="GJ3" s="44"/>
      <c r="GK3" s="109"/>
      <c r="GL3" s="109"/>
      <c r="GM3" s="109"/>
      <c r="GN3" s="109"/>
      <c r="GO3" s="109"/>
      <c r="GP3" s="109"/>
      <c r="GQ3" s="109"/>
      <c r="GR3" s="44"/>
      <c r="GS3" s="109"/>
      <c r="GT3" s="109"/>
      <c r="GU3" s="109"/>
      <c r="GV3" s="109"/>
      <c r="GW3" s="109"/>
      <c r="GX3" s="109"/>
      <c r="GY3" s="109"/>
      <c r="GZ3" s="44"/>
      <c r="HA3" s="109"/>
      <c r="HB3" s="109"/>
      <c r="HC3" s="109"/>
      <c r="HD3" s="109"/>
      <c r="HE3" s="109"/>
      <c r="HF3" s="109"/>
      <c r="HG3" s="109"/>
      <c r="HH3" s="44"/>
      <c r="HI3" s="109"/>
      <c r="HJ3" s="109"/>
      <c r="HK3" s="109"/>
      <c r="HL3" s="109"/>
      <c r="HM3" s="109"/>
      <c r="HN3" s="109"/>
      <c r="HO3" s="109"/>
      <c r="HP3" s="44"/>
      <c r="HQ3" s="109"/>
      <c r="HR3" s="109"/>
      <c r="HS3" s="109"/>
      <c r="HT3" s="109"/>
      <c r="HU3" s="109"/>
      <c r="HV3" s="109"/>
      <c r="HW3" s="109"/>
      <c r="HX3" s="44"/>
      <c r="HY3" s="109"/>
      <c r="HZ3" s="109"/>
      <c r="IA3" s="109"/>
      <c r="IB3" s="109"/>
      <c r="IC3" s="109"/>
      <c r="ID3" s="109"/>
      <c r="IE3" s="109"/>
      <c r="IF3" s="44"/>
      <c r="IG3" s="109"/>
      <c r="IH3" s="109"/>
      <c r="II3" s="109"/>
      <c r="IJ3" s="109"/>
      <c r="IK3" s="109"/>
      <c r="IL3" s="109"/>
      <c r="IM3" s="109"/>
      <c r="IN3" s="44"/>
    </row>
    <row r="4" spans="1:248" ht="10.5" customHeight="1" x14ac:dyDescent="0.3">
      <c r="E4" s="2"/>
      <c r="F4" s="2"/>
      <c r="J4" s="110"/>
      <c r="K4" s="109"/>
      <c r="L4" s="109"/>
      <c r="M4" s="109"/>
      <c r="N4" s="109"/>
      <c r="O4" s="109"/>
      <c r="P4" s="44"/>
      <c r="Q4" s="109"/>
      <c r="R4" s="109"/>
      <c r="S4" s="109"/>
      <c r="T4" s="109"/>
      <c r="U4" s="109"/>
      <c r="V4" s="109"/>
      <c r="W4" s="109"/>
      <c r="X4" s="44"/>
      <c r="Y4" s="109"/>
      <c r="Z4" s="109"/>
      <c r="AA4" s="109"/>
      <c r="AB4" s="109"/>
      <c r="AC4" s="109"/>
      <c r="AD4" s="109"/>
      <c r="AE4" s="109"/>
      <c r="AF4" s="44"/>
      <c r="AG4" s="109"/>
      <c r="AH4" s="109"/>
      <c r="AI4" s="109"/>
      <c r="AJ4" s="109"/>
      <c r="AK4" s="109"/>
      <c r="AL4" s="109"/>
      <c r="AM4" s="109"/>
      <c r="AN4" s="44"/>
      <c r="AO4" s="109"/>
      <c r="AP4" s="109"/>
      <c r="AQ4" s="109"/>
      <c r="AR4" s="109"/>
      <c r="AS4" s="109"/>
      <c r="AT4" s="109"/>
      <c r="AU4" s="109"/>
      <c r="AV4" s="44"/>
      <c r="AW4" s="109"/>
      <c r="AX4" s="109"/>
      <c r="AY4" s="109"/>
      <c r="AZ4" s="109"/>
      <c r="BA4" s="109"/>
      <c r="BB4" s="109"/>
      <c r="BC4" s="109"/>
      <c r="BD4" s="44"/>
      <c r="BE4" s="109"/>
      <c r="BF4" s="109"/>
      <c r="BG4" s="109"/>
      <c r="BH4" s="109"/>
      <c r="BI4" s="109"/>
      <c r="BJ4" s="109"/>
      <c r="BK4" s="109"/>
      <c r="BL4" s="44"/>
      <c r="BM4" s="109"/>
      <c r="BN4" s="109"/>
      <c r="BO4" s="109"/>
      <c r="BP4" s="109"/>
      <c r="BQ4" s="109"/>
      <c r="BR4" s="109"/>
      <c r="BS4" s="109"/>
      <c r="BT4" s="44"/>
      <c r="BU4" s="109"/>
      <c r="BV4" s="109"/>
      <c r="BW4" s="109"/>
      <c r="BX4" s="109"/>
      <c r="BY4" s="109"/>
      <c r="BZ4" s="109"/>
      <c r="CA4" s="109"/>
      <c r="CB4" s="44"/>
      <c r="CC4" s="109"/>
      <c r="CD4" s="109"/>
      <c r="CE4" s="109"/>
      <c r="CF4" s="109"/>
      <c r="CG4" s="109"/>
      <c r="CH4" s="109"/>
      <c r="CI4" s="109"/>
      <c r="CJ4" s="44"/>
      <c r="CK4" s="109"/>
      <c r="CL4" s="109"/>
      <c r="CM4" s="109"/>
      <c r="CN4" s="109"/>
      <c r="CO4" s="109"/>
      <c r="CP4" s="109"/>
      <c r="CQ4" s="109"/>
      <c r="CR4" s="44"/>
      <c r="CS4" s="109"/>
      <c r="CT4" s="109"/>
      <c r="CU4" s="109"/>
      <c r="CV4" s="109"/>
      <c r="CW4" s="109"/>
      <c r="CX4" s="109"/>
      <c r="CY4" s="109"/>
      <c r="CZ4" s="44"/>
      <c r="DA4" s="109"/>
      <c r="DB4" s="109"/>
      <c r="DC4" s="109"/>
      <c r="DD4" s="109"/>
      <c r="DE4" s="109"/>
      <c r="DF4" s="109"/>
      <c r="DG4" s="109"/>
      <c r="DH4" s="44"/>
      <c r="DI4" s="109"/>
      <c r="DJ4" s="109"/>
      <c r="DK4" s="109"/>
      <c r="DL4" s="109"/>
      <c r="DM4" s="109"/>
      <c r="DN4" s="109"/>
      <c r="DO4" s="109"/>
      <c r="DP4" s="44"/>
      <c r="DQ4" s="109"/>
      <c r="DR4" s="109"/>
      <c r="DS4" s="109"/>
      <c r="DT4" s="109"/>
      <c r="DU4" s="109"/>
      <c r="DV4" s="109"/>
      <c r="DW4" s="109"/>
      <c r="DX4" s="44"/>
      <c r="DY4" s="109"/>
      <c r="DZ4" s="109"/>
      <c r="EA4" s="109"/>
      <c r="EB4" s="109"/>
      <c r="EC4" s="109"/>
      <c r="ED4" s="109"/>
      <c r="EE4" s="109"/>
      <c r="EF4" s="44"/>
      <c r="EG4" s="109"/>
      <c r="EH4" s="109"/>
      <c r="EI4" s="109"/>
      <c r="EJ4" s="109"/>
      <c r="EK4" s="109"/>
      <c r="EL4" s="109"/>
      <c r="EM4" s="109"/>
      <c r="EN4" s="44"/>
      <c r="EO4" s="109"/>
      <c r="EP4" s="109"/>
      <c r="EQ4" s="109"/>
      <c r="ER4" s="109"/>
      <c r="ES4" s="109"/>
      <c r="ET4" s="109"/>
      <c r="EU4" s="109"/>
      <c r="EV4" s="44"/>
      <c r="EW4" s="109"/>
      <c r="EX4" s="109"/>
      <c r="EY4" s="109"/>
      <c r="EZ4" s="109"/>
      <c r="FA4" s="109"/>
      <c r="FB4" s="109"/>
      <c r="FC4" s="109"/>
      <c r="FD4" s="44"/>
      <c r="FE4" s="109"/>
      <c r="FF4" s="109"/>
      <c r="FG4" s="109"/>
      <c r="FH4" s="109"/>
      <c r="FI4" s="109"/>
      <c r="FJ4" s="109"/>
      <c r="FK4" s="109"/>
      <c r="FL4" s="44"/>
      <c r="FM4" s="109"/>
      <c r="FN4" s="109"/>
      <c r="FO4" s="109"/>
      <c r="FP4" s="109"/>
      <c r="FQ4" s="109"/>
      <c r="FR4" s="109"/>
      <c r="FS4" s="109"/>
      <c r="FT4" s="44"/>
      <c r="FU4" s="109"/>
      <c r="FV4" s="109"/>
      <c r="FW4" s="109"/>
      <c r="FX4" s="109"/>
      <c r="FY4" s="109"/>
      <c r="FZ4" s="109"/>
      <c r="GA4" s="109"/>
      <c r="GB4" s="44"/>
      <c r="GC4" s="109"/>
      <c r="GD4" s="109"/>
      <c r="GE4" s="109"/>
      <c r="GF4" s="109"/>
      <c r="GG4" s="109"/>
      <c r="GH4" s="109"/>
      <c r="GI4" s="109"/>
      <c r="GJ4" s="44"/>
      <c r="GK4" s="109"/>
      <c r="GL4" s="109"/>
      <c r="GM4" s="109"/>
      <c r="GN4" s="109"/>
      <c r="GO4" s="109"/>
      <c r="GP4" s="109"/>
      <c r="GQ4" s="109"/>
      <c r="GR4" s="44"/>
      <c r="GS4" s="109"/>
      <c r="GT4" s="109"/>
      <c r="GU4" s="109"/>
      <c r="GV4" s="109"/>
      <c r="GW4" s="109"/>
      <c r="GX4" s="109"/>
      <c r="GY4" s="109"/>
      <c r="GZ4" s="44"/>
      <c r="HA4" s="109"/>
      <c r="HB4" s="109"/>
      <c r="HC4" s="109"/>
      <c r="HD4" s="109"/>
      <c r="HE4" s="109"/>
      <c r="HF4" s="109"/>
      <c r="HG4" s="109"/>
      <c r="HH4" s="44"/>
      <c r="HI4" s="109"/>
      <c r="HJ4" s="109"/>
      <c r="HK4" s="109"/>
      <c r="HL4" s="109"/>
      <c r="HM4" s="109"/>
      <c r="HN4" s="109"/>
      <c r="HO4" s="109"/>
      <c r="HP4" s="44"/>
      <c r="HQ4" s="109"/>
      <c r="HR4" s="109"/>
      <c r="HS4" s="109"/>
      <c r="HT4" s="109"/>
      <c r="HU4" s="109"/>
      <c r="HV4" s="109"/>
      <c r="HW4" s="109"/>
      <c r="HX4" s="44"/>
      <c r="HY4" s="109"/>
      <c r="HZ4" s="109"/>
      <c r="IA4" s="109"/>
      <c r="IB4" s="109"/>
      <c r="IC4" s="109"/>
      <c r="ID4" s="109"/>
      <c r="IE4" s="109"/>
      <c r="IF4" s="44"/>
      <c r="IG4" s="109"/>
      <c r="IH4" s="109"/>
      <c r="II4" s="109"/>
      <c r="IJ4" s="109"/>
      <c r="IK4" s="109"/>
      <c r="IL4" s="109"/>
      <c r="IM4" s="109"/>
      <c r="IN4" s="44"/>
    </row>
    <row r="5" spans="1:248" ht="42.75" customHeight="1" x14ac:dyDescent="0.3">
      <c r="A5" s="415" t="s">
        <v>212</v>
      </c>
      <c r="B5" s="415"/>
      <c r="C5" s="415"/>
      <c r="D5" s="415"/>
      <c r="E5" s="415"/>
      <c r="F5" s="415"/>
      <c r="G5" s="415"/>
      <c r="H5" s="415"/>
      <c r="I5" s="415"/>
      <c r="J5" s="415"/>
      <c r="K5" s="109"/>
      <c r="L5" s="109"/>
      <c r="M5" s="109"/>
      <c r="N5" s="109"/>
      <c r="O5" s="109"/>
      <c r="P5" s="44"/>
      <c r="Q5" s="109"/>
      <c r="R5" s="109"/>
      <c r="S5" s="109"/>
      <c r="T5" s="109"/>
      <c r="U5" s="109"/>
      <c r="V5" s="109"/>
      <c r="W5" s="109"/>
      <c r="X5" s="44"/>
      <c r="Y5" s="109"/>
      <c r="Z5" s="109"/>
      <c r="AA5" s="109"/>
      <c r="AB5" s="109"/>
      <c r="AC5" s="109"/>
      <c r="AD5" s="109"/>
      <c r="AE5" s="109"/>
      <c r="AF5" s="44"/>
      <c r="AG5" s="109"/>
      <c r="AH5" s="109"/>
      <c r="AI5" s="109"/>
      <c r="AJ5" s="109"/>
      <c r="AK5" s="109"/>
      <c r="AL5" s="109"/>
      <c r="AM5" s="109"/>
      <c r="AN5" s="44"/>
      <c r="AO5" s="109"/>
      <c r="AP5" s="109"/>
      <c r="AQ5" s="109"/>
      <c r="AR5" s="109"/>
      <c r="AS5" s="109"/>
      <c r="AT5" s="109"/>
      <c r="AU5" s="109"/>
      <c r="AV5" s="44"/>
      <c r="AW5" s="109"/>
      <c r="AX5" s="109"/>
      <c r="AY5" s="109"/>
      <c r="AZ5" s="109"/>
      <c r="BA5" s="109"/>
      <c r="BB5" s="109"/>
      <c r="BC5" s="109"/>
      <c r="BD5" s="44"/>
      <c r="BE5" s="109"/>
      <c r="BF5" s="109"/>
      <c r="BG5" s="109"/>
      <c r="BH5" s="109"/>
      <c r="BI5" s="109"/>
      <c r="BJ5" s="109"/>
      <c r="BK5" s="109"/>
      <c r="BL5" s="44"/>
      <c r="BM5" s="109"/>
      <c r="BN5" s="109"/>
      <c r="BO5" s="109"/>
      <c r="BP5" s="109"/>
      <c r="BQ5" s="109"/>
      <c r="BR5" s="109"/>
      <c r="BS5" s="109"/>
      <c r="BT5" s="44"/>
      <c r="BU5" s="109"/>
      <c r="BV5" s="109"/>
      <c r="BW5" s="109"/>
      <c r="BX5" s="109"/>
      <c r="BY5" s="109"/>
      <c r="BZ5" s="109"/>
      <c r="CA5" s="109"/>
      <c r="CB5" s="44"/>
      <c r="CC5" s="109"/>
      <c r="CD5" s="109"/>
      <c r="CE5" s="109"/>
      <c r="CF5" s="109"/>
      <c r="CG5" s="109"/>
      <c r="CH5" s="109"/>
      <c r="CI5" s="109"/>
      <c r="CJ5" s="44"/>
      <c r="CK5" s="109"/>
      <c r="CL5" s="109"/>
      <c r="CM5" s="109"/>
      <c r="CN5" s="109"/>
      <c r="CO5" s="109"/>
      <c r="CP5" s="109"/>
      <c r="CQ5" s="109"/>
      <c r="CR5" s="44"/>
      <c r="CS5" s="109"/>
      <c r="CT5" s="109"/>
      <c r="CU5" s="109"/>
      <c r="CV5" s="109"/>
      <c r="CW5" s="109"/>
      <c r="CX5" s="109"/>
      <c r="CY5" s="109"/>
      <c r="CZ5" s="44"/>
      <c r="DA5" s="109"/>
      <c r="DB5" s="109"/>
      <c r="DC5" s="109"/>
      <c r="DD5" s="109"/>
      <c r="DE5" s="109"/>
      <c r="DF5" s="109"/>
      <c r="DG5" s="109"/>
      <c r="DH5" s="44"/>
      <c r="DI5" s="109"/>
      <c r="DJ5" s="109"/>
      <c r="DK5" s="109"/>
      <c r="DL5" s="109"/>
      <c r="DM5" s="109"/>
      <c r="DN5" s="109"/>
      <c r="DO5" s="109"/>
      <c r="DP5" s="44"/>
      <c r="DQ5" s="109"/>
      <c r="DR5" s="109"/>
      <c r="DS5" s="109"/>
      <c r="DT5" s="109"/>
      <c r="DU5" s="109"/>
      <c r="DV5" s="109"/>
      <c r="DW5" s="109"/>
      <c r="DX5" s="44"/>
      <c r="DY5" s="109"/>
      <c r="DZ5" s="109"/>
      <c r="EA5" s="109"/>
      <c r="EB5" s="109"/>
      <c r="EC5" s="109"/>
      <c r="ED5" s="109"/>
      <c r="EE5" s="109"/>
      <c r="EF5" s="44"/>
      <c r="EG5" s="109"/>
      <c r="EH5" s="109"/>
      <c r="EI5" s="109"/>
      <c r="EJ5" s="109"/>
      <c r="EK5" s="109"/>
      <c r="EL5" s="109"/>
      <c r="EM5" s="109"/>
      <c r="EN5" s="44"/>
      <c r="EO5" s="109"/>
      <c r="EP5" s="109"/>
      <c r="EQ5" s="109"/>
      <c r="ER5" s="109"/>
      <c r="ES5" s="109"/>
      <c r="ET5" s="109"/>
      <c r="EU5" s="109"/>
      <c r="EV5" s="44"/>
      <c r="EW5" s="109"/>
      <c r="EX5" s="109"/>
      <c r="EY5" s="109"/>
      <c r="EZ5" s="109"/>
      <c r="FA5" s="109"/>
      <c r="FB5" s="109"/>
      <c r="FC5" s="109"/>
      <c r="FD5" s="44"/>
      <c r="FE5" s="109"/>
      <c r="FF5" s="109"/>
      <c r="FG5" s="109"/>
      <c r="FH5" s="109"/>
      <c r="FI5" s="109"/>
      <c r="FJ5" s="109"/>
      <c r="FK5" s="109"/>
      <c r="FL5" s="44"/>
      <c r="FM5" s="109"/>
      <c r="FN5" s="109"/>
      <c r="FO5" s="109"/>
      <c r="FP5" s="109"/>
      <c r="FQ5" s="109"/>
      <c r="FR5" s="109"/>
      <c r="FS5" s="109"/>
      <c r="FT5" s="44"/>
      <c r="FU5" s="109"/>
      <c r="FV5" s="109"/>
      <c r="FW5" s="109"/>
      <c r="FX5" s="109"/>
      <c r="FY5" s="109"/>
      <c r="FZ5" s="109"/>
      <c r="GA5" s="109"/>
      <c r="GB5" s="44"/>
      <c r="GC5" s="109"/>
      <c r="GD5" s="109"/>
      <c r="GE5" s="109"/>
      <c r="GF5" s="109"/>
      <c r="GG5" s="109"/>
      <c r="GH5" s="109"/>
      <c r="GI5" s="109"/>
      <c r="GJ5" s="44"/>
      <c r="GK5" s="109"/>
      <c r="GL5" s="109"/>
      <c r="GM5" s="109"/>
      <c r="GN5" s="109"/>
      <c r="GO5" s="109"/>
      <c r="GP5" s="109"/>
      <c r="GQ5" s="109"/>
      <c r="GR5" s="44"/>
      <c r="GS5" s="109"/>
      <c r="GT5" s="109"/>
      <c r="GU5" s="109"/>
      <c r="GV5" s="109"/>
      <c r="GW5" s="109"/>
      <c r="GX5" s="109"/>
      <c r="GY5" s="109"/>
      <c r="GZ5" s="44"/>
      <c r="HA5" s="109"/>
      <c r="HB5" s="109"/>
      <c r="HC5" s="109"/>
      <c r="HD5" s="109"/>
      <c r="HE5" s="109"/>
      <c r="HF5" s="109"/>
      <c r="HG5" s="109"/>
      <c r="HH5" s="44"/>
      <c r="HI5" s="109"/>
      <c r="HJ5" s="109"/>
      <c r="HK5" s="109"/>
      <c r="HL5" s="109"/>
      <c r="HM5" s="109"/>
      <c r="HN5" s="109"/>
      <c r="HO5" s="109"/>
      <c r="HP5" s="44"/>
      <c r="HQ5" s="109"/>
      <c r="HR5" s="109"/>
      <c r="HS5" s="109"/>
      <c r="HT5" s="109"/>
      <c r="HU5" s="109"/>
      <c r="HV5" s="109"/>
      <c r="HW5" s="109"/>
      <c r="HX5" s="44"/>
      <c r="HY5" s="109"/>
      <c r="HZ5" s="109"/>
      <c r="IA5" s="109"/>
      <c r="IB5" s="109"/>
      <c r="IC5" s="109"/>
      <c r="ID5" s="109"/>
      <c r="IE5" s="109"/>
      <c r="IF5" s="44"/>
      <c r="IG5" s="109"/>
      <c r="IH5" s="109"/>
      <c r="II5" s="109"/>
      <c r="IJ5" s="109"/>
      <c r="IK5" s="109"/>
      <c r="IL5" s="109"/>
      <c r="IM5" s="109"/>
      <c r="IN5" s="44"/>
    </row>
    <row r="6" spans="1:248" ht="20.25" customHeight="1" x14ac:dyDescent="0.3">
      <c r="A6" s="274"/>
      <c r="B6" s="274"/>
      <c r="C6" s="274"/>
      <c r="D6" s="274"/>
      <c r="E6" s="274"/>
      <c r="F6" s="274"/>
      <c r="G6" s="274"/>
      <c r="H6" s="274"/>
      <c r="I6" s="543" t="s">
        <v>33</v>
      </c>
      <c r="J6" s="543"/>
      <c r="K6" s="109"/>
      <c r="L6" s="109"/>
      <c r="M6" s="109"/>
      <c r="N6" s="109"/>
      <c r="O6" s="109"/>
      <c r="P6" s="44"/>
      <c r="Q6" s="109"/>
      <c r="R6" s="109"/>
      <c r="S6" s="109"/>
      <c r="T6" s="109"/>
      <c r="U6" s="109"/>
      <c r="V6" s="109"/>
      <c r="W6" s="109"/>
      <c r="X6" s="44"/>
      <c r="Y6" s="109"/>
      <c r="Z6" s="109"/>
      <c r="AA6" s="109"/>
      <c r="AB6" s="109"/>
      <c r="AC6" s="109"/>
      <c r="AD6" s="109"/>
      <c r="AE6" s="109"/>
      <c r="AF6" s="44"/>
      <c r="AG6" s="109"/>
      <c r="AH6" s="109"/>
      <c r="AI6" s="109"/>
      <c r="AJ6" s="109"/>
      <c r="AK6" s="109"/>
      <c r="AL6" s="109"/>
      <c r="AM6" s="109"/>
      <c r="AN6" s="44"/>
      <c r="AO6" s="109"/>
      <c r="AP6" s="109"/>
      <c r="AQ6" s="109"/>
      <c r="AR6" s="109"/>
      <c r="AS6" s="109"/>
      <c r="AT6" s="109"/>
      <c r="AU6" s="109"/>
      <c r="AV6" s="44"/>
      <c r="AW6" s="109"/>
      <c r="AX6" s="109"/>
      <c r="AY6" s="109"/>
      <c r="AZ6" s="109"/>
      <c r="BA6" s="109"/>
      <c r="BB6" s="109"/>
      <c r="BC6" s="109"/>
      <c r="BD6" s="44"/>
      <c r="BE6" s="109"/>
      <c r="BF6" s="109"/>
      <c r="BG6" s="109"/>
      <c r="BH6" s="109"/>
      <c r="BI6" s="109"/>
      <c r="BJ6" s="109"/>
      <c r="BK6" s="109"/>
      <c r="BL6" s="44"/>
      <c r="BM6" s="109"/>
      <c r="BN6" s="109"/>
      <c r="BO6" s="109"/>
      <c r="BP6" s="109"/>
      <c r="BQ6" s="109"/>
      <c r="BR6" s="109"/>
      <c r="BS6" s="109"/>
      <c r="BT6" s="44"/>
      <c r="BU6" s="109"/>
      <c r="BV6" s="109"/>
      <c r="BW6" s="109"/>
      <c r="BX6" s="109"/>
      <c r="BY6" s="109"/>
      <c r="BZ6" s="109"/>
      <c r="CA6" s="109"/>
      <c r="CB6" s="44"/>
      <c r="CC6" s="109"/>
      <c r="CD6" s="109"/>
      <c r="CE6" s="109"/>
      <c r="CF6" s="109"/>
      <c r="CG6" s="109"/>
      <c r="CH6" s="109"/>
      <c r="CI6" s="109"/>
      <c r="CJ6" s="44"/>
      <c r="CK6" s="109"/>
      <c r="CL6" s="109"/>
      <c r="CM6" s="109"/>
      <c r="CN6" s="109"/>
      <c r="CO6" s="109"/>
      <c r="CP6" s="109"/>
      <c r="CQ6" s="109"/>
      <c r="CR6" s="44"/>
      <c r="CS6" s="109"/>
      <c r="CT6" s="109"/>
      <c r="CU6" s="109"/>
      <c r="CV6" s="109"/>
      <c r="CW6" s="109"/>
      <c r="CX6" s="109"/>
      <c r="CY6" s="109"/>
      <c r="CZ6" s="44"/>
      <c r="DA6" s="109"/>
      <c r="DB6" s="109"/>
      <c r="DC6" s="109"/>
      <c r="DD6" s="109"/>
      <c r="DE6" s="109"/>
      <c r="DF6" s="109"/>
      <c r="DG6" s="109"/>
      <c r="DH6" s="44"/>
      <c r="DI6" s="109"/>
      <c r="DJ6" s="109"/>
      <c r="DK6" s="109"/>
      <c r="DL6" s="109"/>
      <c r="DM6" s="109"/>
      <c r="DN6" s="109"/>
      <c r="DO6" s="109"/>
      <c r="DP6" s="44"/>
      <c r="DQ6" s="109"/>
      <c r="DR6" s="109"/>
      <c r="DS6" s="109"/>
      <c r="DT6" s="109"/>
      <c r="DU6" s="109"/>
      <c r="DV6" s="109"/>
      <c r="DW6" s="109"/>
      <c r="DX6" s="44"/>
      <c r="DY6" s="109"/>
      <c r="DZ6" s="109"/>
      <c r="EA6" s="109"/>
      <c r="EB6" s="109"/>
      <c r="EC6" s="109"/>
      <c r="ED6" s="109"/>
      <c r="EE6" s="109"/>
      <c r="EF6" s="44"/>
      <c r="EG6" s="109"/>
      <c r="EH6" s="109"/>
      <c r="EI6" s="109"/>
      <c r="EJ6" s="109"/>
      <c r="EK6" s="109"/>
      <c r="EL6" s="109"/>
      <c r="EM6" s="109"/>
      <c r="EN6" s="44"/>
      <c r="EO6" s="109"/>
      <c r="EP6" s="109"/>
      <c r="EQ6" s="109"/>
      <c r="ER6" s="109"/>
      <c r="ES6" s="109"/>
      <c r="ET6" s="109"/>
      <c r="EU6" s="109"/>
      <c r="EV6" s="44"/>
      <c r="EW6" s="109"/>
      <c r="EX6" s="109"/>
      <c r="EY6" s="109"/>
      <c r="EZ6" s="109"/>
      <c r="FA6" s="109"/>
      <c r="FB6" s="109"/>
      <c r="FC6" s="109"/>
      <c r="FD6" s="44"/>
      <c r="FE6" s="109"/>
      <c r="FF6" s="109"/>
      <c r="FG6" s="109"/>
      <c r="FH6" s="109"/>
      <c r="FI6" s="109"/>
      <c r="FJ6" s="109"/>
      <c r="FK6" s="109"/>
      <c r="FL6" s="44"/>
      <c r="FM6" s="109"/>
      <c r="FN6" s="109"/>
      <c r="FO6" s="109"/>
      <c r="FP6" s="109"/>
      <c r="FQ6" s="109"/>
      <c r="FR6" s="109"/>
      <c r="FS6" s="109"/>
      <c r="FT6" s="44"/>
      <c r="FU6" s="109"/>
      <c r="FV6" s="109"/>
      <c r="FW6" s="109"/>
      <c r="FX6" s="109"/>
      <c r="FY6" s="109"/>
      <c r="FZ6" s="109"/>
      <c r="GA6" s="109"/>
      <c r="GB6" s="44"/>
      <c r="GC6" s="109"/>
      <c r="GD6" s="109"/>
      <c r="GE6" s="109"/>
      <c r="GF6" s="109"/>
      <c r="GG6" s="109"/>
      <c r="GH6" s="109"/>
      <c r="GI6" s="109"/>
      <c r="GJ6" s="44"/>
      <c r="GK6" s="109"/>
      <c r="GL6" s="109"/>
      <c r="GM6" s="109"/>
      <c r="GN6" s="109"/>
      <c r="GO6" s="109"/>
      <c r="GP6" s="109"/>
      <c r="GQ6" s="109"/>
      <c r="GR6" s="44"/>
      <c r="GS6" s="109"/>
      <c r="GT6" s="109"/>
      <c r="GU6" s="109"/>
      <c r="GV6" s="109"/>
      <c r="GW6" s="109"/>
      <c r="GX6" s="109"/>
      <c r="GY6" s="109"/>
      <c r="GZ6" s="44"/>
      <c r="HA6" s="109"/>
      <c r="HB6" s="109"/>
      <c r="HC6" s="109"/>
      <c r="HD6" s="109"/>
      <c r="HE6" s="109"/>
      <c r="HF6" s="109"/>
      <c r="HG6" s="109"/>
      <c r="HH6" s="44"/>
      <c r="HI6" s="109"/>
      <c r="HJ6" s="109"/>
      <c r="HK6" s="109"/>
      <c r="HL6" s="109"/>
      <c r="HM6" s="109"/>
      <c r="HN6" s="109"/>
      <c r="HO6" s="109"/>
      <c r="HP6" s="44"/>
      <c r="HQ6" s="109"/>
      <c r="HR6" s="109"/>
      <c r="HS6" s="109"/>
      <c r="HT6" s="109"/>
      <c r="HU6" s="109"/>
      <c r="HV6" s="109"/>
      <c r="HW6" s="109"/>
      <c r="HX6" s="44"/>
      <c r="HY6" s="109"/>
      <c r="HZ6" s="109"/>
      <c r="IA6" s="109"/>
      <c r="IB6" s="109"/>
      <c r="IC6" s="109"/>
      <c r="ID6" s="109"/>
      <c r="IE6" s="109"/>
      <c r="IF6" s="44"/>
      <c r="IG6" s="109"/>
      <c r="IH6" s="109"/>
      <c r="II6" s="109"/>
      <c r="IJ6" s="109"/>
      <c r="IK6" s="109"/>
      <c r="IL6" s="109"/>
      <c r="IM6" s="109"/>
      <c r="IN6" s="44"/>
    </row>
    <row r="7" spans="1:248" ht="73.5" customHeight="1" x14ac:dyDescent="0.3">
      <c r="A7" s="416" t="s">
        <v>2</v>
      </c>
      <c r="B7" s="417"/>
      <c r="C7" s="418"/>
      <c r="D7" s="416" t="s">
        <v>0</v>
      </c>
      <c r="E7" s="418"/>
      <c r="F7" s="412" t="s">
        <v>12</v>
      </c>
      <c r="G7" s="475" t="s">
        <v>13</v>
      </c>
      <c r="H7" s="476"/>
      <c r="I7" s="476"/>
      <c r="J7" s="477"/>
      <c r="K7" s="135"/>
    </row>
    <row r="8" spans="1:248" s="27" customFormat="1" ht="34.5" customHeight="1" x14ac:dyDescent="0.2">
      <c r="A8" s="111" t="s">
        <v>25</v>
      </c>
      <c r="B8" s="111" t="s">
        <v>26</v>
      </c>
      <c r="C8" s="111" t="s">
        <v>27</v>
      </c>
      <c r="D8" s="112" t="s">
        <v>3</v>
      </c>
      <c r="E8" s="112" t="s">
        <v>4</v>
      </c>
      <c r="F8" s="413"/>
      <c r="G8" s="15" t="s">
        <v>112</v>
      </c>
      <c r="H8" s="161" t="s">
        <v>30</v>
      </c>
      <c r="I8" s="15" t="s">
        <v>31</v>
      </c>
      <c r="J8" s="15" t="s">
        <v>32</v>
      </c>
    </row>
    <row r="9" spans="1:248" x14ac:dyDescent="0.3">
      <c r="A9" s="113"/>
      <c r="B9" s="113"/>
      <c r="C9" s="113"/>
      <c r="D9" s="113"/>
      <c r="E9" s="113"/>
      <c r="F9" s="114" t="s">
        <v>7</v>
      </c>
      <c r="G9" s="179">
        <f>+G11+G39</f>
        <v>0</v>
      </c>
      <c r="H9" s="179">
        <f>+H11+H39</f>
        <v>0</v>
      </c>
      <c r="I9" s="179">
        <f>+I11+I39</f>
        <v>0</v>
      </c>
      <c r="J9" s="179">
        <f>+J11+J39</f>
        <v>0</v>
      </c>
    </row>
    <row r="10" spans="1:248" x14ac:dyDescent="0.3">
      <c r="A10" s="113"/>
      <c r="B10" s="113"/>
      <c r="C10" s="113"/>
      <c r="D10" s="113"/>
      <c r="E10" s="113"/>
      <c r="F10" s="113" t="s">
        <v>8</v>
      </c>
      <c r="G10" s="24"/>
      <c r="H10" s="24"/>
      <c r="I10" s="24"/>
      <c r="J10" s="24"/>
    </row>
    <row r="11" spans="1:248" s="118" customFormat="1" ht="33.75" customHeight="1" x14ac:dyDescent="0.2">
      <c r="A11" s="115"/>
      <c r="B11" s="115"/>
      <c r="C11" s="115"/>
      <c r="D11" s="116"/>
      <c r="E11" s="116"/>
      <c r="F11" s="117" t="s">
        <v>18</v>
      </c>
      <c r="G11" s="24">
        <f>G13</f>
        <v>2460</v>
      </c>
      <c r="H11" s="24">
        <f t="shared" ref="H11:J11" si="0">H13</f>
        <v>19920</v>
      </c>
      <c r="I11" s="24">
        <f t="shared" si="0"/>
        <v>37350.699999999997</v>
      </c>
      <c r="J11" s="24">
        <f t="shared" si="0"/>
        <v>39810.699999999997</v>
      </c>
    </row>
    <row r="12" spans="1:248" s="118" customFormat="1" x14ac:dyDescent="0.2">
      <c r="A12" s="115"/>
      <c r="B12" s="115"/>
      <c r="C12" s="115"/>
      <c r="D12" s="116"/>
      <c r="E12" s="116"/>
      <c r="F12" s="108" t="s">
        <v>8</v>
      </c>
      <c r="G12" s="236"/>
      <c r="H12" s="236"/>
      <c r="I12" s="275"/>
      <c r="J12" s="275"/>
    </row>
    <row r="13" spans="1:248" ht="19.5" customHeight="1" x14ac:dyDescent="0.3">
      <c r="A13" s="119" t="s">
        <v>6</v>
      </c>
      <c r="B13" s="114"/>
      <c r="C13" s="114"/>
      <c r="D13" s="114"/>
      <c r="E13" s="113"/>
      <c r="F13" s="120" t="s">
        <v>15</v>
      </c>
      <c r="G13" s="24">
        <f>G15</f>
        <v>2460</v>
      </c>
      <c r="H13" s="24">
        <f t="shared" ref="H13:J13" si="1">H15</f>
        <v>19920</v>
      </c>
      <c r="I13" s="24">
        <f t="shared" si="1"/>
        <v>37350.699999999997</v>
      </c>
      <c r="J13" s="24">
        <f t="shared" si="1"/>
        <v>39810.699999999997</v>
      </c>
      <c r="K13" s="28"/>
    </row>
    <row r="14" spans="1:248" x14ac:dyDescent="0.3">
      <c r="A14" s="114"/>
      <c r="B14" s="114"/>
      <c r="C14" s="114"/>
      <c r="D14" s="114"/>
      <c r="E14" s="113"/>
      <c r="F14" s="107" t="s">
        <v>8</v>
      </c>
      <c r="G14" s="236"/>
      <c r="H14" s="236"/>
      <c r="I14" s="275"/>
      <c r="J14" s="275"/>
      <c r="K14" s="28"/>
    </row>
    <row r="15" spans="1:248" ht="34.5" x14ac:dyDescent="0.3">
      <c r="A15" s="114"/>
      <c r="B15" s="119" t="s">
        <v>16</v>
      </c>
      <c r="C15" s="114"/>
      <c r="D15" s="114"/>
      <c r="E15" s="113"/>
      <c r="F15" s="121" t="s">
        <v>14</v>
      </c>
      <c r="G15" s="24">
        <f t="shared" ref="G15:J15" si="2">G17</f>
        <v>2460</v>
      </c>
      <c r="H15" s="24">
        <f t="shared" si="2"/>
        <v>19920</v>
      </c>
      <c r="I15" s="24">
        <f t="shared" si="2"/>
        <v>37350.699999999997</v>
      </c>
      <c r="J15" s="24">
        <f t="shared" si="2"/>
        <v>39810.699999999997</v>
      </c>
      <c r="K15" s="28"/>
    </row>
    <row r="16" spans="1:248" x14ac:dyDescent="0.3">
      <c r="A16" s="114"/>
      <c r="B16" s="114"/>
      <c r="C16" s="114"/>
      <c r="D16" s="114"/>
      <c r="E16" s="113"/>
      <c r="F16" s="113" t="s">
        <v>8</v>
      </c>
      <c r="G16" s="23"/>
      <c r="H16" s="23"/>
      <c r="I16" s="276"/>
      <c r="J16" s="276"/>
      <c r="K16" s="28"/>
    </row>
    <row r="17" spans="1:12" ht="34.5" customHeight="1" x14ac:dyDescent="0.3">
      <c r="A17" s="114"/>
      <c r="B17" s="114"/>
      <c r="C17" s="114" t="s">
        <v>9</v>
      </c>
      <c r="D17" s="114"/>
      <c r="E17" s="113"/>
      <c r="F17" s="114" t="s">
        <v>17</v>
      </c>
      <c r="G17" s="24">
        <f>G21</f>
        <v>2460</v>
      </c>
      <c r="H17" s="24">
        <f t="shared" ref="H17:J17" si="3">H21</f>
        <v>19920</v>
      </c>
      <c r="I17" s="24">
        <f t="shared" si="3"/>
        <v>37350.699999999997</v>
      </c>
      <c r="J17" s="24">
        <f t="shared" si="3"/>
        <v>39810.699999999997</v>
      </c>
      <c r="K17" s="28"/>
    </row>
    <row r="18" spans="1:12" s="118" customFormat="1" x14ac:dyDescent="0.2">
      <c r="A18" s="119"/>
      <c r="B18" s="119"/>
      <c r="C18" s="119"/>
      <c r="D18" s="117"/>
      <c r="E18" s="116"/>
      <c r="F18" s="116" t="s">
        <v>8</v>
      </c>
      <c r="G18" s="122"/>
      <c r="H18" s="163"/>
      <c r="I18" s="122"/>
      <c r="J18" s="122"/>
    </row>
    <row r="19" spans="1:12" s="118" customFormat="1" ht="34.5" x14ac:dyDescent="0.2">
      <c r="A19" s="247"/>
      <c r="B19" s="247"/>
      <c r="C19" s="247"/>
      <c r="D19" s="245"/>
      <c r="E19" s="246"/>
      <c r="F19" s="117" t="s">
        <v>18</v>
      </c>
      <c r="G19" s="399">
        <f>G21</f>
        <v>2460</v>
      </c>
      <c r="H19" s="399">
        <f t="shared" ref="H19:J19" si="4">H21</f>
        <v>19920</v>
      </c>
      <c r="I19" s="399">
        <f t="shared" si="4"/>
        <v>37350.699999999997</v>
      </c>
      <c r="J19" s="399">
        <f t="shared" si="4"/>
        <v>39810.699999999997</v>
      </c>
    </row>
    <row r="20" spans="1:12" s="118" customFormat="1" x14ac:dyDescent="0.2">
      <c r="A20" s="247"/>
      <c r="B20" s="247"/>
      <c r="C20" s="247"/>
      <c r="D20" s="245"/>
      <c r="E20" s="246"/>
      <c r="F20" s="116" t="s">
        <v>8</v>
      </c>
      <c r="G20" s="248"/>
      <c r="H20" s="244"/>
      <c r="I20" s="248"/>
      <c r="J20" s="248"/>
    </row>
    <row r="21" spans="1:12" s="118" customFormat="1" x14ac:dyDescent="0.2">
      <c r="A21" s="247"/>
      <c r="B21" s="247"/>
      <c r="C21" s="247"/>
      <c r="D21" s="251">
        <v>1212</v>
      </c>
      <c r="E21" s="250"/>
      <c r="F21" s="250" t="s">
        <v>182</v>
      </c>
      <c r="G21" s="24">
        <f>+G23</f>
        <v>2460</v>
      </c>
      <c r="H21" s="24">
        <f t="shared" ref="H21:J21" si="5">+H23</f>
        <v>19920</v>
      </c>
      <c r="I21" s="24">
        <f t="shared" si="5"/>
        <v>37350.699999999997</v>
      </c>
      <c r="J21" s="24">
        <f t="shared" si="5"/>
        <v>39810.699999999997</v>
      </c>
    </row>
    <row r="22" spans="1:12" s="118" customFormat="1" x14ac:dyDescent="0.2">
      <c r="A22" s="247"/>
      <c r="B22" s="247"/>
      <c r="C22" s="247"/>
      <c r="D22" s="245"/>
      <c r="E22" s="246"/>
      <c r="F22" s="116" t="s">
        <v>8</v>
      </c>
      <c r="G22" s="248"/>
      <c r="H22" s="244"/>
      <c r="I22" s="248"/>
      <c r="J22" s="248"/>
    </row>
    <row r="23" spans="1:12" s="6" customFormat="1" ht="34.5" x14ac:dyDescent="0.3">
      <c r="A23" s="125"/>
      <c r="B23" s="125"/>
      <c r="C23" s="125"/>
      <c r="D23" s="126"/>
      <c r="E23" s="15">
        <v>12025</v>
      </c>
      <c r="F23" s="11" t="s">
        <v>220</v>
      </c>
      <c r="G23" s="179">
        <f>G32+G25</f>
        <v>2460</v>
      </c>
      <c r="H23" s="179">
        <f>H32+H25</f>
        <v>19920</v>
      </c>
      <c r="I23" s="179">
        <f>I32+I25</f>
        <v>37350.699999999997</v>
      </c>
      <c r="J23" s="179">
        <f>J32+J25</f>
        <v>39810.699999999997</v>
      </c>
      <c r="K23" s="183"/>
    </row>
    <row r="24" spans="1:12" ht="19.5" customHeight="1" x14ac:dyDescent="0.3">
      <c r="A24" s="124"/>
      <c r="B24" s="124"/>
      <c r="C24" s="124"/>
      <c r="D24" s="127"/>
      <c r="E24" s="12"/>
      <c r="F24" s="10" t="s">
        <v>10</v>
      </c>
      <c r="G24" s="25"/>
      <c r="H24" s="25"/>
      <c r="I24" s="25"/>
      <c r="J24" s="25"/>
    </row>
    <row r="25" spans="1:12" s="6" customFormat="1" ht="19.5" customHeight="1" x14ac:dyDescent="0.3">
      <c r="A25" s="131"/>
      <c r="B25" s="131"/>
      <c r="C25" s="131"/>
      <c r="D25" s="69"/>
      <c r="E25" s="11"/>
      <c r="F25" s="11" t="s">
        <v>134</v>
      </c>
      <c r="G25" s="179">
        <f>G27</f>
        <v>0</v>
      </c>
      <c r="H25" s="180">
        <f>H27</f>
        <v>15000</v>
      </c>
      <c r="I25" s="179">
        <f>I27</f>
        <v>29970.7</v>
      </c>
      <c r="J25" s="179">
        <f t="shared" ref="J25" si="6">J27</f>
        <v>29970.7</v>
      </c>
    </row>
    <row r="26" spans="1:12" s="6" customFormat="1" ht="42" customHeight="1" x14ac:dyDescent="0.3">
      <c r="A26" s="131"/>
      <c r="B26" s="131"/>
      <c r="C26" s="131"/>
      <c r="D26" s="69"/>
      <c r="E26" s="11"/>
      <c r="F26" s="123" t="s">
        <v>11</v>
      </c>
      <c r="G26" s="181"/>
      <c r="H26" s="181"/>
      <c r="I26" s="181"/>
      <c r="J26" s="181"/>
      <c r="L26" s="132"/>
    </row>
    <row r="27" spans="1:12" ht="19.5" customHeight="1" x14ac:dyDescent="0.3">
      <c r="A27" s="128"/>
      <c r="B27" s="128"/>
      <c r="C27" s="128"/>
      <c r="D27" s="129"/>
      <c r="E27" s="133"/>
      <c r="F27" s="10" t="s">
        <v>7</v>
      </c>
      <c r="G27" s="23">
        <f>G28</f>
        <v>0</v>
      </c>
      <c r="H27" s="162">
        <f>H28</f>
        <v>15000</v>
      </c>
      <c r="I27" s="23">
        <f t="shared" ref="I27:J30" si="7">I28</f>
        <v>29970.7</v>
      </c>
      <c r="J27" s="23">
        <f t="shared" si="7"/>
        <v>29970.7</v>
      </c>
    </row>
    <row r="28" spans="1:12" ht="19.5" customHeight="1" x14ac:dyDescent="0.3">
      <c r="A28" s="128"/>
      <c r="B28" s="128"/>
      <c r="C28" s="128"/>
      <c r="D28" s="129"/>
      <c r="E28" s="133"/>
      <c r="F28" s="10" t="s">
        <v>138</v>
      </c>
      <c r="G28" s="23">
        <f t="shared" ref="G28:H30" si="8">G29</f>
        <v>0</v>
      </c>
      <c r="H28" s="162">
        <f t="shared" si="8"/>
        <v>15000</v>
      </c>
      <c r="I28" s="23">
        <f t="shared" si="7"/>
        <v>29970.7</v>
      </c>
      <c r="J28" s="23">
        <f t="shared" si="7"/>
        <v>29970.7</v>
      </c>
    </row>
    <row r="29" spans="1:12" ht="19.5" customHeight="1" x14ac:dyDescent="0.3">
      <c r="A29" s="128"/>
      <c r="B29" s="128"/>
      <c r="C29" s="128"/>
      <c r="D29" s="129"/>
      <c r="E29" s="133"/>
      <c r="F29" s="10" t="s">
        <v>139</v>
      </c>
      <c r="G29" s="23">
        <f t="shared" si="8"/>
        <v>0</v>
      </c>
      <c r="H29" s="162">
        <f t="shared" si="8"/>
        <v>15000</v>
      </c>
      <c r="I29" s="23">
        <f t="shared" si="7"/>
        <v>29970.7</v>
      </c>
      <c r="J29" s="23">
        <f t="shared" si="7"/>
        <v>29970.7</v>
      </c>
    </row>
    <row r="30" spans="1:12" ht="37.5" customHeight="1" x14ac:dyDescent="0.3">
      <c r="A30" s="128"/>
      <c r="B30" s="128"/>
      <c r="C30" s="128"/>
      <c r="D30" s="129"/>
      <c r="E30" s="133"/>
      <c r="F30" s="10" t="s">
        <v>140</v>
      </c>
      <c r="G30" s="23">
        <f>G31</f>
        <v>0</v>
      </c>
      <c r="H30" s="23">
        <f t="shared" si="8"/>
        <v>15000</v>
      </c>
      <c r="I30" s="23">
        <f t="shared" si="7"/>
        <v>29970.7</v>
      </c>
      <c r="J30" s="23">
        <f t="shared" si="7"/>
        <v>29970.7</v>
      </c>
      <c r="L30" s="135"/>
    </row>
    <row r="31" spans="1:12" ht="19.5" customHeight="1" x14ac:dyDescent="0.3">
      <c r="A31" s="128"/>
      <c r="B31" s="128"/>
      <c r="C31" s="128"/>
      <c r="D31" s="129"/>
      <c r="E31" s="133"/>
      <c r="F31" s="124" t="s">
        <v>231</v>
      </c>
      <c r="G31" s="23">
        <v>0</v>
      </c>
      <c r="H31" s="23">
        <v>15000</v>
      </c>
      <c r="I31" s="23">
        <v>29970.7</v>
      </c>
      <c r="J31" s="23">
        <v>29970.7</v>
      </c>
    </row>
    <row r="32" spans="1:12" s="6" customFormat="1" ht="19.5" customHeight="1" x14ac:dyDescent="0.3">
      <c r="A32" s="125"/>
      <c r="B32" s="125"/>
      <c r="C32" s="125"/>
      <c r="D32" s="126"/>
      <c r="E32" s="15"/>
      <c r="F32" s="11" t="s">
        <v>221</v>
      </c>
      <c r="G32" s="24">
        <f>G34</f>
        <v>2460</v>
      </c>
      <c r="H32" s="24">
        <f t="shared" ref="H32:J32" si="9">H34</f>
        <v>4920</v>
      </c>
      <c r="I32" s="24">
        <f t="shared" si="9"/>
        <v>7380</v>
      </c>
      <c r="J32" s="24">
        <f t="shared" si="9"/>
        <v>9840</v>
      </c>
      <c r="K32" s="183"/>
      <c r="L32" s="191"/>
    </row>
    <row r="33" spans="1:14" ht="35.25" customHeight="1" x14ac:dyDescent="0.3">
      <c r="A33" s="124"/>
      <c r="B33" s="124"/>
      <c r="C33" s="124"/>
      <c r="D33" s="127"/>
      <c r="E33" s="12"/>
      <c r="F33" s="10" t="s">
        <v>11</v>
      </c>
      <c r="G33" s="25"/>
      <c r="H33" s="25"/>
      <c r="I33" s="25"/>
      <c r="J33" s="25"/>
      <c r="K33" s="190"/>
    </row>
    <row r="34" spans="1:14" ht="19.5" customHeight="1" x14ac:dyDescent="0.3">
      <c r="A34" s="124"/>
      <c r="B34" s="124"/>
      <c r="C34" s="124"/>
      <c r="D34" s="127"/>
      <c r="E34" s="12"/>
      <c r="F34" s="292" t="s">
        <v>7</v>
      </c>
      <c r="G34" s="25">
        <f t="shared" ref="G34:J37" si="10">G35</f>
        <v>2460</v>
      </c>
      <c r="H34" s="25">
        <f t="shared" si="10"/>
        <v>4920</v>
      </c>
      <c r="I34" s="25">
        <f t="shared" si="10"/>
        <v>7380</v>
      </c>
      <c r="J34" s="25">
        <f t="shared" si="10"/>
        <v>9840</v>
      </c>
    </row>
    <row r="35" spans="1:14" ht="19.5" customHeight="1" x14ac:dyDescent="0.3">
      <c r="A35" s="124"/>
      <c r="B35" s="124"/>
      <c r="C35" s="124"/>
      <c r="D35" s="127"/>
      <c r="E35" s="12"/>
      <c r="F35" s="292" t="s">
        <v>138</v>
      </c>
      <c r="G35" s="25">
        <f>G36</f>
        <v>2460</v>
      </c>
      <c r="H35" s="25">
        <f t="shared" si="10"/>
        <v>4920</v>
      </c>
      <c r="I35" s="25">
        <f t="shared" si="10"/>
        <v>7380</v>
      </c>
      <c r="J35" s="25">
        <f t="shared" si="10"/>
        <v>9840</v>
      </c>
    </row>
    <row r="36" spans="1:14" ht="19.5" customHeight="1" x14ac:dyDescent="0.3">
      <c r="A36" s="124"/>
      <c r="B36" s="124"/>
      <c r="C36" s="124"/>
      <c r="D36" s="127"/>
      <c r="E36" s="12"/>
      <c r="F36" s="292" t="s">
        <v>216</v>
      </c>
      <c r="G36" s="25">
        <f>G37</f>
        <v>2460</v>
      </c>
      <c r="H36" s="25">
        <f t="shared" si="10"/>
        <v>4920</v>
      </c>
      <c r="I36" s="25">
        <f t="shared" si="10"/>
        <v>7380</v>
      </c>
      <c r="J36" s="25">
        <f t="shared" si="10"/>
        <v>9840</v>
      </c>
    </row>
    <row r="37" spans="1:14" ht="19.5" customHeight="1" x14ac:dyDescent="0.3">
      <c r="A37" s="252"/>
      <c r="B37" s="252"/>
      <c r="C37" s="252"/>
      <c r="D37" s="253"/>
      <c r="E37" s="249"/>
      <c r="F37" s="292" t="s">
        <v>217</v>
      </c>
      <c r="G37" s="254">
        <f>G38</f>
        <v>2460</v>
      </c>
      <c r="H37" s="254">
        <f t="shared" si="10"/>
        <v>4920</v>
      </c>
      <c r="I37" s="254">
        <f t="shared" si="10"/>
        <v>7380</v>
      </c>
      <c r="J37" s="254">
        <f t="shared" si="10"/>
        <v>9840</v>
      </c>
      <c r="K37" s="187"/>
      <c r="L37" s="188"/>
      <c r="M37" s="189"/>
      <c r="N37" s="189"/>
    </row>
    <row r="38" spans="1:14" ht="19.5" customHeight="1" x14ac:dyDescent="0.3">
      <c r="A38" s="252"/>
      <c r="B38" s="252"/>
      <c r="C38" s="252"/>
      <c r="D38" s="253"/>
      <c r="E38" s="249"/>
      <c r="F38" s="249" t="s">
        <v>222</v>
      </c>
      <c r="G38" s="254">
        <v>2460</v>
      </c>
      <c r="H38" s="254">
        <v>4920</v>
      </c>
      <c r="I38" s="254">
        <v>7380</v>
      </c>
      <c r="J38" s="254">
        <f>9840</f>
        <v>9840</v>
      </c>
      <c r="K38" s="187"/>
      <c r="L38" s="188"/>
      <c r="M38" s="189"/>
      <c r="N38" s="189"/>
    </row>
    <row r="39" spans="1:14" x14ac:dyDescent="0.3">
      <c r="A39" s="192"/>
      <c r="B39" s="192"/>
      <c r="C39" s="192"/>
      <c r="D39" s="192"/>
      <c r="E39" s="192"/>
      <c r="F39" s="125" t="s">
        <v>152</v>
      </c>
      <c r="G39" s="193">
        <f>+G41</f>
        <v>-2460</v>
      </c>
      <c r="H39" s="193">
        <f>+H41</f>
        <v>-19920</v>
      </c>
      <c r="I39" s="193">
        <f>+I41</f>
        <v>-37350.699999999997</v>
      </c>
      <c r="J39" s="193">
        <f>+J41</f>
        <v>-39810.699999999997</v>
      </c>
    </row>
    <row r="40" spans="1:14" x14ac:dyDescent="0.3">
      <c r="A40" s="192"/>
      <c r="B40" s="192"/>
      <c r="C40" s="192"/>
      <c r="D40" s="192"/>
      <c r="E40" s="192"/>
      <c r="F40" s="124" t="s">
        <v>8</v>
      </c>
      <c r="G40" s="193"/>
      <c r="H40" s="193"/>
      <c r="I40" s="193"/>
      <c r="J40" s="193"/>
    </row>
    <row r="41" spans="1:14" x14ac:dyDescent="0.3">
      <c r="A41" s="125" t="s">
        <v>153</v>
      </c>
      <c r="B41" s="124"/>
      <c r="C41" s="124"/>
      <c r="D41" s="124"/>
      <c r="E41" s="124"/>
      <c r="F41" s="125" t="s">
        <v>154</v>
      </c>
      <c r="G41" s="193">
        <f>+G43</f>
        <v>-2460</v>
      </c>
      <c r="H41" s="193">
        <f>+H43</f>
        <v>-19920</v>
      </c>
      <c r="I41" s="193">
        <f>+I43</f>
        <v>-37350.699999999997</v>
      </c>
      <c r="J41" s="193">
        <f>+J43</f>
        <v>-39810.699999999997</v>
      </c>
    </row>
    <row r="42" spans="1:14" x14ac:dyDescent="0.3">
      <c r="A42" s="124"/>
      <c r="B42" s="124"/>
      <c r="C42" s="124"/>
      <c r="D42" s="124"/>
      <c r="E42" s="124"/>
      <c r="F42" s="124" t="s">
        <v>8</v>
      </c>
      <c r="G42" s="193"/>
      <c r="H42" s="193"/>
      <c r="I42" s="193"/>
      <c r="J42" s="193"/>
    </row>
    <row r="43" spans="1:14" x14ac:dyDescent="0.3">
      <c r="A43" s="124"/>
      <c r="B43" s="125" t="s">
        <v>9</v>
      </c>
      <c r="C43" s="124"/>
      <c r="D43" s="124"/>
      <c r="E43" s="124"/>
      <c r="F43" s="125" t="s">
        <v>155</v>
      </c>
      <c r="G43" s="193">
        <f>+G45</f>
        <v>-2460</v>
      </c>
      <c r="H43" s="193">
        <f>+H45</f>
        <v>-19920</v>
      </c>
      <c r="I43" s="193">
        <f>+I45</f>
        <v>-37350.699999999997</v>
      </c>
      <c r="J43" s="193">
        <f>+J45</f>
        <v>-39810.699999999997</v>
      </c>
    </row>
    <row r="44" spans="1:14" x14ac:dyDescent="0.3">
      <c r="A44" s="124"/>
      <c r="B44" s="124"/>
      <c r="C44" s="124"/>
      <c r="D44" s="124"/>
      <c r="E44" s="124"/>
      <c r="F44" s="124" t="s">
        <v>8</v>
      </c>
      <c r="G44" s="193"/>
      <c r="H44" s="193"/>
      <c r="I44" s="193"/>
      <c r="J44" s="193"/>
    </row>
    <row r="45" spans="1:14" x14ac:dyDescent="0.3">
      <c r="A45" s="124"/>
      <c r="B45" s="124"/>
      <c r="C45" s="125" t="s">
        <v>9</v>
      </c>
      <c r="D45" s="124"/>
      <c r="E45" s="124"/>
      <c r="F45" s="125" t="s">
        <v>156</v>
      </c>
      <c r="G45" s="193">
        <f>+G47</f>
        <v>-2460</v>
      </c>
      <c r="H45" s="193">
        <f>+H47</f>
        <v>-19920</v>
      </c>
      <c r="I45" s="193">
        <f>+I47</f>
        <v>-37350.699999999997</v>
      </c>
      <c r="J45" s="193">
        <f>+J47</f>
        <v>-39810.699999999997</v>
      </c>
    </row>
    <row r="46" spans="1:14" x14ac:dyDescent="0.3">
      <c r="A46" s="124"/>
      <c r="B46" s="124"/>
      <c r="C46" s="124"/>
      <c r="D46" s="124"/>
      <c r="E46" s="124"/>
      <c r="F46" s="124" t="s">
        <v>8</v>
      </c>
      <c r="G46" s="193"/>
      <c r="H46" s="193"/>
      <c r="I46" s="193"/>
      <c r="J46" s="193"/>
    </row>
    <row r="47" spans="1:14" x14ac:dyDescent="0.3">
      <c r="A47" s="124"/>
      <c r="B47" s="124"/>
      <c r="C47" s="125"/>
      <c r="D47" s="124"/>
      <c r="E47" s="124"/>
      <c r="F47" s="125" t="s">
        <v>29</v>
      </c>
      <c r="G47" s="193">
        <f>+G49</f>
        <v>-2460</v>
      </c>
      <c r="H47" s="193">
        <f>+H49</f>
        <v>-19920</v>
      </c>
      <c r="I47" s="193">
        <f>+I49</f>
        <v>-37350.699999999997</v>
      </c>
      <c r="J47" s="193">
        <f>+J49</f>
        <v>-39810.699999999997</v>
      </c>
    </row>
    <row r="48" spans="1:14" x14ac:dyDescent="0.3">
      <c r="A48" s="124"/>
      <c r="B48" s="124"/>
      <c r="C48" s="124"/>
      <c r="D48" s="124"/>
      <c r="E48" s="124"/>
      <c r="F48" s="124" t="s">
        <v>8</v>
      </c>
      <c r="G48" s="194"/>
      <c r="H48" s="194"/>
      <c r="I48" s="194"/>
      <c r="J48" s="194"/>
    </row>
    <row r="49" spans="1:248" s="6" customFormat="1" x14ac:dyDescent="0.3">
      <c r="A49" s="125"/>
      <c r="B49" s="125"/>
      <c r="C49" s="125"/>
      <c r="D49" s="125">
        <v>1139</v>
      </c>
      <c r="E49" s="125"/>
      <c r="F49" s="125" t="s">
        <v>157</v>
      </c>
      <c r="G49" s="193">
        <f>+G51</f>
        <v>-2460</v>
      </c>
      <c r="H49" s="193">
        <f t="shared" ref="H49:J49" si="11">+H51</f>
        <v>-19920</v>
      </c>
      <c r="I49" s="193">
        <f t="shared" si="11"/>
        <v>-37350.699999999997</v>
      </c>
      <c r="J49" s="193">
        <f t="shared" si="11"/>
        <v>-39810.699999999997</v>
      </c>
    </row>
    <row r="50" spans="1:248" x14ac:dyDescent="0.3">
      <c r="A50" s="124"/>
      <c r="B50" s="124"/>
      <c r="C50" s="124"/>
      <c r="D50" s="124"/>
      <c r="E50" s="124"/>
      <c r="F50" s="124" t="s">
        <v>8</v>
      </c>
      <c r="G50" s="194"/>
      <c r="H50" s="194"/>
      <c r="I50" s="194"/>
      <c r="J50" s="194"/>
    </row>
    <row r="51" spans="1:248" x14ac:dyDescent="0.3">
      <c r="A51" s="124"/>
      <c r="B51" s="124"/>
      <c r="C51" s="124"/>
      <c r="D51" s="125"/>
      <c r="E51" s="125">
        <v>11001</v>
      </c>
      <c r="F51" s="125" t="s">
        <v>157</v>
      </c>
      <c r="G51" s="193">
        <f>G53</f>
        <v>-2460</v>
      </c>
      <c r="H51" s="193">
        <f t="shared" ref="H51:J51" si="12">H53</f>
        <v>-19920</v>
      </c>
      <c r="I51" s="193">
        <f t="shared" si="12"/>
        <v>-37350.699999999997</v>
      </c>
      <c r="J51" s="193">
        <f t="shared" si="12"/>
        <v>-39810.699999999997</v>
      </c>
    </row>
    <row r="52" spans="1:248" x14ac:dyDescent="0.3">
      <c r="A52" s="124"/>
      <c r="B52" s="124"/>
      <c r="C52" s="124"/>
      <c r="D52" s="124"/>
      <c r="E52" s="124"/>
      <c r="F52" s="124" t="s">
        <v>10</v>
      </c>
      <c r="G52" s="194"/>
      <c r="H52" s="194"/>
      <c r="I52" s="194"/>
      <c r="J52" s="194"/>
    </row>
    <row r="53" spans="1:248" x14ac:dyDescent="0.3">
      <c r="A53" s="124"/>
      <c r="B53" s="124"/>
      <c r="C53" s="124"/>
      <c r="D53" s="124"/>
      <c r="E53" s="124"/>
      <c r="F53" s="195" t="s">
        <v>29</v>
      </c>
      <c r="G53" s="196">
        <f>G55</f>
        <v>-2460</v>
      </c>
      <c r="H53" s="196">
        <f t="shared" ref="H53:J53" si="13">H55</f>
        <v>-19920</v>
      </c>
      <c r="I53" s="196">
        <f t="shared" si="13"/>
        <v>-37350.699999999997</v>
      </c>
      <c r="J53" s="196">
        <f t="shared" si="13"/>
        <v>-39810.699999999997</v>
      </c>
    </row>
    <row r="54" spans="1:248" ht="34.5" x14ac:dyDescent="0.3">
      <c r="A54" s="124"/>
      <c r="B54" s="124"/>
      <c r="C54" s="124"/>
      <c r="D54" s="124"/>
      <c r="E54" s="124"/>
      <c r="F54" s="124" t="s">
        <v>11</v>
      </c>
      <c r="G54" s="194"/>
      <c r="H54" s="194"/>
      <c r="I54" s="194"/>
      <c r="J54" s="194"/>
    </row>
    <row r="55" spans="1:248" x14ac:dyDescent="0.3">
      <c r="A55" s="124"/>
      <c r="B55" s="124"/>
      <c r="C55" s="124"/>
      <c r="D55" s="124"/>
      <c r="E55" s="124"/>
      <c r="F55" s="124" t="s">
        <v>7</v>
      </c>
      <c r="G55" s="194">
        <f>G56</f>
        <v>-2460</v>
      </c>
      <c r="H55" s="194">
        <f t="shared" ref="H55:J57" si="14">H56</f>
        <v>-19920</v>
      </c>
      <c r="I55" s="194">
        <f t="shared" si="14"/>
        <v>-37350.699999999997</v>
      </c>
      <c r="J55" s="194">
        <f t="shared" si="14"/>
        <v>-39810.699999999997</v>
      </c>
    </row>
    <row r="56" spans="1:248" x14ac:dyDescent="0.3">
      <c r="A56" s="124"/>
      <c r="B56" s="124"/>
      <c r="C56" s="124"/>
      <c r="D56" s="124"/>
      <c r="E56" s="124"/>
      <c r="F56" s="138" t="s">
        <v>138</v>
      </c>
      <c r="G56" s="194">
        <f>G57</f>
        <v>-2460</v>
      </c>
      <c r="H56" s="194">
        <f t="shared" si="14"/>
        <v>-19920</v>
      </c>
      <c r="I56" s="194">
        <f t="shared" si="14"/>
        <v>-37350.699999999997</v>
      </c>
      <c r="J56" s="194">
        <f t="shared" si="14"/>
        <v>-39810.699999999997</v>
      </c>
    </row>
    <row r="57" spans="1:248" x14ac:dyDescent="0.3">
      <c r="A57" s="124"/>
      <c r="B57" s="124"/>
      <c r="C57" s="124"/>
      <c r="D57" s="124"/>
      <c r="E57" s="124"/>
      <c r="F57" s="138" t="s">
        <v>158</v>
      </c>
      <c r="G57" s="194">
        <f>G58</f>
        <v>-2460</v>
      </c>
      <c r="H57" s="194">
        <f t="shared" si="14"/>
        <v>-19920</v>
      </c>
      <c r="I57" s="194">
        <f t="shared" si="14"/>
        <v>-37350.699999999997</v>
      </c>
      <c r="J57" s="194">
        <f t="shared" si="14"/>
        <v>-39810.699999999997</v>
      </c>
    </row>
    <row r="58" spans="1:248" x14ac:dyDescent="0.3">
      <c r="A58" s="124"/>
      <c r="B58" s="124"/>
      <c r="C58" s="124"/>
      <c r="D58" s="124"/>
      <c r="E58" s="124"/>
      <c r="F58" s="138" t="s">
        <v>159</v>
      </c>
      <c r="G58" s="194">
        <f>-G23</f>
        <v>-2460</v>
      </c>
      <c r="H58" s="194">
        <f>-H23</f>
        <v>-19920</v>
      </c>
      <c r="I58" s="194">
        <f>-I23</f>
        <v>-37350.699999999997</v>
      </c>
      <c r="J58" s="194">
        <f>-J23</f>
        <v>-39810.699999999997</v>
      </c>
    </row>
    <row r="59" spans="1:248" x14ac:dyDescent="0.3">
      <c r="A59" s="109"/>
      <c r="B59" s="109"/>
      <c r="C59" s="109"/>
      <c r="D59" s="109"/>
      <c r="E59" s="109"/>
      <c r="F59" s="109"/>
      <c r="G59" s="110"/>
      <c r="H59" s="159"/>
      <c r="I59" s="110"/>
      <c r="K59" s="109"/>
      <c r="L59" s="109"/>
      <c r="M59" s="109"/>
      <c r="N59" s="109"/>
      <c r="O59" s="109"/>
      <c r="P59" s="44"/>
      <c r="Q59" s="109"/>
      <c r="R59" s="109"/>
      <c r="S59" s="109"/>
      <c r="T59" s="109"/>
      <c r="U59" s="109"/>
      <c r="V59" s="109"/>
      <c r="W59" s="109"/>
      <c r="X59" s="44"/>
      <c r="Y59" s="109"/>
      <c r="Z59" s="109"/>
      <c r="AA59" s="109"/>
      <c r="AB59" s="109"/>
      <c r="AC59" s="109"/>
      <c r="AD59" s="109"/>
      <c r="AE59" s="109"/>
      <c r="AF59" s="44"/>
      <c r="AG59" s="109"/>
      <c r="AH59" s="109"/>
      <c r="AI59" s="109"/>
      <c r="AJ59" s="109"/>
      <c r="AK59" s="109"/>
      <c r="AL59" s="109"/>
      <c r="AM59" s="109"/>
      <c r="AN59" s="44"/>
      <c r="AO59" s="109"/>
      <c r="AP59" s="109"/>
      <c r="AQ59" s="109"/>
      <c r="AR59" s="109"/>
      <c r="AS59" s="109"/>
      <c r="AT59" s="109"/>
      <c r="AU59" s="109"/>
      <c r="AV59" s="44"/>
      <c r="AW59" s="109"/>
      <c r="AX59" s="109"/>
      <c r="AY59" s="109"/>
      <c r="AZ59" s="109"/>
      <c r="BA59" s="109"/>
      <c r="BB59" s="109"/>
      <c r="BC59" s="109"/>
      <c r="BD59" s="44"/>
      <c r="BE59" s="109"/>
      <c r="BF59" s="109"/>
      <c r="BG59" s="109"/>
      <c r="BH59" s="109"/>
      <c r="BI59" s="109"/>
      <c r="BJ59" s="109"/>
      <c r="BK59" s="109"/>
      <c r="BL59" s="44"/>
      <c r="BM59" s="109"/>
      <c r="BN59" s="109"/>
      <c r="BO59" s="109"/>
      <c r="BP59" s="109"/>
      <c r="BQ59" s="109"/>
      <c r="BR59" s="109"/>
      <c r="BS59" s="109"/>
      <c r="BT59" s="44"/>
      <c r="BU59" s="109"/>
      <c r="BV59" s="109"/>
      <c r="BW59" s="109"/>
      <c r="BX59" s="109"/>
      <c r="BY59" s="109"/>
      <c r="BZ59" s="109"/>
      <c r="CA59" s="109"/>
      <c r="CB59" s="44"/>
      <c r="CC59" s="109"/>
      <c r="CD59" s="109"/>
      <c r="CE59" s="109"/>
      <c r="CF59" s="109"/>
      <c r="CG59" s="109"/>
      <c r="CH59" s="109"/>
      <c r="CI59" s="109"/>
      <c r="CJ59" s="44"/>
      <c r="CK59" s="109"/>
      <c r="CL59" s="109"/>
      <c r="CM59" s="109"/>
      <c r="CN59" s="109"/>
      <c r="CO59" s="109"/>
      <c r="CP59" s="109"/>
      <c r="CQ59" s="109"/>
      <c r="CR59" s="44"/>
      <c r="CS59" s="109"/>
      <c r="CT59" s="109"/>
      <c r="CU59" s="109"/>
      <c r="CV59" s="109"/>
      <c r="CW59" s="109"/>
      <c r="CX59" s="109"/>
      <c r="CY59" s="109"/>
      <c r="CZ59" s="44"/>
      <c r="DA59" s="109"/>
      <c r="DB59" s="109"/>
      <c r="DC59" s="109"/>
      <c r="DD59" s="109"/>
      <c r="DE59" s="109"/>
      <c r="DF59" s="109"/>
      <c r="DG59" s="109"/>
      <c r="DH59" s="44"/>
      <c r="DI59" s="109"/>
      <c r="DJ59" s="109"/>
      <c r="DK59" s="109"/>
      <c r="DL59" s="109"/>
      <c r="DM59" s="109"/>
      <c r="DN59" s="109"/>
      <c r="DO59" s="109"/>
      <c r="DP59" s="44"/>
      <c r="DQ59" s="109"/>
      <c r="DR59" s="109"/>
      <c r="DS59" s="109"/>
      <c r="DT59" s="109"/>
      <c r="DU59" s="109"/>
      <c r="DV59" s="109"/>
      <c r="DW59" s="109"/>
      <c r="DX59" s="44"/>
      <c r="DY59" s="109"/>
      <c r="DZ59" s="109"/>
      <c r="EA59" s="109"/>
      <c r="EB59" s="109"/>
      <c r="EC59" s="109"/>
      <c r="ED59" s="109"/>
      <c r="EE59" s="109"/>
      <c r="EF59" s="44"/>
      <c r="EG59" s="109"/>
      <c r="EH59" s="109"/>
      <c r="EI59" s="109"/>
      <c r="EJ59" s="109"/>
      <c r="EK59" s="109"/>
      <c r="EL59" s="109"/>
      <c r="EM59" s="109"/>
      <c r="EN59" s="44"/>
      <c r="EO59" s="109"/>
      <c r="EP59" s="109"/>
      <c r="EQ59" s="109"/>
      <c r="ER59" s="109"/>
      <c r="ES59" s="109"/>
      <c r="ET59" s="109"/>
      <c r="EU59" s="109"/>
      <c r="EV59" s="44"/>
      <c r="EW59" s="109"/>
      <c r="EX59" s="109"/>
      <c r="EY59" s="109"/>
      <c r="EZ59" s="109"/>
      <c r="FA59" s="109"/>
      <c r="FB59" s="109"/>
      <c r="FC59" s="109"/>
      <c r="FD59" s="44"/>
      <c r="FE59" s="109"/>
      <c r="FF59" s="109"/>
      <c r="FG59" s="109"/>
      <c r="FH59" s="109"/>
      <c r="FI59" s="109"/>
      <c r="FJ59" s="109"/>
      <c r="FK59" s="109"/>
      <c r="FL59" s="44"/>
      <c r="FM59" s="109"/>
      <c r="FN59" s="109"/>
      <c r="FO59" s="109"/>
      <c r="FP59" s="109"/>
      <c r="FQ59" s="109"/>
      <c r="FR59" s="109"/>
      <c r="FS59" s="109"/>
      <c r="FT59" s="44"/>
      <c r="FU59" s="109"/>
      <c r="FV59" s="109"/>
      <c r="FW59" s="109"/>
      <c r="FX59" s="109"/>
      <c r="FY59" s="109"/>
      <c r="FZ59" s="109"/>
      <c r="GA59" s="109"/>
      <c r="GB59" s="44"/>
      <c r="GC59" s="109"/>
      <c r="GD59" s="109"/>
      <c r="GE59" s="109"/>
      <c r="GF59" s="109"/>
      <c r="GG59" s="109"/>
      <c r="GH59" s="109"/>
      <c r="GI59" s="109"/>
      <c r="GJ59" s="44"/>
      <c r="GK59" s="109"/>
      <c r="GL59" s="109"/>
      <c r="GM59" s="109"/>
      <c r="GN59" s="109"/>
      <c r="GO59" s="109"/>
      <c r="GP59" s="109"/>
      <c r="GQ59" s="109"/>
      <c r="GR59" s="44"/>
      <c r="GS59" s="109"/>
      <c r="GT59" s="109"/>
      <c r="GU59" s="109"/>
      <c r="GV59" s="109"/>
      <c r="GW59" s="109"/>
      <c r="GX59" s="109"/>
      <c r="GY59" s="109"/>
      <c r="GZ59" s="44"/>
      <c r="HA59" s="109"/>
      <c r="HB59" s="109"/>
      <c r="HC59" s="109"/>
      <c r="HD59" s="109"/>
      <c r="HE59" s="109"/>
      <c r="HF59" s="109"/>
      <c r="HG59" s="109"/>
      <c r="HH59" s="44"/>
      <c r="HI59" s="109"/>
      <c r="HJ59" s="109"/>
      <c r="HK59" s="109"/>
      <c r="HL59" s="109"/>
      <c r="HM59" s="109"/>
      <c r="HN59" s="109"/>
      <c r="HO59" s="109"/>
      <c r="HP59" s="44"/>
      <c r="HQ59" s="109"/>
      <c r="HR59" s="109"/>
      <c r="HS59" s="109"/>
      <c r="HT59" s="109"/>
      <c r="HU59" s="109"/>
      <c r="HV59" s="109"/>
      <c r="HW59" s="109"/>
      <c r="HX59" s="44"/>
      <c r="HY59" s="109"/>
      <c r="HZ59" s="109"/>
      <c r="IA59" s="109"/>
      <c r="IB59" s="109"/>
      <c r="IC59" s="109"/>
      <c r="ID59" s="109"/>
      <c r="IE59" s="109"/>
      <c r="IF59" s="44"/>
      <c r="IG59" s="109"/>
      <c r="IH59" s="109"/>
      <c r="II59" s="109"/>
      <c r="IJ59" s="109"/>
      <c r="IK59" s="109"/>
      <c r="IL59" s="109"/>
      <c r="IM59" s="109"/>
      <c r="IN59" s="44"/>
    </row>
    <row r="60" spans="1:248" ht="19.5" customHeight="1" x14ac:dyDescent="0.3">
      <c r="A60" s="29"/>
      <c r="B60" s="29"/>
      <c r="C60" s="29"/>
      <c r="D60" s="70"/>
      <c r="E60" s="63"/>
      <c r="F60" s="4"/>
      <c r="G60" s="71"/>
      <c r="H60" s="164"/>
      <c r="I60" s="71"/>
      <c r="J60" s="72"/>
    </row>
    <row r="61" spans="1:248" ht="19.5" customHeight="1" x14ac:dyDescent="0.3">
      <c r="A61" s="29"/>
      <c r="B61" s="29"/>
      <c r="C61" s="29"/>
      <c r="D61" s="70"/>
      <c r="E61" s="63"/>
      <c r="F61" s="4"/>
      <c r="G61" s="30"/>
      <c r="H61" s="30"/>
      <c r="I61" s="30"/>
      <c r="J61" s="30"/>
    </row>
    <row r="62" spans="1:248" ht="19.5" customHeight="1" x14ac:dyDescent="0.3">
      <c r="A62" s="29"/>
      <c r="B62" s="29"/>
      <c r="C62" s="29"/>
      <c r="D62" s="70"/>
      <c r="E62" s="63"/>
      <c r="F62" s="4"/>
      <c r="G62" s="30"/>
      <c r="H62" s="130"/>
      <c r="I62" s="30"/>
      <c r="J62" s="31"/>
    </row>
    <row r="63" spans="1:248" ht="19.5" customHeight="1" x14ac:dyDescent="0.3">
      <c r="A63" s="29"/>
      <c r="B63" s="13" t="s">
        <v>23</v>
      </c>
      <c r="C63" s="7"/>
      <c r="D63" s="8"/>
      <c r="G63" s="30"/>
      <c r="H63" s="130"/>
      <c r="I63" s="30"/>
      <c r="J63" s="31"/>
    </row>
    <row r="64" spans="1:248" ht="19.5" customHeight="1" x14ac:dyDescent="0.3">
      <c r="A64" s="29"/>
      <c r="B64" s="13" t="s">
        <v>24</v>
      </c>
      <c r="C64" s="7"/>
      <c r="D64" s="8"/>
      <c r="G64" s="30"/>
      <c r="H64" s="130"/>
      <c r="I64" s="30"/>
      <c r="J64" s="31"/>
    </row>
    <row r="65" spans="1:10" ht="19.5" customHeight="1" x14ac:dyDescent="0.3">
      <c r="A65" s="29"/>
      <c r="B65" s="14"/>
      <c r="C65" s="9" t="s">
        <v>22</v>
      </c>
      <c r="D65" s="8"/>
      <c r="G65" s="30"/>
      <c r="H65" s="130"/>
      <c r="I65" s="30"/>
      <c r="J65" s="31"/>
    </row>
    <row r="66" spans="1:10" ht="19.5" customHeight="1" x14ac:dyDescent="0.3">
      <c r="A66" s="29"/>
      <c r="D66" s="3"/>
      <c r="G66" s="30"/>
      <c r="H66" s="130"/>
      <c r="I66" s="30"/>
      <c r="J66" s="31"/>
    </row>
    <row r="67" spans="1:10" ht="19.5" customHeight="1" x14ac:dyDescent="0.3">
      <c r="A67" s="29"/>
      <c r="G67" s="30"/>
      <c r="H67" s="130"/>
      <c r="I67" s="30"/>
      <c r="J67" s="31"/>
    </row>
  </sheetData>
  <mergeCells count="7">
    <mergeCell ref="F2:J2"/>
    <mergeCell ref="A5:J5"/>
    <mergeCell ref="A7:C7"/>
    <mergeCell ref="D7:E7"/>
    <mergeCell ref="F7:F8"/>
    <mergeCell ref="G7:J7"/>
    <mergeCell ref="I6:J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6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  <vt:lpstr>'3'!Print_Area</vt:lpstr>
      <vt:lpstr>'6'!Print_Area</vt:lpstr>
      <vt:lpstr>'7'!Print_Area</vt:lpstr>
      <vt:lpstr>'8'!Print_Area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https:/mul2.gov.am/tasks/1294927/oneclick?token=efc37a833c791115b83ea694b7ca1b65</cp:keywords>
  <cp:lastModifiedBy>Siranush Chteyan</cp:lastModifiedBy>
  <cp:lastPrinted>2026-03-24T06:02:55Z</cp:lastPrinted>
  <dcterms:created xsi:type="dcterms:W3CDTF">1996-10-14T23:33:28Z</dcterms:created>
  <dcterms:modified xsi:type="dcterms:W3CDTF">2026-03-24T06:38:21Z</dcterms:modified>
</cp:coreProperties>
</file>